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tk06374\Documents\3GPP RAN1\RAN1#104e-bis\IoT NTN\IoT NTN scenarios\FL Summary\Spreadsheet for calibration\"/>
    </mc:Choice>
  </mc:AlternateContent>
  <bookViews>
    <workbookView xWindow="0" yWindow="0" windowWidth="19575" windowHeight="12435" tabRatio="857" activeTab="2"/>
  </bookViews>
  <sheets>
    <sheet name="Revision comments" sheetId="1" r:id="rId1"/>
    <sheet name="List of study cases" sheetId="2" r:id="rId2"/>
    <sheet name="Case-1" sheetId="3" r:id="rId3"/>
    <sheet name="Case-2" sheetId="42" r:id="rId4"/>
    <sheet name="Case-3" sheetId="43" r:id="rId5"/>
    <sheet name="Case-4" sheetId="44" r:id="rId6"/>
    <sheet name="Case-5" sheetId="45" r:id="rId7"/>
    <sheet name="Case-6" sheetId="46" r:id="rId8"/>
    <sheet name="Case-7" sheetId="47" r:id="rId9"/>
    <sheet name="Case-8" sheetId="48" r:id="rId10"/>
    <sheet name="Case-9" sheetId="49" r:id="rId11"/>
    <sheet name="Case-10" sheetId="50" r:id="rId1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O11" i="45" l="1"/>
  <c r="AP11" i="45"/>
  <c r="AQ11" i="45"/>
  <c r="AR11" i="45"/>
  <c r="F33" i="49" l="1"/>
  <c r="F31" i="49"/>
  <c r="F29" i="49"/>
  <c r="F27" i="49"/>
  <c r="F25" i="49"/>
  <c r="F23" i="49"/>
  <c r="F21" i="49"/>
  <c r="F19" i="49"/>
  <c r="E33" i="49"/>
  <c r="E31" i="49"/>
  <c r="E29" i="49"/>
  <c r="E27" i="49"/>
  <c r="E25" i="49"/>
  <c r="E23" i="49"/>
  <c r="E21" i="49"/>
  <c r="E19" i="49"/>
  <c r="F33" i="48"/>
  <c r="F31" i="48"/>
  <c r="F29" i="48"/>
  <c r="F27" i="48"/>
  <c r="F25" i="48"/>
  <c r="F23" i="48"/>
  <c r="F21" i="48"/>
  <c r="F19" i="48"/>
  <c r="E33" i="48"/>
  <c r="E31" i="48"/>
  <c r="E29" i="48"/>
  <c r="E27" i="48"/>
  <c r="E25" i="48"/>
  <c r="E23" i="48"/>
  <c r="E21" i="48"/>
  <c r="E19" i="48"/>
  <c r="F33" i="47"/>
  <c r="F31" i="47"/>
  <c r="F29" i="47"/>
  <c r="F27" i="47"/>
  <c r="F25" i="47"/>
  <c r="F23" i="47"/>
  <c r="F21" i="47"/>
  <c r="F19" i="47"/>
  <c r="E33" i="47"/>
  <c r="E31" i="47"/>
  <c r="E29" i="47"/>
  <c r="E27" i="47"/>
  <c r="E25" i="47"/>
  <c r="E23" i="47"/>
  <c r="E21" i="47"/>
  <c r="E19" i="47"/>
  <c r="F33" i="46"/>
  <c r="F31" i="46"/>
  <c r="F29" i="46"/>
  <c r="F27" i="46"/>
  <c r="F25" i="46"/>
  <c r="F23" i="46"/>
  <c r="F21" i="46"/>
  <c r="F19" i="46"/>
  <c r="E33" i="46"/>
  <c r="E31" i="46"/>
  <c r="E29" i="46"/>
  <c r="E27" i="46"/>
  <c r="E25" i="46"/>
  <c r="E23" i="46"/>
  <c r="E21" i="46"/>
  <c r="E19" i="46"/>
  <c r="F33" i="45"/>
  <c r="F31" i="45"/>
  <c r="F29" i="45"/>
  <c r="F27" i="45"/>
  <c r="F25" i="45"/>
  <c r="F23" i="45"/>
  <c r="F21" i="45"/>
  <c r="F19" i="45"/>
  <c r="E33" i="45"/>
  <c r="E31" i="45"/>
  <c r="E29" i="45"/>
  <c r="E27" i="45"/>
  <c r="E25" i="45"/>
  <c r="E23" i="45"/>
  <c r="E21" i="45"/>
  <c r="E19" i="45"/>
  <c r="F33" i="44"/>
  <c r="F31" i="44"/>
  <c r="F29" i="44"/>
  <c r="F27" i="44"/>
  <c r="F25" i="44"/>
  <c r="F23" i="44"/>
  <c r="F21" i="44"/>
  <c r="F19" i="44"/>
  <c r="E33" i="44"/>
  <c r="E31" i="44"/>
  <c r="E29" i="44"/>
  <c r="E27" i="44"/>
  <c r="E25" i="44"/>
  <c r="E23" i="44"/>
  <c r="E21" i="44"/>
  <c r="E19" i="44"/>
  <c r="F33" i="43"/>
  <c r="F31" i="43"/>
  <c r="F29" i="43"/>
  <c r="F27" i="43"/>
  <c r="F25" i="43"/>
  <c r="F23" i="43"/>
  <c r="F21" i="43"/>
  <c r="F19" i="43"/>
  <c r="E33" i="43"/>
  <c r="E31" i="43"/>
  <c r="E29" i="43"/>
  <c r="E27" i="43"/>
  <c r="E25" i="43"/>
  <c r="E23" i="43"/>
  <c r="E21" i="43"/>
  <c r="E19" i="43"/>
  <c r="F33" i="42"/>
  <c r="F31" i="42"/>
  <c r="F29" i="42"/>
  <c r="F27" i="42"/>
  <c r="F25" i="42"/>
  <c r="F23" i="42"/>
  <c r="F21" i="42"/>
  <c r="F19" i="42"/>
  <c r="E33" i="42"/>
  <c r="E31" i="42"/>
  <c r="E29" i="42"/>
  <c r="E27" i="42"/>
  <c r="E25" i="42"/>
  <c r="E23" i="42"/>
  <c r="E21" i="42"/>
  <c r="E19" i="42"/>
  <c r="F33" i="3"/>
  <c r="F31" i="3"/>
  <c r="F29" i="3"/>
  <c r="F27" i="3"/>
  <c r="F25" i="3"/>
  <c r="F23" i="3"/>
  <c r="F21" i="3"/>
  <c r="F19" i="3"/>
  <c r="E33" i="3"/>
  <c r="E31" i="3"/>
  <c r="E29" i="3"/>
  <c r="E27" i="3"/>
  <c r="E25" i="3"/>
  <c r="E23" i="3"/>
  <c r="E21" i="3"/>
  <c r="E19" i="3"/>
  <c r="F33" i="50"/>
  <c r="F31" i="50"/>
  <c r="F29" i="50"/>
  <c r="F27" i="50"/>
  <c r="F25" i="50"/>
  <c r="F23" i="50"/>
  <c r="F21" i="50"/>
  <c r="F19" i="50"/>
  <c r="E33" i="50"/>
  <c r="E31" i="50"/>
  <c r="E29" i="50"/>
  <c r="E27" i="50"/>
  <c r="E25" i="50"/>
  <c r="E23" i="50"/>
  <c r="E21" i="50"/>
  <c r="E19" i="50"/>
  <c r="G33" i="50" l="1"/>
  <c r="G31" i="50"/>
  <c r="G29" i="50"/>
  <c r="G27" i="50"/>
  <c r="G25" i="50"/>
  <c r="G23" i="50"/>
  <c r="G21" i="50"/>
  <c r="G19" i="50"/>
  <c r="H33" i="50" l="1"/>
  <c r="H31" i="50"/>
  <c r="H29" i="50"/>
  <c r="H27" i="50"/>
  <c r="H25" i="50"/>
  <c r="H23" i="50"/>
  <c r="H21" i="50"/>
  <c r="H19" i="50"/>
  <c r="H33" i="49"/>
  <c r="G33" i="49"/>
  <c r="H31" i="49"/>
  <c r="G31" i="49"/>
  <c r="H29" i="49"/>
  <c r="G29" i="49"/>
  <c r="H27" i="49"/>
  <c r="G27" i="49"/>
  <c r="H25" i="49"/>
  <c r="G25" i="49"/>
  <c r="H23" i="49"/>
  <c r="G23" i="49"/>
  <c r="H21" i="49"/>
  <c r="G21" i="49"/>
  <c r="H19" i="49"/>
  <c r="G19" i="49"/>
  <c r="H33" i="48"/>
  <c r="G33" i="48"/>
  <c r="H31" i="48"/>
  <c r="G31" i="48"/>
  <c r="H29" i="48"/>
  <c r="G29" i="48"/>
  <c r="H27" i="48"/>
  <c r="G27" i="48"/>
  <c r="H25" i="48"/>
  <c r="G25" i="48"/>
  <c r="H23" i="48"/>
  <c r="G23" i="48"/>
  <c r="H21" i="48"/>
  <c r="G21" i="48"/>
  <c r="H19" i="48"/>
  <c r="G19" i="48"/>
  <c r="H33" i="47"/>
  <c r="G33" i="47"/>
  <c r="H31" i="47"/>
  <c r="G31" i="47"/>
  <c r="H29" i="47"/>
  <c r="G29" i="47"/>
  <c r="H27" i="47"/>
  <c r="G27" i="47"/>
  <c r="H25" i="47"/>
  <c r="G25" i="47"/>
  <c r="H23" i="47"/>
  <c r="G23" i="47"/>
  <c r="H21" i="47"/>
  <c r="G21" i="47"/>
  <c r="H19" i="47"/>
  <c r="G19" i="47"/>
  <c r="H33" i="46"/>
  <c r="G33" i="46"/>
  <c r="H31" i="46"/>
  <c r="G31" i="46"/>
  <c r="H29" i="46"/>
  <c r="G29" i="46"/>
  <c r="H27" i="46"/>
  <c r="G27" i="46"/>
  <c r="H25" i="46"/>
  <c r="G25" i="46"/>
  <c r="H23" i="46"/>
  <c r="G23" i="46"/>
  <c r="H21" i="46"/>
  <c r="G21" i="46"/>
  <c r="H19" i="46"/>
  <c r="G19" i="46"/>
  <c r="H33" i="45"/>
  <c r="G33" i="45"/>
  <c r="H31" i="45"/>
  <c r="G31" i="45"/>
  <c r="H29" i="45"/>
  <c r="G29" i="45"/>
  <c r="H27" i="45"/>
  <c r="G27" i="45"/>
  <c r="H25" i="45"/>
  <c r="G25" i="45"/>
  <c r="H23" i="45"/>
  <c r="G23" i="45"/>
  <c r="H21" i="45"/>
  <c r="G21" i="45"/>
  <c r="H19" i="45"/>
  <c r="G19" i="45"/>
  <c r="H33" i="44"/>
  <c r="G33" i="44"/>
  <c r="H31" i="44"/>
  <c r="G31" i="44"/>
  <c r="H29" i="44"/>
  <c r="G29" i="44"/>
  <c r="H27" i="44"/>
  <c r="G27" i="44"/>
  <c r="H25" i="44"/>
  <c r="G25" i="44"/>
  <c r="H23" i="44"/>
  <c r="G23" i="44"/>
  <c r="H21" i="44"/>
  <c r="G21" i="44"/>
  <c r="H19" i="44"/>
  <c r="G19" i="44"/>
  <c r="H33" i="43"/>
  <c r="G33" i="43"/>
  <c r="H31" i="43"/>
  <c r="G31" i="43"/>
  <c r="H29" i="43"/>
  <c r="G29" i="43"/>
  <c r="H27" i="43"/>
  <c r="G27" i="43"/>
  <c r="H25" i="43"/>
  <c r="G25" i="43"/>
  <c r="H23" i="43"/>
  <c r="G23" i="43"/>
  <c r="H21" i="43"/>
  <c r="G21" i="43"/>
  <c r="H19" i="43"/>
  <c r="G19" i="43"/>
  <c r="H33" i="42"/>
  <c r="G33" i="42"/>
  <c r="H31" i="42"/>
  <c r="G31" i="42"/>
  <c r="H29" i="42"/>
  <c r="G29" i="42"/>
  <c r="H27" i="42"/>
  <c r="G27" i="42"/>
  <c r="H25" i="42"/>
  <c r="G25" i="42"/>
  <c r="H23" i="42"/>
  <c r="G23" i="42"/>
  <c r="H21" i="42"/>
  <c r="G21" i="42"/>
  <c r="H19" i="42"/>
  <c r="G19" i="42"/>
  <c r="H33" i="3"/>
  <c r="G33" i="3"/>
  <c r="H31" i="3"/>
  <c r="G31" i="3"/>
  <c r="H29" i="3"/>
  <c r="G29" i="3"/>
  <c r="H27" i="3"/>
  <c r="G27" i="3"/>
  <c r="H25" i="3"/>
  <c r="G25" i="3"/>
  <c r="H23" i="3"/>
  <c r="G23" i="3"/>
  <c r="H21" i="3"/>
  <c r="G21" i="3"/>
  <c r="H19" i="3"/>
  <c r="G19" i="3"/>
  <c r="AR33" i="50" l="1"/>
  <c r="AQ33" i="50"/>
  <c r="AP33" i="50"/>
  <c r="AB34" i="50" s="1"/>
  <c r="AO33" i="50"/>
  <c r="AR31" i="50"/>
  <c r="AQ31" i="50"/>
  <c r="AP31" i="50"/>
  <c r="AB32" i="50" s="1"/>
  <c r="AO31" i="50"/>
  <c r="AR29" i="50"/>
  <c r="AQ29" i="50"/>
  <c r="AP29" i="50"/>
  <c r="AB30" i="50" s="1"/>
  <c r="AO29" i="50"/>
  <c r="AR27" i="50"/>
  <c r="AQ27" i="50"/>
  <c r="AP27" i="50"/>
  <c r="AB28" i="50" s="1"/>
  <c r="AO27" i="50"/>
  <c r="AR25" i="50"/>
  <c r="AQ25" i="50"/>
  <c r="AP25" i="50"/>
  <c r="AB26" i="50" s="1"/>
  <c r="AO25" i="50"/>
  <c r="AR23" i="50"/>
  <c r="AQ23" i="50"/>
  <c r="AP23" i="50"/>
  <c r="AB24" i="50" s="1"/>
  <c r="AO23" i="50"/>
  <c r="AA24" i="50" s="1"/>
  <c r="AR21" i="50"/>
  <c r="AQ21" i="50"/>
  <c r="AP21" i="50"/>
  <c r="AB22" i="50" s="1"/>
  <c r="AO21" i="50"/>
  <c r="AR19" i="50"/>
  <c r="AQ19" i="50"/>
  <c r="AP19" i="50"/>
  <c r="AB20" i="50" s="1"/>
  <c r="AO19" i="50"/>
  <c r="AA20" i="50" s="1"/>
  <c r="AR18" i="50"/>
  <c r="AQ18" i="50"/>
  <c r="AP18" i="50"/>
  <c r="AO18" i="50"/>
  <c r="AR17" i="50"/>
  <c r="AQ17" i="50"/>
  <c r="AP17" i="50"/>
  <c r="AO17" i="50"/>
  <c r="AR16" i="50"/>
  <c r="AQ16" i="50"/>
  <c r="AP16" i="50"/>
  <c r="AO16" i="50"/>
  <c r="AR15" i="50"/>
  <c r="AQ15" i="50"/>
  <c r="AP15" i="50"/>
  <c r="AO15" i="50"/>
  <c r="AR14" i="50"/>
  <c r="AQ14" i="50"/>
  <c r="AP14" i="50"/>
  <c r="AO14" i="50"/>
  <c r="AR13" i="50"/>
  <c r="AQ13" i="50"/>
  <c r="AP13" i="50"/>
  <c r="AO13" i="50"/>
  <c r="AR12" i="50"/>
  <c r="AQ12" i="50"/>
  <c r="AP12" i="50"/>
  <c r="AO12" i="50"/>
  <c r="AR11" i="50"/>
  <c r="AQ11" i="50"/>
  <c r="AP11" i="50"/>
  <c r="AO11" i="50"/>
  <c r="AR33" i="49"/>
  <c r="AQ33" i="49"/>
  <c r="AP33" i="49"/>
  <c r="AO33" i="49"/>
  <c r="Y34" i="49" s="1"/>
  <c r="AR31" i="49"/>
  <c r="AQ31" i="49"/>
  <c r="AP31" i="49"/>
  <c r="AO31" i="49"/>
  <c r="Y32" i="49" s="1"/>
  <c r="AR29" i="49"/>
  <c r="AQ29" i="49"/>
  <c r="AP29" i="49"/>
  <c r="AO29" i="49"/>
  <c r="Y30" i="49" s="1"/>
  <c r="AR27" i="49"/>
  <c r="AQ27" i="49"/>
  <c r="AP27" i="49"/>
  <c r="AO27" i="49"/>
  <c r="Y28" i="49" s="1"/>
  <c r="AR25" i="49"/>
  <c r="AQ25" i="49"/>
  <c r="AP25" i="49"/>
  <c r="AO25" i="49"/>
  <c r="Y26" i="49" s="1"/>
  <c r="AR23" i="49"/>
  <c r="AQ23" i="49"/>
  <c r="AP23" i="49"/>
  <c r="AO23" i="49"/>
  <c r="Y24" i="49" s="1"/>
  <c r="AR21" i="49"/>
  <c r="AQ21" i="49"/>
  <c r="AP21" i="49"/>
  <c r="AO21" i="49"/>
  <c r="Y22" i="49" s="1"/>
  <c r="AR19" i="49"/>
  <c r="AQ19" i="49"/>
  <c r="AP19" i="49"/>
  <c r="AO19" i="49"/>
  <c r="Y20" i="49" s="1"/>
  <c r="AR18" i="49"/>
  <c r="AQ18" i="49"/>
  <c r="AP18" i="49"/>
  <c r="AO18" i="49"/>
  <c r="AR17" i="49"/>
  <c r="AQ17" i="49"/>
  <c r="AP17" i="49"/>
  <c r="AO17" i="49"/>
  <c r="AR16" i="49"/>
  <c r="AQ16" i="49"/>
  <c r="AP16" i="49"/>
  <c r="AO16" i="49"/>
  <c r="AR15" i="49"/>
  <c r="AQ15" i="49"/>
  <c r="AP15" i="49"/>
  <c r="AO15" i="49"/>
  <c r="AR14" i="49"/>
  <c r="AQ14" i="49"/>
  <c r="AP14" i="49"/>
  <c r="AO14" i="49"/>
  <c r="AR13" i="49"/>
  <c r="AQ13" i="49"/>
  <c r="AP13" i="49"/>
  <c r="AO13" i="49"/>
  <c r="AR12" i="49"/>
  <c r="AQ12" i="49"/>
  <c r="AP12" i="49"/>
  <c r="AO12" i="49"/>
  <c r="AR11" i="49"/>
  <c r="AQ11" i="49"/>
  <c r="AP11" i="49"/>
  <c r="AO11" i="49"/>
  <c r="AR33" i="48"/>
  <c r="AQ33" i="48"/>
  <c r="AP33" i="48"/>
  <c r="AO33" i="48"/>
  <c r="AR31" i="48"/>
  <c r="AQ31" i="48"/>
  <c r="AP31" i="48"/>
  <c r="AO31" i="48"/>
  <c r="AR29" i="48"/>
  <c r="AQ29" i="48"/>
  <c r="AP29" i="48"/>
  <c r="Z30" i="48" s="1"/>
  <c r="AO29" i="48"/>
  <c r="AR27" i="48"/>
  <c r="AQ27" i="48"/>
  <c r="AP27" i="48"/>
  <c r="AO27" i="48"/>
  <c r="AR25" i="48"/>
  <c r="AQ25" i="48"/>
  <c r="AP25" i="48"/>
  <c r="AO25" i="48"/>
  <c r="AR23" i="48"/>
  <c r="AQ23" i="48"/>
  <c r="AP23" i="48"/>
  <c r="AO23" i="48"/>
  <c r="AR21" i="48"/>
  <c r="AQ21" i="48"/>
  <c r="AP21" i="48"/>
  <c r="Z22" i="48" s="1"/>
  <c r="AO21" i="48"/>
  <c r="AR19" i="48"/>
  <c r="AQ19" i="48"/>
  <c r="AP19" i="48"/>
  <c r="Z20" i="48" s="1"/>
  <c r="AO19" i="48"/>
  <c r="Y20" i="48" s="1"/>
  <c r="AR18" i="48"/>
  <c r="AQ18" i="48"/>
  <c r="AP18" i="48"/>
  <c r="AO18" i="48"/>
  <c r="AR17" i="48"/>
  <c r="AQ17" i="48"/>
  <c r="AP17" i="48"/>
  <c r="AO17" i="48"/>
  <c r="AR16" i="48"/>
  <c r="AQ16" i="48"/>
  <c r="AP16" i="48"/>
  <c r="AO16" i="48"/>
  <c r="AR15" i="48"/>
  <c r="AQ15" i="48"/>
  <c r="AP15" i="48"/>
  <c r="AO15" i="48"/>
  <c r="AR14" i="48"/>
  <c r="AQ14" i="48"/>
  <c r="AP14" i="48"/>
  <c r="AO14" i="48"/>
  <c r="AR13" i="48"/>
  <c r="AQ13" i="48"/>
  <c r="AP13" i="48"/>
  <c r="AO13" i="48"/>
  <c r="AR12" i="48"/>
  <c r="AQ12" i="48"/>
  <c r="AP12" i="48"/>
  <c r="AO12" i="48"/>
  <c r="AR11" i="48"/>
  <c r="AQ11" i="48"/>
  <c r="AP11" i="48"/>
  <c r="AO11" i="48"/>
  <c r="AR33" i="47"/>
  <c r="AQ33" i="47"/>
  <c r="AP33" i="47"/>
  <c r="AO33" i="47"/>
  <c r="AR31" i="47"/>
  <c r="AQ31" i="47"/>
  <c r="AP31" i="47"/>
  <c r="AO31" i="47"/>
  <c r="AR29" i="47"/>
  <c r="AQ29" i="47"/>
  <c r="AP29" i="47"/>
  <c r="AO29" i="47"/>
  <c r="AR27" i="47"/>
  <c r="AQ27" i="47"/>
  <c r="AP27" i="47"/>
  <c r="AO27" i="47"/>
  <c r="AR25" i="47"/>
  <c r="AQ25" i="47"/>
  <c r="AP25" i="47"/>
  <c r="AO25" i="47"/>
  <c r="AR23" i="47"/>
  <c r="AQ23" i="47"/>
  <c r="AP23" i="47"/>
  <c r="AO23" i="47"/>
  <c r="AR21" i="47"/>
  <c r="AQ21" i="47"/>
  <c r="AP21" i="47"/>
  <c r="AO21" i="47"/>
  <c r="AR19" i="47"/>
  <c r="AQ19" i="47"/>
  <c r="AP19" i="47"/>
  <c r="AO19" i="47"/>
  <c r="Y20" i="47" s="1"/>
  <c r="AR18" i="47"/>
  <c r="AQ18" i="47"/>
  <c r="AP18" i="47"/>
  <c r="AO18" i="47"/>
  <c r="AR17" i="47"/>
  <c r="AQ17" i="47"/>
  <c r="AP17" i="47"/>
  <c r="AO17" i="47"/>
  <c r="AR16" i="47"/>
  <c r="AQ16" i="47"/>
  <c r="AP16" i="47"/>
  <c r="AO16" i="47"/>
  <c r="AR15" i="47"/>
  <c r="AQ15" i="47"/>
  <c r="AP15" i="47"/>
  <c r="AO15" i="47"/>
  <c r="AR14" i="47"/>
  <c r="AQ14" i="47"/>
  <c r="AP14" i="47"/>
  <c r="AO14" i="47"/>
  <c r="AR13" i="47"/>
  <c r="AQ13" i="47"/>
  <c r="AP13" i="47"/>
  <c r="AO13" i="47"/>
  <c r="AR12" i="47"/>
  <c r="AQ12" i="47"/>
  <c r="AP12" i="47"/>
  <c r="AO12" i="47"/>
  <c r="AR11" i="47"/>
  <c r="AQ11" i="47"/>
  <c r="AP11" i="47"/>
  <c r="AO11" i="47"/>
  <c r="AR19" i="46"/>
  <c r="AQ19" i="46"/>
  <c r="AP19" i="46"/>
  <c r="AO19" i="46"/>
  <c r="Y20" i="46" s="1"/>
  <c r="AR18" i="46"/>
  <c r="AQ18" i="46"/>
  <c r="AP18" i="46"/>
  <c r="AO18" i="46"/>
  <c r="AR17" i="46"/>
  <c r="AQ17" i="46"/>
  <c r="AP17" i="46"/>
  <c r="AO17" i="46"/>
  <c r="AR16" i="46"/>
  <c r="AQ16" i="46"/>
  <c r="AP16" i="46"/>
  <c r="AO16" i="46"/>
  <c r="AR15" i="46"/>
  <c r="AQ15" i="46"/>
  <c r="AP15" i="46"/>
  <c r="AO15" i="46"/>
  <c r="AR14" i="46"/>
  <c r="AQ14" i="46"/>
  <c r="AP14" i="46"/>
  <c r="AO14" i="46"/>
  <c r="AR13" i="46"/>
  <c r="AQ13" i="46"/>
  <c r="AP13" i="46"/>
  <c r="AO13" i="46"/>
  <c r="AR12" i="46"/>
  <c r="AQ12" i="46"/>
  <c r="AP12" i="46"/>
  <c r="AO12" i="46"/>
  <c r="AR11" i="46"/>
  <c r="AQ11" i="46"/>
  <c r="AP11" i="46"/>
  <c r="AO11" i="46"/>
  <c r="AR33" i="45"/>
  <c r="AQ33" i="45"/>
  <c r="AP33" i="45"/>
  <c r="Z34" i="45" s="1"/>
  <c r="AO33" i="45"/>
  <c r="AR31" i="45"/>
  <c r="AQ31" i="45"/>
  <c r="AP31" i="45"/>
  <c r="Z32" i="45" s="1"/>
  <c r="AO31" i="45"/>
  <c r="AR29" i="45"/>
  <c r="AQ29" i="45"/>
  <c r="AP29" i="45"/>
  <c r="AO29" i="45"/>
  <c r="AR27" i="45"/>
  <c r="AQ27" i="45"/>
  <c r="AP27" i="45"/>
  <c r="Z28" i="45" s="1"/>
  <c r="AO27" i="45"/>
  <c r="AR25" i="45"/>
  <c r="AQ25" i="45"/>
  <c r="AP25" i="45"/>
  <c r="Z26" i="45" s="1"/>
  <c r="AO25" i="45"/>
  <c r="AR23" i="45"/>
  <c r="AQ23" i="45"/>
  <c r="AP23" i="45"/>
  <c r="Z24" i="45" s="1"/>
  <c r="AO23" i="45"/>
  <c r="AR21" i="45"/>
  <c r="AQ21" i="45"/>
  <c r="AP21" i="45"/>
  <c r="AO21" i="45"/>
  <c r="AR19" i="45"/>
  <c r="AQ19" i="45"/>
  <c r="AP19" i="45"/>
  <c r="AO19" i="45"/>
  <c r="Y20" i="45" s="1"/>
  <c r="AR18" i="45"/>
  <c r="AQ18" i="45"/>
  <c r="AP18" i="45"/>
  <c r="AO18" i="45"/>
  <c r="AR17" i="45"/>
  <c r="AQ17" i="45"/>
  <c r="AP17" i="45"/>
  <c r="AO17" i="45"/>
  <c r="AR16" i="45"/>
  <c r="AQ16" i="45"/>
  <c r="AP16" i="45"/>
  <c r="AO16" i="45"/>
  <c r="AR15" i="45"/>
  <c r="AQ15" i="45"/>
  <c r="AP15" i="45"/>
  <c r="AO15" i="45"/>
  <c r="AR14" i="45"/>
  <c r="AQ14" i="45"/>
  <c r="AP14" i="45"/>
  <c r="AO14" i="45"/>
  <c r="AR13" i="45"/>
  <c r="AQ13" i="45"/>
  <c r="AP13" i="45"/>
  <c r="AO13" i="45"/>
  <c r="AR12" i="45"/>
  <c r="AQ12" i="45"/>
  <c r="AP12" i="45"/>
  <c r="AO12" i="45"/>
  <c r="AR33" i="44"/>
  <c r="AQ33" i="44"/>
  <c r="AP33" i="44"/>
  <c r="AO33" i="44"/>
  <c r="Y34" i="44" s="1"/>
  <c r="AR31" i="44"/>
  <c r="AQ31" i="44"/>
  <c r="AP31" i="44"/>
  <c r="Z32" i="44" s="1"/>
  <c r="AO31" i="44"/>
  <c r="Y32" i="44" s="1"/>
  <c r="AR29" i="44"/>
  <c r="AQ29" i="44"/>
  <c r="AP29" i="44"/>
  <c r="Z30" i="44" s="1"/>
  <c r="AO29" i="44"/>
  <c r="Y30" i="44" s="1"/>
  <c r="AR27" i="44"/>
  <c r="AQ27" i="44"/>
  <c r="AP27" i="44"/>
  <c r="AO27" i="44"/>
  <c r="Y28" i="44" s="1"/>
  <c r="AR25" i="44"/>
  <c r="AQ25" i="44"/>
  <c r="AP25" i="44"/>
  <c r="AO25" i="44"/>
  <c r="Y26" i="44" s="1"/>
  <c r="AR23" i="44"/>
  <c r="AQ23" i="44"/>
  <c r="AP23" i="44"/>
  <c r="AO23" i="44"/>
  <c r="Y24" i="44" s="1"/>
  <c r="AR21" i="44"/>
  <c r="AQ21" i="44"/>
  <c r="AP21" i="44"/>
  <c r="Z22" i="44" s="1"/>
  <c r="AO21" i="44"/>
  <c r="Y22" i="44" s="1"/>
  <c r="AR19" i="44"/>
  <c r="AQ19" i="44"/>
  <c r="AP19" i="44"/>
  <c r="Z20" i="44" s="1"/>
  <c r="AO19" i="44"/>
  <c r="Y20" i="44" s="1"/>
  <c r="AR18" i="44"/>
  <c r="AQ18" i="44"/>
  <c r="AP18" i="44"/>
  <c r="AO18" i="44"/>
  <c r="AR17" i="44"/>
  <c r="AQ17" i="44"/>
  <c r="AP17" i="44"/>
  <c r="AO17" i="44"/>
  <c r="AR16" i="44"/>
  <c r="AQ16" i="44"/>
  <c r="AP16" i="44"/>
  <c r="AO16" i="44"/>
  <c r="AR15" i="44"/>
  <c r="AQ15" i="44"/>
  <c r="AP15" i="44"/>
  <c r="AO15" i="44"/>
  <c r="AR14" i="44"/>
  <c r="AQ14" i="44"/>
  <c r="AP14" i="44"/>
  <c r="AO14" i="44"/>
  <c r="AR13" i="44"/>
  <c r="AQ13" i="44"/>
  <c r="AP13" i="44"/>
  <c r="AO13" i="44"/>
  <c r="AR12" i="44"/>
  <c r="AQ12" i="44"/>
  <c r="AP12" i="44"/>
  <c r="AO12" i="44"/>
  <c r="AR11" i="44"/>
  <c r="AQ11" i="44"/>
  <c r="AP11" i="44"/>
  <c r="AO11" i="44"/>
  <c r="AR33" i="43"/>
  <c r="AQ33" i="43"/>
  <c r="AP33" i="43"/>
  <c r="AO33" i="43"/>
  <c r="Y34" i="43" s="1"/>
  <c r="AR31" i="43"/>
  <c r="AQ31" i="43"/>
  <c r="AP31" i="43"/>
  <c r="Z32" i="43" s="1"/>
  <c r="AO31" i="43"/>
  <c r="Y32" i="43" s="1"/>
  <c r="AR29" i="43"/>
  <c r="AQ29" i="43"/>
  <c r="AP29" i="43"/>
  <c r="Z30" i="43" s="1"/>
  <c r="AO29" i="43"/>
  <c r="Y30" i="43" s="1"/>
  <c r="AR27" i="43"/>
  <c r="AQ27" i="43"/>
  <c r="AP27" i="43"/>
  <c r="AO27" i="43"/>
  <c r="Y28" i="43" s="1"/>
  <c r="AR25" i="43"/>
  <c r="AQ25" i="43"/>
  <c r="AP25" i="43"/>
  <c r="AO25" i="43"/>
  <c r="Y26" i="43" s="1"/>
  <c r="AR23" i="43"/>
  <c r="AQ23" i="43"/>
  <c r="AP23" i="43"/>
  <c r="AO23" i="43"/>
  <c r="Y24" i="43" s="1"/>
  <c r="AR21" i="43"/>
  <c r="AQ21" i="43"/>
  <c r="AP21" i="43"/>
  <c r="Z22" i="43" s="1"/>
  <c r="AO21" i="43"/>
  <c r="Y22" i="43" s="1"/>
  <c r="AR19" i="43"/>
  <c r="AQ19" i="43"/>
  <c r="AP19" i="43"/>
  <c r="Z20" i="43" s="1"/>
  <c r="AO19" i="43"/>
  <c r="Y20" i="43" s="1"/>
  <c r="AR18" i="43"/>
  <c r="AQ18" i="43"/>
  <c r="AP18" i="43"/>
  <c r="AO18" i="43"/>
  <c r="AR17" i="43"/>
  <c r="AQ17" i="43"/>
  <c r="AP17" i="43"/>
  <c r="AO17" i="43"/>
  <c r="AR16" i="43"/>
  <c r="AQ16" i="43"/>
  <c r="AP16" i="43"/>
  <c r="AO16" i="43"/>
  <c r="AR15" i="43"/>
  <c r="AQ15" i="43"/>
  <c r="AP15" i="43"/>
  <c r="AO15" i="43"/>
  <c r="AR14" i="43"/>
  <c r="AQ14" i="43"/>
  <c r="AP14" i="43"/>
  <c r="AO14" i="43"/>
  <c r="AR13" i="43"/>
  <c r="AQ13" i="43"/>
  <c r="AP13" i="43"/>
  <c r="AO13" i="43"/>
  <c r="AR12" i="43"/>
  <c r="AQ12" i="43"/>
  <c r="AP12" i="43"/>
  <c r="AO12" i="43"/>
  <c r="AR11" i="43"/>
  <c r="AQ11" i="43"/>
  <c r="AP11" i="43"/>
  <c r="AO11" i="43"/>
  <c r="AR33" i="42"/>
  <c r="AQ33" i="42"/>
  <c r="AP33" i="42"/>
  <c r="Z34" i="42" s="1"/>
  <c r="AO33" i="42"/>
  <c r="Y34" i="42" s="1"/>
  <c r="AR31" i="42"/>
  <c r="AQ31" i="42"/>
  <c r="AP31" i="42"/>
  <c r="AO31" i="42"/>
  <c r="Y32" i="42" s="1"/>
  <c r="AR29" i="42"/>
  <c r="AQ29" i="42"/>
  <c r="AP29" i="42"/>
  <c r="AO29" i="42"/>
  <c r="Y30" i="42" s="1"/>
  <c r="AR27" i="42"/>
  <c r="AQ27" i="42"/>
  <c r="AP27" i="42"/>
  <c r="Z28" i="42" s="1"/>
  <c r="AO27" i="42"/>
  <c r="Y28" i="42" s="1"/>
  <c r="AR25" i="42"/>
  <c r="AQ25" i="42"/>
  <c r="AP25" i="42"/>
  <c r="Z26" i="42" s="1"/>
  <c r="AO25" i="42"/>
  <c r="Y26" i="42" s="1"/>
  <c r="AR23" i="42"/>
  <c r="AQ23" i="42"/>
  <c r="AP23" i="42"/>
  <c r="Z24" i="42" s="1"/>
  <c r="AO23" i="42"/>
  <c r="Y24" i="42" s="1"/>
  <c r="AR21" i="42"/>
  <c r="AQ21" i="42"/>
  <c r="AP21" i="42"/>
  <c r="Z22" i="42" s="1"/>
  <c r="AO21" i="42"/>
  <c r="Y22" i="42" s="1"/>
  <c r="AR19" i="42"/>
  <c r="AQ19" i="42"/>
  <c r="AP19" i="42"/>
  <c r="AO19" i="42"/>
  <c r="Y20" i="42" s="1"/>
  <c r="AR18" i="42"/>
  <c r="AQ18" i="42"/>
  <c r="AP18" i="42"/>
  <c r="AO18" i="42"/>
  <c r="AR17" i="42"/>
  <c r="AQ17" i="42"/>
  <c r="AP17" i="42"/>
  <c r="AO17" i="42"/>
  <c r="AR16" i="42"/>
  <c r="AQ16" i="42"/>
  <c r="AP16" i="42"/>
  <c r="AO16" i="42"/>
  <c r="AR15" i="42"/>
  <c r="AQ15" i="42"/>
  <c r="AP15" i="42"/>
  <c r="AO15" i="42"/>
  <c r="AR14" i="42"/>
  <c r="AQ14" i="42"/>
  <c r="AP14" i="42"/>
  <c r="AO14" i="42"/>
  <c r="AR13" i="42"/>
  <c r="AQ13" i="42"/>
  <c r="AP13" i="42"/>
  <c r="AO13" i="42"/>
  <c r="AR12" i="42"/>
  <c r="AQ12" i="42"/>
  <c r="AP12" i="42"/>
  <c r="AO12" i="42"/>
  <c r="AR11" i="42"/>
  <c r="AQ11" i="42"/>
  <c r="AP11" i="42"/>
  <c r="AO11" i="42"/>
  <c r="AR12" i="3"/>
  <c r="AR13" i="3"/>
  <c r="AR14" i="3"/>
  <c r="AR15" i="3"/>
  <c r="AR16" i="3"/>
  <c r="AR17" i="3"/>
  <c r="AR18" i="3"/>
  <c r="AR19" i="3"/>
  <c r="AR21" i="3"/>
  <c r="AR23" i="3"/>
  <c r="AR25" i="3"/>
  <c r="AR27" i="3"/>
  <c r="AR29" i="3"/>
  <c r="AR31" i="3"/>
  <c r="AR33" i="3"/>
  <c r="AQ13" i="3"/>
  <c r="AQ14" i="3"/>
  <c r="AQ15" i="3"/>
  <c r="AQ16" i="3"/>
  <c r="AQ17" i="3"/>
  <c r="AQ18" i="3"/>
  <c r="AQ19" i="3"/>
  <c r="AQ21" i="3"/>
  <c r="AQ23" i="3"/>
  <c r="AQ25" i="3"/>
  <c r="AQ27" i="3"/>
  <c r="AQ29" i="3"/>
  <c r="AQ31" i="3"/>
  <c r="AQ33" i="3"/>
  <c r="AQ12" i="3"/>
  <c r="AR11" i="3"/>
  <c r="AQ11" i="3"/>
  <c r="AP33" i="3"/>
  <c r="AO33" i="3"/>
  <c r="AP31" i="3"/>
  <c r="AO31" i="3"/>
  <c r="AP29" i="3"/>
  <c r="AO29" i="3"/>
  <c r="AP27" i="3"/>
  <c r="AO27" i="3"/>
  <c r="AP25" i="3"/>
  <c r="AO25" i="3"/>
  <c r="AP23" i="3"/>
  <c r="AO23" i="3"/>
  <c r="Y24" i="3" s="1"/>
  <c r="AP21" i="3"/>
  <c r="AO21" i="3"/>
  <c r="Z28" i="3" l="1"/>
  <c r="Z22" i="3"/>
  <c r="Z30" i="3"/>
  <c r="U22" i="50"/>
  <c r="AA22" i="50"/>
  <c r="U26" i="50"/>
  <c r="AA26" i="50"/>
  <c r="U28" i="50"/>
  <c r="AA28" i="50"/>
  <c r="U30" i="50"/>
  <c r="AA30" i="50"/>
  <c r="U32" i="50"/>
  <c r="AA32" i="50"/>
  <c r="U34" i="50"/>
  <c r="AA34" i="50"/>
  <c r="F20" i="49"/>
  <c r="Z20" i="49"/>
  <c r="F22" i="49"/>
  <c r="Z22" i="49"/>
  <c r="F24" i="49"/>
  <c r="Z24" i="49"/>
  <c r="F26" i="49"/>
  <c r="Z26" i="49"/>
  <c r="F28" i="49"/>
  <c r="Z28" i="49"/>
  <c r="F30" i="49"/>
  <c r="Z30" i="49"/>
  <c r="F32" i="49"/>
  <c r="Z32" i="49"/>
  <c r="F34" i="49"/>
  <c r="Z34" i="49"/>
  <c r="U22" i="48"/>
  <c r="Y22" i="48"/>
  <c r="U24" i="48"/>
  <c r="Y24" i="48"/>
  <c r="U26" i="48"/>
  <c r="Y26" i="48"/>
  <c r="U28" i="48"/>
  <c r="Y28" i="48"/>
  <c r="U30" i="48"/>
  <c r="Y30" i="48"/>
  <c r="U32" i="48"/>
  <c r="Y32" i="48"/>
  <c r="U34" i="48"/>
  <c r="Y34" i="48"/>
  <c r="F24" i="48"/>
  <c r="Z24" i="48"/>
  <c r="F26" i="48"/>
  <c r="Z26" i="48"/>
  <c r="F28" i="48"/>
  <c r="Z28" i="48"/>
  <c r="F32" i="48"/>
  <c r="Z32" i="48"/>
  <c r="F34" i="48"/>
  <c r="Z34" i="48"/>
  <c r="U22" i="47"/>
  <c r="Y22" i="47"/>
  <c r="U24" i="47"/>
  <c r="Y24" i="47"/>
  <c r="U26" i="47"/>
  <c r="Y26" i="47"/>
  <c r="U28" i="47"/>
  <c r="Y28" i="47"/>
  <c r="U30" i="47"/>
  <c r="Y30" i="47"/>
  <c r="U32" i="47"/>
  <c r="Y32" i="47"/>
  <c r="U34" i="47"/>
  <c r="Y34" i="47"/>
  <c r="F20" i="47"/>
  <c r="Z20" i="47"/>
  <c r="F22" i="47"/>
  <c r="Z22" i="47"/>
  <c r="F24" i="47"/>
  <c r="Z24" i="47"/>
  <c r="F26" i="47"/>
  <c r="Z26" i="47"/>
  <c r="F28" i="47"/>
  <c r="Z28" i="47"/>
  <c r="F30" i="47"/>
  <c r="Z30" i="47"/>
  <c r="F32" i="47"/>
  <c r="Z32" i="47"/>
  <c r="F34" i="47"/>
  <c r="Z34" i="47"/>
  <c r="F20" i="46"/>
  <c r="Z20" i="46"/>
  <c r="U22" i="45"/>
  <c r="Y22" i="45"/>
  <c r="U24" i="45"/>
  <c r="Y24" i="45"/>
  <c r="U26" i="45"/>
  <c r="Y26" i="45"/>
  <c r="U28" i="45"/>
  <c r="Y28" i="45"/>
  <c r="U30" i="45"/>
  <c r="Y30" i="45"/>
  <c r="U32" i="45"/>
  <c r="Y32" i="45"/>
  <c r="U34" i="45"/>
  <c r="Y34" i="45"/>
  <c r="F20" i="45"/>
  <c r="Z20" i="45"/>
  <c r="F22" i="45"/>
  <c r="Z22" i="45"/>
  <c r="F30" i="45"/>
  <c r="Z30" i="45"/>
  <c r="F24" i="44"/>
  <c r="Z24" i="44"/>
  <c r="F26" i="44"/>
  <c r="Z26" i="44"/>
  <c r="F28" i="44"/>
  <c r="Z28" i="44"/>
  <c r="F34" i="44"/>
  <c r="Z34" i="44"/>
  <c r="F24" i="43"/>
  <c r="Z24" i="43"/>
  <c r="F26" i="43"/>
  <c r="Z26" i="43"/>
  <c r="F28" i="43"/>
  <c r="Z28" i="43"/>
  <c r="F34" i="43"/>
  <c r="Z34" i="43"/>
  <c r="F20" i="42"/>
  <c r="Z20" i="42"/>
  <c r="F30" i="42"/>
  <c r="Z30" i="42"/>
  <c r="F32" i="42"/>
  <c r="Z32" i="42"/>
  <c r="U28" i="3"/>
  <c r="Y28" i="3"/>
  <c r="F24" i="3"/>
  <c r="Z24" i="3"/>
  <c r="F32" i="3"/>
  <c r="Z32" i="3"/>
  <c r="U22" i="3"/>
  <c r="Y22" i="3"/>
  <c r="U30" i="3"/>
  <c r="Y30" i="3"/>
  <c r="U34" i="3"/>
  <c r="Y34" i="3"/>
  <c r="U32" i="3"/>
  <c r="Y32" i="3"/>
  <c r="U26" i="3"/>
  <c r="Y26" i="3"/>
  <c r="F26" i="3"/>
  <c r="Z26" i="3"/>
  <c r="F34" i="3"/>
  <c r="Z34" i="3"/>
  <c r="E20" i="49"/>
  <c r="E22" i="49"/>
  <c r="E30" i="49"/>
  <c r="E24" i="49"/>
  <c r="E26" i="49"/>
  <c r="E28" i="49"/>
  <c r="E32" i="49"/>
  <c r="E34" i="49"/>
  <c r="U20" i="48"/>
  <c r="E34" i="48"/>
  <c r="E32" i="48"/>
  <c r="E30" i="48"/>
  <c r="E28" i="48"/>
  <c r="E26" i="48"/>
  <c r="E24" i="48"/>
  <c r="E22" i="48"/>
  <c r="E20" i="48"/>
  <c r="V20" i="48"/>
  <c r="F20" i="48"/>
  <c r="V22" i="48"/>
  <c r="F22" i="48"/>
  <c r="V30" i="48"/>
  <c r="F30" i="48"/>
  <c r="U20" i="47"/>
  <c r="E24" i="47"/>
  <c r="E22" i="47"/>
  <c r="E20" i="47"/>
  <c r="E32" i="47"/>
  <c r="E28" i="47"/>
  <c r="E30" i="47"/>
  <c r="E26" i="47"/>
  <c r="E34" i="47"/>
  <c r="U20" i="46"/>
  <c r="E24" i="46"/>
  <c r="E32" i="46"/>
  <c r="E26" i="46"/>
  <c r="E28" i="46"/>
  <c r="E20" i="46"/>
  <c r="E30" i="46"/>
  <c r="E34" i="46"/>
  <c r="E22" i="46"/>
  <c r="V26" i="45"/>
  <c r="F26" i="45"/>
  <c r="V28" i="45"/>
  <c r="F28" i="45"/>
  <c r="V32" i="45"/>
  <c r="F32" i="45"/>
  <c r="U20" i="45"/>
  <c r="E20" i="45"/>
  <c r="E22" i="45"/>
  <c r="E32" i="45"/>
  <c r="E34" i="45"/>
  <c r="E24" i="45"/>
  <c r="E26" i="45"/>
  <c r="E28" i="45"/>
  <c r="E30" i="45"/>
  <c r="V24" i="45"/>
  <c r="F24" i="45"/>
  <c r="V34" i="45"/>
  <c r="F34" i="45"/>
  <c r="U20" i="44"/>
  <c r="E28" i="44"/>
  <c r="E30" i="44"/>
  <c r="E32" i="44"/>
  <c r="E34" i="44"/>
  <c r="E20" i="44"/>
  <c r="E22" i="44"/>
  <c r="E24" i="44"/>
  <c r="E26" i="44"/>
  <c r="V20" i="44"/>
  <c r="F20" i="44"/>
  <c r="V22" i="44"/>
  <c r="F22" i="44"/>
  <c r="V30" i="44"/>
  <c r="F30" i="44"/>
  <c r="V32" i="44"/>
  <c r="F32" i="44"/>
  <c r="U20" i="43"/>
  <c r="E24" i="43"/>
  <c r="E22" i="43"/>
  <c r="E20" i="43"/>
  <c r="E28" i="43"/>
  <c r="E26" i="43"/>
  <c r="E32" i="43"/>
  <c r="E30" i="43"/>
  <c r="E34" i="43"/>
  <c r="V20" i="43"/>
  <c r="F20" i="43"/>
  <c r="V22" i="43"/>
  <c r="F22" i="43"/>
  <c r="V30" i="43"/>
  <c r="F30" i="43"/>
  <c r="V32" i="43"/>
  <c r="F32" i="43"/>
  <c r="V22" i="42"/>
  <c r="F22" i="42"/>
  <c r="V26" i="42"/>
  <c r="F26" i="42"/>
  <c r="U20" i="42"/>
  <c r="E24" i="42"/>
  <c r="E34" i="42"/>
  <c r="E32" i="42"/>
  <c r="E22" i="42"/>
  <c r="E20" i="42"/>
  <c r="E26" i="42"/>
  <c r="E28" i="42"/>
  <c r="E30" i="42"/>
  <c r="V24" i="42"/>
  <c r="F24" i="42"/>
  <c r="V28" i="42"/>
  <c r="F28" i="42"/>
  <c r="V34" i="42"/>
  <c r="F34" i="42"/>
  <c r="V28" i="3"/>
  <c r="F28" i="3"/>
  <c r="V22" i="3"/>
  <c r="F22" i="3"/>
  <c r="V30" i="3"/>
  <c r="F30" i="3"/>
  <c r="V20" i="50"/>
  <c r="F20" i="50"/>
  <c r="Z32" i="50"/>
  <c r="F32" i="50"/>
  <c r="U20" i="50"/>
  <c r="E34" i="50"/>
  <c r="E32" i="50"/>
  <c r="E30" i="50"/>
  <c r="E28" i="50"/>
  <c r="E26" i="50"/>
  <c r="E24" i="50"/>
  <c r="E22" i="50"/>
  <c r="E20" i="50"/>
  <c r="V22" i="50"/>
  <c r="F22" i="50"/>
  <c r="Z24" i="50"/>
  <c r="F24" i="50"/>
  <c r="Z26" i="50"/>
  <c r="F26" i="50"/>
  <c r="Z28" i="50"/>
  <c r="F28" i="50"/>
  <c r="V30" i="50"/>
  <c r="F30" i="50"/>
  <c r="Z34" i="50"/>
  <c r="F34" i="50"/>
  <c r="U24" i="50"/>
  <c r="Y24" i="50"/>
  <c r="T24" i="50"/>
  <c r="V24" i="50"/>
  <c r="T26" i="50"/>
  <c r="V26" i="50"/>
  <c r="T28" i="50"/>
  <c r="V28" i="50"/>
  <c r="T32" i="50"/>
  <c r="V32" i="50"/>
  <c r="T34" i="50"/>
  <c r="V34" i="50"/>
  <c r="V28" i="49"/>
  <c r="U20" i="49"/>
  <c r="U22" i="49"/>
  <c r="U24" i="49"/>
  <c r="U26" i="49"/>
  <c r="U28" i="49"/>
  <c r="U30" i="49"/>
  <c r="U32" i="49"/>
  <c r="U34" i="49"/>
  <c r="V20" i="49"/>
  <c r="V22" i="49"/>
  <c r="V32" i="49"/>
  <c r="T24" i="49"/>
  <c r="V24" i="49"/>
  <c r="T26" i="49"/>
  <c r="V26" i="49"/>
  <c r="T30" i="49"/>
  <c r="V30" i="49"/>
  <c r="T34" i="49"/>
  <c r="V34" i="49"/>
  <c r="T24" i="48"/>
  <c r="V24" i="48"/>
  <c r="T26" i="48"/>
  <c r="V26" i="48"/>
  <c r="T28" i="48"/>
  <c r="V28" i="48"/>
  <c r="T32" i="48"/>
  <c r="V32" i="48"/>
  <c r="T34" i="48"/>
  <c r="V34" i="48"/>
  <c r="T20" i="47"/>
  <c r="V20" i="47"/>
  <c r="T24" i="47"/>
  <c r="V24" i="47"/>
  <c r="T28" i="47"/>
  <c r="V28" i="47"/>
  <c r="T30" i="47"/>
  <c r="V30" i="47"/>
  <c r="T34" i="47"/>
  <c r="V34" i="47"/>
  <c r="T22" i="47"/>
  <c r="V22" i="47"/>
  <c r="T26" i="47"/>
  <c r="V26" i="47"/>
  <c r="T32" i="47"/>
  <c r="V32" i="47"/>
  <c r="T20" i="46"/>
  <c r="V20" i="46"/>
  <c r="T20" i="45"/>
  <c r="V20" i="45"/>
  <c r="T22" i="45"/>
  <c r="V22" i="45"/>
  <c r="T30" i="45"/>
  <c r="V30" i="45"/>
  <c r="T24" i="44"/>
  <c r="V24" i="44"/>
  <c r="T28" i="44"/>
  <c r="V28" i="44"/>
  <c r="O22" i="44"/>
  <c r="U22" i="44"/>
  <c r="O24" i="44"/>
  <c r="U24" i="44"/>
  <c r="O26" i="44"/>
  <c r="U26" i="44"/>
  <c r="O28" i="44"/>
  <c r="U28" i="44"/>
  <c r="O30" i="44"/>
  <c r="U30" i="44"/>
  <c r="O32" i="44"/>
  <c r="U32" i="44"/>
  <c r="O34" i="44"/>
  <c r="U34" i="44"/>
  <c r="T26" i="44"/>
  <c r="V26" i="44"/>
  <c r="T34" i="44"/>
  <c r="V34" i="44"/>
  <c r="T24" i="43"/>
  <c r="V24" i="43"/>
  <c r="T26" i="43"/>
  <c r="V26" i="43"/>
  <c r="O22" i="43"/>
  <c r="U22" i="43"/>
  <c r="O24" i="43"/>
  <c r="U24" i="43"/>
  <c r="O26" i="43"/>
  <c r="U26" i="43"/>
  <c r="O28" i="43"/>
  <c r="U28" i="43"/>
  <c r="O30" i="43"/>
  <c r="U30" i="43"/>
  <c r="O32" i="43"/>
  <c r="U32" i="43"/>
  <c r="O34" i="43"/>
  <c r="U34" i="43"/>
  <c r="T28" i="43"/>
  <c r="V28" i="43"/>
  <c r="T34" i="43"/>
  <c r="V34" i="43"/>
  <c r="O26" i="42"/>
  <c r="U26" i="42"/>
  <c r="O30" i="42"/>
  <c r="U30" i="42"/>
  <c r="T20" i="42"/>
  <c r="V20" i="42"/>
  <c r="T30" i="42"/>
  <c r="V30" i="42"/>
  <c r="T32" i="42"/>
  <c r="V32" i="42"/>
  <c r="O22" i="42"/>
  <c r="U22" i="42"/>
  <c r="O28" i="42"/>
  <c r="U28" i="42"/>
  <c r="O34" i="42"/>
  <c r="U34" i="42"/>
  <c r="O24" i="42"/>
  <c r="U24" i="42"/>
  <c r="O32" i="42"/>
  <c r="U32" i="42"/>
  <c r="T24" i="3"/>
  <c r="V24" i="3"/>
  <c r="T26" i="3"/>
  <c r="V26" i="3"/>
  <c r="T34" i="3"/>
  <c r="V34" i="3"/>
  <c r="S24" i="3"/>
  <c r="U24" i="3"/>
  <c r="T32" i="3"/>
  <c r="V32" i="3"/>
  <c r="P22" i="50"/>
  <c r="T22" i="50"/>
  <c r="P30" i="50"/>
  <c r="T30" i="50"/>
  <c r="S28" i="50"/>
  <c r="S24" i="50"/>
  <c r="S34" i="50"/>
  <c r="S30" i="50"/>
  <c r="S26" i="50"/>
  <c r="S22" i="50"/>
  <c r="S32" i="50"/>
  <c r="S20" i="50"/>
  <c r="P20" i="50"/>
  <c r="T20" i="50"/>
  <c r="P20" i="49"/>
  <c r="T20" i="49"/>
  <c r="P28" i="49"/>
  <c r="T28" i="49"/>
  <c r="S30" i="49"/>
  <c r="S32" i="49"/>
  <c r="S28" i="49"/>
  <c r="S24" i="49"/>
  <c r="S20" i="49"/>
  <c r="S34" i="49"/>
  <c r="S26" i="49"/>
  <c r="S22" i="49"/>
  <c r="P22" i="49"/>
  <c r="T22" i="49"/>
  <c r="P32" i="49"/>
  <c r="T32" i="49"/>
  <c r="S34" i="48"/>
  <c r="S30" i="48"/>
  <c r="S26" i="48"/>
  <c r="S22" i="48"/>
  <c r="S32" i="48"/>
  <c r="S28" i="48"/>
  <c r="S24" i="48"/>
  <c r="S20" i="48"/>
  <c r="P22" i="48"/>
  <c r="T22" i="48"/>
  <c r="P30" i="48"/>
  <c r="T30" i="48"/>
  <c r="P20" i="48"/>
  <c r="T20" i="48"/>
  <c r="S32" i="47"/>
  <c r="S24" i="47"/>
  <c r="S34" i="47"/>
  <c r="S30" i="47"/>
  <c r="S26" i="47"/>
  <c r="S22" i="47"/>
  <c r="S28" i="47"/>
  <c r="S20" i="47"/>
  <c r="P26" i="45"/>
  <c r="T26" i="45"/>
  <c r="P28" i="45"/>
  <c r="T28" i="45"/>
  <c r="P34" i="45"/>
  <c r="T34" i="45"/>
  <c r="S28" i="45"/>
  <c r="S24" i="45"/>
  <c r="S34" i="45"/>
  <c r="S30" i="45"/>
  <c r="S26" i="45"/>
  <c r="S22" i="45"/>
  <c r="S32" i="45"/>
  <c r="S20" i="45"/>
  <c r="P24" i="45"/>
  <c r="T24" i="45"/>
  <c r="P32" i="45"/>
  <c r="T32" i="45"/>
  <c r="S34" i="44"/>
  <c r="S30" i="44"/>
  <c r="S26" i="44"/>
  <c r="S22" i="44"/>
  <c r="S28" i="44"/>
  <c r="S24" i="44"/>
  <c r="S20" i="44"/>
  <c r="P20" i="44"/>
  <c r="T20" i="44"/>
  <c r="P30" i="44"/>
  <c r="T30" i="44"/>
  <c r="T32" i="44"/>
  <c r="S32" i="44"/>
  <c r="P22" i="44"/>
  <c r="T22" i="44"/>
  <c r="P22" i="43"/>
  <c r="T22" i="43"/>
  <c r="S34" i="43"/>
  <c r="S22" i="43"/>
  <c r="S32" i="43"/>
  <c r="S28" i="43"/>
  <c r="S24" i="43"/>
  <c r="S20" i="43"/>
  <c r="S30" i="43"/>
  <c r="S26" i="43"/>
  <c r="P20" i="43"/>
  <c r="T20" i="43"/>
  <c r="P30" i="43"/>
  <c r="T30" i="43"/>
  <c r="P32" i="43"/>
  <c r="T32" i="43"/>
  <c r="P24" i="42"/>
  <c r="T24" i="42"/>
  <c r="P28" i="42"/>
  <c r="T28" i="42"/>
  <c r="S34" i="42"/>
  <c r="S30" i="42"/>
  <c r="S26" i="42"/>
  <c r="S22" i="42"/>
  <c r="S28" i="42"/>
  <c r="S24" i="42"/>
  <c r="S20" i="42"/>
  <c r="S32" i="42"/>
  <c r="H22" i="42"/>
  <c r="T22" i="42"/>
  <c r="P26" i="42"/>
  <c r="T26" i="42"/>
  <c r="P34" i="42"/>
  <c r="T34" i="42"/>
  <c r="O22" i="3"/>
  <c r="S22" i="3"/>
  <c r="O26" i="3"/>
  <c r="S26" i="3"/>
  <c r="P28" i="3"/>
  <c r="T28" i="3"/>
  <c r="P22" i="3"/>
  <c r="T22" i="3"/>
  <c r="P30" i="3"/>
  <c r="T30" i="3"/>
  <c r="S34" i="46"/>
  <c r="S30" i="46"/>
  <c r="S26" i="46"/>
  <c r="S22" i="46"/>
  <c r="S32" i="46"/>
  <c r="S28" i="46"/>
  <c r="S24" i="46"/>
  <c r="S20" i="46"/>
  <c r="AR21" i="46"/>
  <c r="AP21" i="46"/>
  <c r="O20" i="46"/>
  <c r="P20" i="46"/>
  <c r="L24" i="50"/>
  <c r="P24" i="50"/>
  <c r="L26" i="50"/>
  <c r="P26" i="50"/>
  <c r="L28" i="50"/>
  <c r="P28" i="50"/>
  <c r="L32" i="50"/>
  <c r="P32" i="50"/>
  <c r="L34" i="50"/>
  <c r="P34" i="50"/>
  <c r="K24" i="50"/>
  <c r="O20" i="50"/>
  <c r="O22" i="50"/>
  <c r="O24" i="50"/>
  <c r="O26" i="50"/>
  <c r="O28" i="50"/>
  <c r="O30" i="50"/>
  <c r="O32" i="50"/>
  <c r="O34" i="50"/>
  <c r="L26" i="49"/>
  <c r="P26" i="49"/>
  <c r="L24" i="49"/>
  <c r="P24" i="49"/>
  <c r="J30" i="49"/>
  <c r="P30" i="49"/>
  <c r="L34" i="49"/>
  <c r="P34" i="49"/>
  <c r="K24" i="49"/>
  <c r="O20" i="49"/>
  <c r="O22" i="49"/>
  <c r="O24" i="49"/>
  <c r="O26" i="49"/>
  <c r="O28" i="49"/>
  <c r="O30" i="49"/>
  <c r="O32" i="49"/>
  <c r="O34" i="49"/>
  <c r="K24" i="48"/>
  <c r="O20" i="48"/>
  <c r="O22" i="48"/>
  <c r="O24" i="48"/>
  <c r="O26" i="48"/>
  <c r="O28" i="48"/>
  <c r="O30" i="48"/>
  <c r="O32" i="48"/>
  <c r="O34" i="48"/>
  <c r="H30" i="48"/>
  <c r="L24" i="48"/>
  <c r="P24" i="48"/>
  <c r="L26" i="48"/>
  <c r="P26" i="48"/>
  <c r="L28" i="48"/>
  <c r="P28" i="48"/>
  <c r="L32" i="48"/>
  <c r="P32" i="48"/>
  <c r="L34" i="48"/>
  <c r="P34" i="48"/>
  <c r="P20" i="47"/>
  <c r="P22" i="47"/>
  <c r="P30" i="47"/>
  <c r="O24" i="47"/>
  <c r="O26" i="47"/>
  <c r="O34" i="47"/>
  <c r="K24" i="47"/>
  <c r="O20" i="47"/>
  <c r="O22" i="47"/>
  <c r="O28" i="47"/>
  <c r="O30" i="47"/>
  <c r="O32" i="47"/>
  <c r="L24" i="47"/>
  <c r="P24" i="47"/>
  <c r="L26" i="47"/>
  <c r="P26" i="47"/>
  <c r="L28" i="47"/>
  <c r="P28" i="47"/>
  <c r="L32" i="47"/>
  <c r="P32" i="47"/>
  <c r="L34" i="47"/>
  <c r="P34" i="47"/>
  <c r="K24" i="45"/>
  <c r="O20" i="45"/>
  <c r="O22" i="45"/>
  <c r="O24" i="45"/>
  <c r="O26" i="45"/>
  <c r="O28" i="45"/>
  <c r="O30" i="45"/>
  <c r="O32" i="45"/>
  <c r="O34" i="45"/>
  <c r="J20" i="45"/>
  <c r="P20" i="45"/>
  <c r="J22" i="45"/>
  <c r="P22" i="45"/>
  <c r="J30" i="45"/>
  <c r="P30" i="45"/>
  <c r="K24" i="44"/>
  <c r="O20" i="44"/>
  <c r="L24" i="44"/>
  <c r="P24" i="44"/>
  <c r="L26" i="44"/>
  <c r="P26" i="44"/>
  <c r="L28" i="44"/>
  <c r="P28" i="44"/>
  <c r="L32" i="44"/>
  <c r="P32" i="44"/>
  <c r="L34" i="44"/>
  <c r="P34" i="44"/>
  <c r="K24" i="43"/>
  <c r="O20" i="43"/>
  <c r="L24" i="43"/>
  <c r="P24" i="43"/>
  <c r="L26" i="43"/>
  <c r="P26" i="43"/>
  <c r="L28" i="43"/>
  <c r="P28" i="43"/>
  <c r="L34" i="43"/>
  <c r="P34" i="43"/>
  <c r="K24" i="42"/>
  <c r="O20" i="42"/>
  <c r="J20" i="42"/>
  <c r="P20" i="42"/>
  <c r="J22" i="42"/>
  <c r="P22" i="42"/>
  <c r="J30" i="42"/>
  <c r="P30" i="42"/>
  <c r="H32" i="42"/>
  <c r="P32" i="42"/>
  <c r="H34" i="42"/>
  <c r="L26" i="3"/>
  <c r="P26" i="3"/>
  <c r="L34" i="3"/>
  <c r="P34" i="3"/>
  <c r="K24" i="3"/>
  <c r="O24" i="3"/>
  <c r="O28" i="3"/>
  <c r="O32" i="3"/>
  <c r="L24" i="3"/>
  <c r="P24" i="3"/>
  <c r="L32" i="3"/>
  <c r="P32" i="3"/>
  <c r="O30" i="3"/>
  <c r="O34" i="3"/>
  <c r="J32" i="49"/>
  <c r="L32" i="49"/>
  <c r="G32" i="46"/>
  <c r="K24" i="46"/>
  <c r="J24" i="45"/>
  <c r="L24" i="45"/>
  <c r="J26" i="45"/>
  <c r="L26" i="45"/>
  <c r="J28" i="45"/>
  <c r="L28" i="45"/>
  <c r="J32" i="45"/>
  <c r="L32" i="45"/>
  <c r="J34" i="45"/>
  <c r="L34" i="45"/>
  <c r="J32" i="43"/>
  <c r="L32" i="43"/>
  <c r="H32" i="43"/>
  <c r="J24" i="42"/>
  <c r="L24" i="42"/>
  <c r="J26" i="42"/>
  <c r="L26" i="42"/>
  <c r="J28" i="42"/>
  <c r="L28" i="42"/>
  <c r="J32" i="42"/>
  <c r="L32" i="42"/>
  <c r="J34" i="42"/>
  <c r="L34" i="42"/>
  <c r="H20" i="42"/>
  <c r="J28" i="3"/>
  <c r="L28" i="3"/>
  <c r="J20" i="50"/>
  <c r="J22" i="50"/>
  <c r="J24" i="50"/>
  <c r="J26" i="50"/>
  <c r="J28" i="50"/>
  <c r="J30" i="50"/>
  <c r="J32" i="50"/>
  <c r="J34" i="50"/>
  <c r="H20" i="50"/>
  <c r="H22" i="50"/>
  <c r="H32" i="50"/>
  <c r="H34" i="50"/>
  <c r="H28" i="50"/>
  <c r="H30" i="50"/>
  <c r="I34" i="50"/>
  <c r="I30" i="50"/>
  <c r="I26" i="50"/>
  <c r="I22" i="50"/>
  <c r="I32" i="50"/>
  <c r="I20" i="50"/>
  <c r="I28" i="50"/>
  <c r="I24" i="50"/>
  <c r="G34" i="50"/>
  <c r="G30" i="50"/>
  <c r="G26" i="50"/>
  <c r="G22" i="50"/>
  <c r="G32" i="50"/>
  <c r="G28" i="50"/>
  <c r="G24" i="50"/>
  <c r="G20" i="50"/>
  <c r="H24" i="50"/>
  <c r="H26" i="50"/>
  <c r="I32" i="49"/>
  <c r="I24" i="49"/>
  <c r="I34" i="49"/>
  <c r="I30" i="49"/>
  <c r="I26" i="49"/>
  <c r="I22" i="49"/>
  <c r="I28" i="49"/>
  <c r="I20" i="49"/>
  <c r="J20" i="49"/>
  <c r="H20" i="49"/>
  <c r="J22" i="49"/>
  <c r="H22" i="49"/>
  <c r="J24" i="49"/>
  <c r="H24" i="49"/>
  <c r="J26" i="49"/>
  <c r="H26" i="49"/>
  <c r="J28" i="49"/>
  <c r="H28" i="49"/>
  <c r="H34" i="49"/>
  <c r="J34" i="49"/>
  <c r="I34" i="48"/>
  <c r="I30" i="48"/>
  <c r="I26" i="48"/>
  <c r="I22" i="48"/>
  <c r="I32" i="48"/>
  <c r="I28" i="48"/>
  <c r="I24" i="48"/>
  <c r="I20" i="48"/>
  <c r="J20" i="48"/>
  <c r="J22" i="48"/>
  <c r="J24" i="48"/>
  <c r="J26" i="48"/>
  <c r="J28" i="48"/>
  <c r="J30" i="48"/>
  <c r="J32" i="48"/>
  <c r="H34" i="48"/>
  <c r="J34" i="48"/>
  <c r="G34" i="48"/>
  <c r="H26" i="48"/>
  <c r="G22" i="47"/>
  <c r="I34" i="47"/>
  <c r="I30" i="47"/>
  <c r="I26" i="47"/>
  <c r="I22" i="47"/>
  <c r="I32" i="47"/>
  <c r="I28" i="47"/>
  <c r="I24" i="47"/>
  <c r="I20" i="47"/>
  <c r="G30" i="47"/>
  <c r="J20" i="47"/>
  <c r="J22" i="47"/>
  <c r="J24" i="47"/>
  <c r="J26" i="47"/>
  <c r="J28" i="47"/>
  <c r="J30" i="47"/>
  <c r="J32" i="47"/>
  <c r="H34" i="47"/>
  <c r="J34" i="47"/>
  <c r="G32" i="47"/>
  <c r="G28" i="47"/>
  <c r="G34" i="47"/>
  <c r="I34" i="46"/>
  <c r="I30" i="46"/>
  <c r="I26" i="46"/>
  <c r="I22" i="46"/>
  <c r="I32" i="46"/>
  <c r="I28" i="46"/>
  <c r="I24" i="46"/>
  <c r="I20" i="46"/>
  <c r="J20" i="46"/>
  <c r="G34" i="46"/>
  <c r="I34" i="45"/>
  <c r="I30" i="45"/>
  <c r="I26" i="45"/>
  <c r="I22" i="45"/>
  <c r="I32" i="45"/>
  <c r="I24" i="45"/>
  <c r="I28" i="45"/>
  <c r="I20" i="45"/>
  <c r="G26" i="45"/>
  <c r="G30" i="45"/>
  <c r="G20" i="45"/>
  <c r="G24" i="45"/>
  <c r="G20" i="44"/>
  <c r="I34" i="44"/>
  <c r="I26" i="44"/>
  <c r="I22" i="44"/>
  <c r="I28" i="44"/>
  <c r="I24" i="44"/>
  <c r="I20" i="44"/>
  <c r="I30" i="44"/>
  <c r="H20" i="44"/>
  <c r="J20" i="44"/>
  <c r="H24" i="44"/>
  <c r="J24" i="44"/>
  <c r="H28" i="44"/>
  <c r="J28" i="44"/>
  <c r="H32" i="44"/>
  <c r="J32" i="44"/>
  <c r="I32" i="44"/>
  <c r="G26" i="44"/>
  <c r="H22" i="44"/>
  <c r="J22" i="44"/>
  <c r="H26" i="44"/>
  <c r="J26" i="44"/>
  <c r="H30" i="44"/>
  <c r="J30" i="44"/>
  <c r="H34" i="44"/>
  <c r="J34" i="44"/>
  <c r="G24" i="44"/>
  <c r="G20" i="43"/>
  <c r="I34" i="43"/>
  <c r="I30" i="43"/>
  <c r="I26" i="43"/>
  <c r="I22" i="43"/>
  <c r="I32" i="43"/>
  <c r="I28" i="43"/>
  <c r="I24" i="43"/>
  <c r="I20" i="43"/>
  <c r="H20" i="43"/>
  <c r="J20" i="43"/>
  <c r="H22" i="43"/>
  <c r="J22" i="43"/>
  <c r="H24" i="43"/>
  <c r="J24" i="43"/>
  <c r="H26" i="43"/>
  <c r="J26" i="43"/>
  <c r="H28" i="43"/>
  <c r="J28" i="43"/>
  <c r="H30" i="43"/>
  <c r="J30" i="43"/>
  <c r="H34" i="43"/>
  <c r="J34" i="43"/>
  <c r="I26" i="42"/>
  <c r="I30" i="42"/>
  <c r="I22" i="42"/>
  <c r="I32" i="42"/>
  <c r="I28" i="42"/>
  <c r="I24" i="42"/>
  <c r="I20" i="42"/>
  <c r="I34" i="42"/>
  <c r="G34" i="42"/>
  <c r="G26" i="42"/>
  <c r="G24" i="42"/>
  <c r="G28" i="42"/>
  <c r="G20" i="42"/>
  <c r="G32" i="42"/>
  <c r="G30" i="42"/>
  <c r="G22" i="42"/>
  <c r="H24" i="42"/>
  <c r="H28" i="42"/>
  <c r="H26" i="42"/>
  <c r="H30" i="42"/>
  <c r="I24" i="3"/>
  <c r="J24" i="3"/>
  <c r="J32" i="3"/>
  <c r="I22" i="3"/>
  <c r="I26" i="3"/>
  <c r="J22" i="3"/>
  <c r="J26" i="3"/>
  <c r="J30" i="3"/>
  <c r="J34" i="3"/>
  <c r="H30" i="49"/>
  <c r="H32" i="49"/>
  <c r="G34" i="49"/>
  <c r="G32" i="49"/>
  <c r="G30" i="49"/>
  <c r="G28" i="49"/>
  <c r="G26" i="49"/>
  <c r="G24" i="49"/>
  <c r="G22" i="49"/>
  <c r="G20" i="49"/>
  <c r="H20" i="48"/>
  <c r="H22" i="48"/>
  <c r="H24" i="48"/>
  <c r="H28" i="48"/>
  <c r="H32" i="48"/>
  <c r="G30" i="48"/>
  <c r="G32" i="48"/>
  <c r="G28" i="48"/>
  <c r="G24" i="48"/>
  <c r="G26" i="48"/>
  <c r="G20" i="48"/>
  <c r="G22" i="48"/>
  <c r="H20" i="47"/>
  <c r="H22" i="47"/>
  <c r="H24" i="47"/>
  <c r="H26" i="47"/>
  <c r="H28" i="47"/>
  <c r="H30" i="47"/>
  <c r="H32" i="47"/>
  <c r="G24" i="47"/>
  <c r="G26" i="47"/>
  <c r="G20" i="47"/>
  <c r="H20" i="46"/>
  <c r="G28" i="46"/>
  <c r="G26" i="46"/>
  <c r="G24" i="46"/>
  <c r="G30" i="46"/>
  <c r="G22" i="46"/>
  <c r="G20" i="46"/>
  <c r="H20" i="45"/>
  <c r="H22" i="45"/>
  <c r="H24" i="45"/>
  <c r="H26" i="45"/>
  <c r="H28" i="45"/>
  <c r="H30" i="45"/>
  <c r="H32" i="45"/>
  <c r="H34" i="45"/>
  <c r="G22" i="45"/>
  <c r="G34" i="45"/>
  <c r="G32" i="45"/>
  <c r="G28" i="45"/>
  <c r="G30" i="44"/>
  <c r="G32" i="44"/>
  <c r="G34" i="44"/>
  <c r="G28" i="44"/>
  <c r="G22" i="44"/>
  <c r="G28" i="43"/>
  <c r="G34" i="43"/>
  <c r="G32" i="43"/>
  <c r="G22" i="43"/>
  <c r="G30" i="43"/>
  <c r="G24" i="43"/>
  <c r="G26" i="43"/>
  <c r="H28" i="3"/>
  <c r="H30" i="3"/>
  <c r="H24" i="3"/>
  <c r="H34" i="3"/>
  <c r="H32" i="3"/>
  <c r="H26" i="3"/>
  <c r="H22" i="3"/>
  <c r="F22" i="46" l="1"/>
  <c r="Z22" i="46"/>
  <c r="J22" i="46"/>
  <c r="T22" i="46"/>
  <c r="V22" i="46"/>
  <c r="H22" i="46"/>
  <c r="P22" i="46"/>
  <c r="AQ21" i="46"/>
  <c r="AO21" i="46"/>
  <c r="AQ25" i="46"/>
  <c r="AO25" i="46"/>
  <c r="AQ27" i="46"/>
  <c r="AO27" i="46"/>
  <c r="AQ29" i="46"/>
  <c r="AO29" i="46"/>
  <c r="AQ23" i="46"/>
  <c r="AO23" i="46"/>
  <c r="AQ33" i="46"/>
  <c r="AO33" i="46"/>
  <c r="AQ31" i="46"/>
  <c r="AO31" i="46"/>
  <c r="AR23" i="46"/>
  <c r="AP23" i="46"/>
  <c r="AO11" i="3"/>
  <c r="AO12" i="3"/>
  <c r="AO13" i="3"/>
  <c r="AO14" i="3"/>
  <c r="AO15" i="3"/>
  <c r="AO16" i="3"/>
  <c r="AO17" i="3"/>
  <c r="AO18" i="3"/>
  <c r="AO19" i="3"/>
  <c r="Y20" i="3" l="1"/>
  <c r="U34" i="46"/>
  <c r="Y34" i="46"/>
  <c r="F24" i="46"/>
  <c r="Z24" i="46"/>
  <c r="U30" i="46"/>
  <c r="Y30" i="46"/>
  <c r="U26" i="46"/>
  <c r="Y26" i="46"/>
  <c r="U32" i="46"/>
  <c r="Y32" i="46"/>
  <c r="U24" i="46"/>
  <c r="Y24" i="46"/>
  <c r="U28" i="46"/>
  <c r="Y28" i="46"/>
  <c r="U22" i="46"/>
  <c r="Y22" i="46"/>
  <c r="U20" i="3"/>
  <c r="E24" i="3"/>
  <c r="E34" i="3"/>
  <c r="E26" i="3"/>
  <c r="E30" i="3"/>
  <c r="E32" i="3"/>
  <c r="E22" i="3"/>
  <c r="E20" i="3"/>
  <c r="E28" i="3"/>
  <c r="T24" i="46"/>
  <c r="V24" i="46"/>
  <c r="O20" i="3"/>
  <c r="S32" i="3"/>
  <c r="S20" i="3"/>
  <c r="S34" i="3"/>
  <c r="S30" i="3"/>
  <c r="S28" i="3"/>
  <c r="H24" i="46"/>
  <c r="P24" i="46"/>
  <c r="J24" i="46"/>
  <c r="L24" i="46"/>
  <c r="O34" i="46"/>
  <c r="O30" i="46"/>
  <c r="O26" i="46"/>
  <c r="O32" i="46"/>
  <c r="O24" i="46"/>
  <c r="O28" i="46"/>
  <c r="O22" i="46"/>
  <c r="I32" i="3"/>
  <c r="I28" i="3"/>
  <c r="I20" i="3"/>
  <c r="I34" i="3"/>
  <c r="I30" i="3"/>
  <c r="G32" i="3"/>
  <c r="G26" i="3"/>
  <c r="G20" i="3"/>
  <c r="G30" i="3"/>
  <c r="G24" i="3"/>
  <c r="G34" i="3"/>
  <c r="G28" i="3"/>
  <c r="G22" i="3"/>
  <c r="AP19" i="3"/>
  <c r="AP18" i="3"/>
  <c r="AP17" i="3"/>
  <c r="AP16" i="3"/>
  <c r="AP15" i="3"/>
  <c r="AP14" i="3"/>
  <c r="AP13" i="3"/>
  <c r="AP12" i="3"/>
  <c r="AP11" i="3"/>
  <c r="Z20" i="3" l="1"/>
  <c r="V20" i="3"/>
  <c r="F20" i="3"/>
  <c r="P20" i="3"/>
  <c r="T20" i="3"/>
  <c r="AR25" i="46"/>
  <c r="AP25" i="46"/>
  <c r="J20" i="3"/>
  <c r="H20" i="3"/>
  <c r="F26" i="46" l="1"/>
  <c r="Z26" i="46"/>
  <c r="T26" i="46"/>
  <c r="V26" i="46"/>
  <c r="L26" i="46"/>
  <c r="H26" i="46"/>
  <c r="P26" i="46"/>
  <c r="J26" i="46"/>
  <c r="AR27" i="46" l="1"/>
  <c r="AP27" i="46"/>
  <c r="F28" i="46" l="1"/>
  <c r="Z28" i="46"/>
  <c r="T28" i="46"/>
  <c r="V28" i="46"/>
  <c r="L28" i="46"/>
  <c r="P28" i="46"/>
  <c r="J28" i="46"/>
  <c r="H28" i="46"/>
  <c r="AR29" i="46" l="1"/>
  <c r="AP29" i="46"/>
  <c r="F30" i="46" l="1"/>
  <c r="Z30" i="46"/>
  <c r="T30" i="46"/>
  <c r="V30" i="46"/>
  <c r="P30" i="46"/>
  <c r="H30" i="46"/>
  <c r="J30" i="46"/>
  <c r="AR31" i="46" l="1"/>
  <c r="AP31" i="46"/>
  <c r="F32" i="46" l="1"/>
  <c r="Z32" i="46"/>
  <c r="T32" i="46"/>
  <c r="V32" i="46"/>
  <c r="L32" i="46"/>
  <c r="P32" i="46"/>
  <c r="H32" i="46"/>
  <c r="J32" i="46"/>
  <c r="AR33" i="46" l="1"/>
  <c r="AP33" i="46"/>
  <c r="F34" i="46" l="1"/>
  <c r="Z34" i="46"/>
  <c r="T34" i="46"/>
  <c r="V34" i="46"/>
  <c r="L34" i="46"/>
  <c r="J34" i="46"/>
  <c r="P34" i="46"/>
  <c r="H34" i="46"/>
</calcChain>
</file>

<file path=xl/sharedStrings.xml><?xml version="1.0" encoding="utf-8"?>
<sst xmlns="http://schemas.openxmlformats.org/spreadsheetml/2006/main" count="1107" uniqueCount="92">
  <si>
    <t>Date</t>
  </si>
  <si>
    <t>Version</t>
  </si>
  <si>
    <t>Company</t>
  </si>
  <si>
    <t>Comments</t>
  </si>
  <si>
    <t>v01</t>
  </si>
  <si>
    <t>template proposal</t>
  </si>
  <si>
    <t>Case</t>
  </si>
  <si>
    <t>Satellite orbit</t>
  </si>
  <si>
    <t>Satellite parameter set</t>
  </si>
  <si>
    <t>Frequency Band</t>
  </si>
  <si>
    <t>GEO</t>
  </si>
  <si>
    <t>Set 1</t>
  </si>
  <si>
    <t>12.5 deg</t>
  </si>
  <si>
    <t>S-band</t>
  </si>
  <si>
    <t>LEO-600</t>
  </si>
  <si>
    <t>30 deg</t>
  </si>
  <si>
    <t>LEO-1200</t>
  </si>
  <si>
    <t>Set 2</t>
  </si>
  <si>
    <t>Companies</t>
  </si>
  <si>
    <t>Mean</t>
  </si>
  <si>
    <t>Standard deviation</t>
  </si>
  <si>
    <t>Transmission mode</t>
  </si>
  <si>
    <t>DL</t>
  </si>
  <si>
    <t>UL</t>
  </si>
  <si>
    <t>Frequency [GHz]</t>
  </si>
  <si>
    <t>Free space path loss [dB]</t>
  </si>
  <si>
    <t>Atmospheric loss [dB]</t>
  </si>
  <si>
    <t>Shadow fading margin [dB]</t>
  </si>
  <si>
    <t>Scintillation Loss [dB]</t>
  </si>
  <si>
    <t>Polarization loss [dB]</t>
  </si>
  <si>
    <t>Additional losses [dB]</t>
  </si>
  <si>
    <t>MEDIATEK</t>
  </si>
  <si>
    <t xml:space="preserve"> </t>
  </si>
  <si>
    <t>Set 3</t>
  </si>
  <si>
    <t>Central beam center elevation</t>
  </si>
  <si>
    <t>Central Beam edge elevation</t>
  </si>
  <si>
    <t>2.3 deg</t>
  </si>
  <si>
    <t>26.3 deg</t>
  </si>
  <si>
    <t>27.0 deg</t>
  </si>
  <si>
    <t>11.0 deg</t>
  </si>
  <si>
    <t>22.2 deg</t>
  </si>
  <si>
    <t>23.8 deg</t>
  </si>
  <si>
    <t>20.9 deg</t>
  </si>
  <si>
    <t>46.05 deg</t>
  </si>
  <si>
    <t>43.78 deg</t>
  </si>
  <si>
    <t>90 deg</t>
  </si>
  <si>
    <t>CNR [dB]-180 kHz</t>
  </si>
  <si>
    <t>CNR [dB]-1080 kHz</t>
  </si>
  <si>
    <t>CNR [dB]-360 kHz</t>
  </si>
  <si>
    <t>CNR [dB]-90 kHz</t>
  </si>
  <si>
    <t>CNR [dB]-45 kHz</t>
  </si>
  <si>
    <t>CNR [dB]-30 kHz</t>
  </si>
  <si>
    <t>CNR [dB]-15 kHz</t>
  </si>
  <si>
    <t>CNR [dB]-3.75 kHz</t>
  </si>
  <si>
    <t xml:space="preserve">GEO 35786 km - Set -1 </t>
  </si>
  <si>
    <t xml:space="preserve">LEO-1200 km  - Set -1 </t>
  </si>
  <si>
    <t xml:space="preserve">LEO-600 km  - Set -1 </t>
  </si>
  <si>
    <t xml:space="preserve">GEO 35786 km - Set -2 </t>
  </si>
  <si>
    <t xml:space="preserve">LEO-1200 km  - Set -2 </t>
  </si>
  <si>
    <t>LEO-600 km  - Set -2</t>
  </si>
  <si>
    <t xml:space="preserve">GEO 35786 km - Set -3 </t>
  </si>
  <si>
    <t>LEO-1200 km  - Set -3</t>
  </si>
  <si>
    <t>LEO-600 km  - Set -3</t>
  </si>
  <si>
    <t>LEO-600 km  - Set -4</t>
  </si>
  <si>
    <t>CNR deviation [dB]</t>
  </si>
  <si>
    <t>PC3 (23 dBm) for UL and NF=7 dB for DL are used in link budget analysis</t>
  </si>
  <si>
    <t>NOTE:</t>
  </si>
  <si>
    <t>Set 4</t>
  </si>
  <si>
    <t>20 deg</t>
  </si>
  <si>
    <t>TX: DL EIRP [dBm/MHz]
TX: UL [dBm]</t>
  </si>
  <si>
    <t>UL CNR includes 3 dB additional loss due to beamwidth defined by HPBW at edge of the beam</t>
  </si>
  <si>
    <t xml:space="preserve">For PC5 (20 dBm) and NF=9 dB, ADD 3 dB and 2 dB respectively to align CNR UL and DL figures </t>
  </si>
  <si>
    <t>SONY</t>
  </si>
  <si>
    <t xml:space="preserve">   </t>
  </si>
  <si>
    <t>CMCC</t>
  </si>
  <si>
    <t>HUAWEI</t>
  </si>
  <si>
    <t>XIAOMI</t>
  </si>
  <si>
    <t>ERICSSON</t>
  </si>
  <si>
    <t>VIVO</t>
  </si>
  <si>
    <t>ZTE</t>
  </si>
  <si>
    <t>OPPO</t>
  </si>
  <si>
    <t>CATT</t>
  </si>
  <si>
    <t>SATELIOT</t>
  </si>
  <si>
    <t>RX: G/T [dB/K]</t>
  </si>
  <si>
    <t>When considering PC5 with 20dB, lower CNR will be achieved comparing with PC3 and the coverage would be impacted by power reduction</t>
  </si>
  <si>
    <t>NOKIA</t>
  </si>
  <si>
    <t xml:space="preserve">DL SNR may include a 3 dB additional loss due to beamwidth defined by HPBW at the edge of the beam;  for SET-1, SET-2, SET-3, a 0 dB additional loss is used </t>
  </si>
  <si>
    <t xml:space="preserve">in the spreadsheet calculation with the assumption that the DL EIRP is the EIRP at the beam edge; for SET-4, a 3 dB additional loss is used in the spreadsheet </t>
  </si>
  <si>
    <t xml:space="preserve">calculation with the assumption that the DL EIRP is the EIRP at the Nadir.  </t>
  </si>
  <si>
    <t>SAMSUNG</t>
  </si>
  <si>
    <t>The central beam edge DL SNR and UL SNR are reported in the spreadsheet</t>
  </si>
  <si>
    <t>QUALCOMM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</si>
</sst>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_ "/>
    <numFmt numFmtId="165" formatCode="0.0"/>
    <numFmt numFmtId="166" formatCode="0.00_ "/>
  </numFmts>
  <fonts count="13">
    <font>
      <sz val="1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charset val="136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2"/>
      <name val="宋体"/>
      <family val="3"/>
      <charset val="134"/>
    </font>
    <font>
      <sz val="10"/>
      <name val="Times New Roman"/>
      <family val="1"/>
    </font>
    <font>
      <sz val="11"/>
      <name val="Times New Roman"/>
      <family val="1"/>
    </font>
    <font>
      <sz val="10"/>
      <color rgb="FFFF0000"/>
      <name val="Arial"/>
      <family val="2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0">
    <xf numFmtId="0" fontId="0" fillId="0" borderId="0"/>
    <xf numFmtId="0" fontId="4" fillId="0" borderId="0"/>
    <xf numFmtId="0" fontId="4" fillId="0" borderId="0"/>
    <xf numFmtId="0" fontId="4" fillId="2" borderId="1"/>
    <xf numFmtId="0" fontId="4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4" fillId="0" borderId="0"/>
    <xf numFmtId="0" fontId="4" fillId="2" borderId="1"/>
    <xf numFmtId="0" fontId="4" fillId="0" borderId="0"/>
    <xf numFmtId="0" fontId="4" fillId="0" borderId="0"/>
    <xf numFmtId="0" fontId="5" fillId="0" borderId="0"/>
    <xf numFmtId="0" fontId="6" fillId="0" borderId="0"/>
    <xf numFmtId="0" fontId="2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2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2" fillId="0" borderId="0"/>
    <xf numFmtId="0" fontId="4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4" fillId="0" borderId="0"/>
    <xf numFmtId="0" fontId="4" fillId="2" borderId="1"/>
    <xf numFmtId="0" fontId="4" fillId="0" borderId="0"/>
    <xf numFmtId="0" fontId="4" fillId="0" borderId="0"/>
    <xf numFmtId="0" fontId="4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4" fillId="0" borderId="0"/>
    <xf numFmtId="0" fontId="4" fillId="2" borderId="1"/>
    <xf numFmtId="0" fontId="4" fillId="0" borderId="0"/>
    <xf numFmtId="0" fontId="4" fillId="0" borderId="0"/>
    <xf numFmtId="0" fontId="7" fillId="0" borderId="0"/>
    <xf numFmtId="0" fontId="1" fillId="0" borderId="0"/>
  </cellStyleXfs>
  <cellXfs count="49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8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164" fontId="0" fillId="0" borderId="0" xfId="0" applyNumberFormat="1"/>
    <xf numFmtId="2" fontId="9" fillId="0" borderId="2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164" fontId="0" fillId="0" borderId="0" xfId="0" applyNumberFormat="1"/>
    <xf numFmtId="0" fontId="10" fillId="15" borderId="0" xfId="0" applyFont="1" applyFill="1"/>
    <xf numFmtId="14" fontId="0" fillId="15" borderId="0" xfId="0" applyNumberFormat="1" applyFill="1" applyAlignment="1">
      <alignment horizontal="center"/>
    </xf>
    <xf numFmtId="164" fontId="0" fillId="0" borderId="0" xfId="0" applyNumberFormat="1"/>
    <xf numFmtId="2" fontId="9" fillId="0" borderId="0" xfId="0" applyNumberFormat="1" applyFont="1" applyBorder="1" applyAlignment="1">
      <alignment horizontal="center" vertical="center"/>
    </xf>
    <xf numFmtId="164" fontId="0" fillId="0" borderId="0" xfId="0" applyNumberFormat="1" applyBorder="1"/>
    <xf numFmtId="2" fontId="9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/>
    <xf numFmtId="0" fontId="8" fillId="0" borderId="5" xfId="0" applyFont="1" applyFill="1" applyBorder="1" applyAlignment="1">
      <alignment horizontal="justify" vertical="center" wrapText="1"/>
    </xf>
    <xf numFmtId="0" fontId="8" fillId="0" borderId="3" xfId="0" applyFont="1" applyFill="1" applyBorder="1" applyAlignment="1">
      <alignment horizontal="justify" vertical="center" wrapText="1"/>
    </xf>
    <xf numFmtId="164" fontId="10" fillId="15" borderId="2" xfId="0" applyNumberFormat="1" applyFont="1" applyFill="1" applyBorder="1"/>
    <xf numFmtId="164" fontId="0" fillId="0" borderId="2" xfId="0" applyNumberFormat="1" applyBorder="1"/>
    <xf numFmtId="164" fontId="0" fillId="0" borderId="0" xfId="0" applyNumberFormat="1"/>
    <xf numFmtId="2" fontId="9" fillId="0" borderId="5" xfId="0" applyNumberFormat="1" applyFont="1" applyFill="1" applyBorder="1" applyAlignment="1">
      <alignment horizontal="center" vertical="center"/>
    </xf>
    <xf numFmtId="0" fontId="0" fillId="15" borderId="0" xfId="0" applyFill="1"/>
    <xf numFmtId="0" fontId="9" fillId="16" borderId="2" xfId="0" applyFont="1" applyFill="1" applyBorder="1" applyAlignment="1">
      <alignment horizontal="center" vertical="center"/>
    </xf>
    <xf numFmtId="0" fontId="9" fillId="16" borderId="4" xfId="0" applyFont="1" applyFill="1" applyBorder="1" applyAlignment="1">
      <alignment horizontal="center" vertical="center"/>
    </xf>
    <xf numFmtId="0" fontId="9" fillId="16" borderId="4" xfId="0" applyFont="1" applyFill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 vertical="center"/>
    </xf>
    <xf numFmtId="166" fontId="9" fillId="0" borderId="5" xfId="0" applyNumberFormat="1" applyFont="1" applyBorder="1" applyAlignment="1">
      <alignment horizontal="center" vertical="center"/>
    </xf>
    <xf numFmtId="164" fontId="0" fillId="0" borderId="0" xfId="0" applyNumberFormat="1" applyFont="1"/>
    <xf numFmtId="0" fontId="10" fillId="0" borderId="0" xfId="0" applyFont="1" applyFill="1"/>
    <xf numFmtId="0" fontId="9" fillId="16" borderId="6" xfId="0" applyFont="1" applyFill="1" applyBorder="1" applyAlignment="1">
      <alignment horizontal="center" vertical="center"/>
    </xf>
    <xf numFmtId="0" fontId="9" fillId="16" borderId="3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64" fontId="0" fillId="0" borderId="0" xfId="0" applyNumberFormat="1"/>
    <xf numFmtId="164" fontId="0" fillId="0" borderId="7" xfId="0" applyNumberFormat="1" applyBorder="1"/>
    <xf numFmtId="0" fontId="9" fillId="0" borderId="3" xfId="0" applyFont="1" applyBorder="1" applyAlignment="1">
      <alignment horizontal="center" vertical="center"/>
    </xf>
    <xf numFmtId="164" fontId="0" fillId="0" borderId="3" xfId="0" applyNumberFormat="1" applyBorder="1"/>
    <xf numFmtId="164" fontId="0" fillId="16" borderId="7" xfId="0" applyNumberFormat="1" applyFill="1" applyBorder="1"/>
    <xf numFmtId="2" fontId="12" fillId="0" borderId="5" xfId="0" applyNumberFormat="1" applyFont="1" applyFill="1" applyBorder="1" applyAlignment="1">
      <alignment horizontal="center" vertical="center"/>
    </xf>
  </cellXfs>
  <cellStyles count="90">
    <cellStyle name="20% - Accent1 2" xfId="9"/>
    <cellStyle name="20% - Accent1 2 2" xfId="72"/>
    <cellStyle name="20% - Accent1 3" xfId="55"/>
    <cellStyle name="20% - Accent2 2" xfId="11"/>
    <cellStyle name="20% - Accent2 2 2" xfId="74"/>
    <cellStyle name="20% - Accent2 3" xfId="57"/>
    <cellStyle name="20% - Accent3 2" xfId="13"/>
    <cellStyle name="20% - Accent3 2 2" xfId="76"/>
    <cellStyle name="20% - Accent3 3" xfId="59"/>
    <cellStyle name="20% - Accent4 2" xfId="15"/>
    <cellStyle name="20% - Accent4 2 2" xfId="78"/>
    <cellStyle name="20% - Accent4 3" xfId="61"/>
    <cellStyle name="20% - Accent5 2" xfId="17"/>
    <cellStyle name="20% - Accent5 2 2" xfId="80"/>
    <cellStyle name="20% - Accent5 3" xfId="63"/>
    <cellStyle name="20% - Accent6 2" xfId="19"/>
    <cellStyle name="20% - Accent6 2 2" xfId="82"/>
    <cellStyle name="20% - Accent6 3" xfId="65"/>
    <cellStyle name="20% - 강조색1 2" xfId="41"/>
    <cellStyle name="20% - 강조색1 3" xfId="28"/>
    <cellStyle name="20% - 강조색2 2" xfId="43"/>
    <cellStyle name="20% - 강조색2 3" xfId="30"/>
    <cellStyle name="20% - 강조색3 2" xfId="45"/>
    <cellStyle name="20% - 강조색3 3" xfId="32"/>
    <cellStyle name="20% - 강조색4 2" xfId="47"/>
    <cellStyle name="20% - 강조색4 3" xfId="34"/>
    <cellStyle name="20% - 강조색5 2" xfId="49"/>
    <cellStyle name="20% - 강조색5 3" xfId="36"/>
    <cellStyle name="20% - 강조색6 2" xfId="51"/>
    <cellStyle name="20% - 강조색6 3" xfId="38"/>
    <cellStyle name="40% - Accent1 2" xfId="10"/>
    <cellStyle name="40% - Accent1 2 2" xfId="73"/>
    <cellStyle name="40% - Accent1 3" xfId="56"/>
    <cellStyle name="40% - Accent2 2" xfId="12"/>
    <cellStyle name="40% - Accent2 2 2" xfId="75"/>
    <cellStyle name="40% - Accent2 3" xfId="58"/>
    <cellStyle name="40% - Accent3 2" xfId="14"/>
    <cellStyle name="40% - Accent3 2 2" xfId="77"/>
    <cellStyle name="40% - Accent3 3" xfId="60"/>
    <cellStyle name="40% - Accent4 2" xfId="16"/>
    <cellStyle name="40% - Accent4 2 2" xfId="79"/>
    <cellStyle name="40% - Accent4 3" xfId="62"/>
    <cellStyle name="40% - Accent5 2" xfId="18"/>
    <cellStyle name="40% - Accent5 2 2" xfId="81"/>
    <cellStyle name="40% - Accent5 3" xfId="64"/>
    <cellStyle name="40% - Accent6 2" xfId="20"/>
    <cellStyle name="40% - Accent6 2 2" xfId="83"/>
    <cellStyle name="40% - Accent6 3" xfId="66"/>
    <cellStyle name="40% - 강조색1 2" xfId="42"/>
    <cellStyle name="40% - 강조색1 3" xfId="29"/>
    <cellStyle name="40% - 강조색2 2" xfId="44"/>
    <cellStyle name="40% - 강조색2 3" xfId="31"/>
    <cellStyle name="40% - 강조색3 2" xfId="46"/>
    <cellStyle name="40% - 강조색3 3" xfId="33"/>
    <cellStyle name="40% - 강조색4 2" xfId="48"/>
    <cellStyle name="40% - 강조색4 3" xfId="35"/>
    <cellStyle name="40% - 강조색5 2" xfId="50"/>
    <cellStyle name="40% - 강조색5 3" xfId="37"/>
    <cellStyle name="40% - 강조색6 2" xfId="52"/>
    <cellStyle name="40% - 강조색6 3" xfId="39"/>
    <cellStyle name="Commentaire 2" xfId="3"/>
    <cellStyle name="Commentaire 2 2" xfId="22"/>
    <cellStyle name="Commentaire 2 2 2" xfId="85"/>
    <cellStyle name="Commentaire 2 3" xfId="68"/>
    <cellStyle name="Followed Hyperlink" xfId="26" builtinId="9" hidden="1"/>
    <cellStyle name="Hyperlink" xfId="25" builtinId="8" hidden="1"/>
    <cellStyle name="Normal" xfId="0" builtinId="0"/>
    <cellStyle name="Normal 2" xfId="1"/>
    <cellStyle name="Normal 2 2" xfId="6"/>
    <cellStyle name="Normal 2 2 2" xfId="24"/>
    <cellStyle name="Normal 2 2 2 2" xfId="87"/>
    <cellStyle name="Normal 2 2 3" xfId="70"/>
    <cellStyle name="Normal 2 3" xfId="8"/>
    <cellStyle name="Normal 2 3 2" xfId="71"/>
    <cellStyle name="Normal 2 4" xfId="54"/>
    <cellStyle name="Normal 3" xfId="2"/>
    <cellStyle name="Normal 3 2" xfId="5"/>
    <cellStyle name="Normal 3 3" xfId="21"/>
    <cellStyle name="Normal 3 3 2" xfId="84"/>
    <cellStyle name="Normal 3 4" xfId="67"/>
    <cellStyle name="Normal 4" xfId="4"/>
    <cellStyle name="Normal 4 2" xfId="23"/>
    <cellStyle name="Normal 4 2 2" xfId="86"/>
    <cellStyle name="Normal 4 3" xfId="69"/>
    <cellStyle name="Normal 5" xfId="88"/>
    <cellStyle name="Normal 6" xfId="89"/>
    <cellStyle name="一般 2" xfId="7"/>
    <cellStyle name="一般 2 2" xfId="53"/>
    <cellStyle name="一般 2 3" xfId="40"/>
    <cellStyle name="一般 3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B4:E59"/>
  <sheetViews>
    <sheetView workbookViewId="0">
      <selection activeCell="B5" sqref="B5"/>
    </sheetView>
  </sheetViews>
  <sheetFormatPr defaultColWidth="9.28515625" defaultRowHeight="12.75"/>
  <cols>
    <col min="2" max="2" width="13.7109375" customWidth="1"/>
    <col min="4" max="4" width="11.7109375" bestFit="1" customWidth="1"/>
    <col min="5" max="5" width="53.85546875" customWidth="1"/>
  </cols>
  <sheetData>
    <row r="4" spans="2:5">
      <c r="B4" s="2" t="s">
        <v>0</v>
      </c>
      <c r="C4" s="2" t="s">
        <v>1</v>
      </c>
      <c r="D4" s="2" t="s">
        <v>2</v>
      </c>
      <c r="E4" s="2" t="s">
        <v>3</v>
      </c>
    </row>
    <row r="5" spans="2:5">
      <c r="B5" s="20">
        <v>44335</v>
      </c>
      <c r="C5" s="2" t="s">
        <v>4</v>
      </c>
      <c r="D5" s="2" t="s">
        <v>31</v>
      </c>
      <c r="E5" s="4" t="s">
        <v>5</v>
      </c>
    </row>
    <row r="6" spans="2:5">
      <c r="B6" s="3"/>
    </row>
    <row r="8" spans="2:5">
      <c r="B8" s="3"/>
    </row>
    <row r="9" spans="2:5">
      <c r="B9" s="3"/>
    </row>
    <row r="10" spans="2:5">
      <c r="B10" s="3"/>
    </row>
    <row r="11" spans="2:5">
      <c r="B11" s="3"/>
    </row>
    <row r="12" spans="2:5">
      <c r="B12" s="3"/>
    </row>
    <row r="13" spans="2:5">
      <c r="B13" s="3"/>
    </row>
    <row r="14" spans="2:5">
      <c r="B14" s="3"/>
    </row>
    <row r="15" spans="2:5">
      <c r="B15" s="3"/>
    </row>
    <row r="16" spans="2:5">
      <c r="B16" s="3"/>
    </row>
    <row r="17" spans="2:2">
      <c r="B17" s="3"/>
    </row>
    <row r="18" spans="2:2">
      <c r="B18" s="3"/>
    </row>
    <row r="19" spans="2:2">
      <c r="B19" s="3"/>
    </row>
    <row r="20" spans="2:2">
      <c r="B20" s="3"/>
    </row>
    <row r="21" spans="2:2">
      <c r="B21" s="3"/>
    </row>
    <row r="22" spans="2:2">
      <c r="B22" s="3"/>
    </row>
    <row r="23" spans="2:2">
      <c r="B23" s="3"/>
    </row>
    <row r="24" spans="2:2">
      <c r="B24" s="3"/>
    </row>
    <row r="25" spans="2:2">
      <c r="B25" s="3"/>
    </row>
    <row r="26" spans="2:2">
      <c r="B26" s="3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>
      <c r="B59" s="3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zoomScale="70" zoomScaleNormal="70" zoomScalePageLayoutView="80" workbookViewId="0">
      <selection activeCell="AD11" sqref="AD11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4:44" ht="13.5" thickBot="1"/>
    <row r="4" spans="4:44" ht="13.5" thickBot="1">
      <c r="D4" s="28" t="s">
        <v>61</v>
      </c>
    </row>
    <row r="7" spans="4:44" ht="13.5" customHeight="1" thickBot="1"/>
    <row r="8" spans="4:44" ht="15.75" customHeight="1" thickBot="1">
      <c r="D8" s="33" t="s">
        <v>18</v>
      </c>
      <c r="E8" s="40" t="s">
        <v>31</v>
      </c>
      <c r="F8" s="41"/>
      <c r="G8" s="40" t="s">
        <v>72</v>
      </c>
      <c r="H8" s="41"/>
      <c r="I8" s="40" t="s">
        <v>74</v>
      </c>
      <c r="J8" s="41"/>
      <c r="K8" s="40" t="s">
        <v>75</v>
      </c>
      <c r="L8" s="41"/>
      <c r="M8" s="40" t="s">
        <v>76</v>
      </c>
      <c r="N8" s="47"/>
      <c r="O8" s="40" t="s">
        <v>77</v>
      </c>
      <c r="P8" s="41"/>
      <c r="Q8" s="40" t="s">
        <v>78</v>
      </c>
      <c r="R8" s="41"/>
      <c r="S8" s="40" t="s">
        <v>79</v>
      </c>
      <c r="T8" s="41"/>
      <c r="U8" s="40" t="s">
        <v>80</v>
      </c>
      <c r="V8" s="41"/>
      <c r="W8" s="40" t="s">
        <v>81</v>
      </c>
      <c r="X8" s="41"/>
      <c r="Y8" s="40" t="s">
        <v>85</v>
      </c>
      <c r="Z8" s="41"/>
      <c r="AA8" s="40" t="s">
        <v>89</v>
      </c>
      <c r="AB8" s="41"/>
      <c r="AC8" s="40" t="s">
        <v>91</v>
      </c>
      <c r="AD8" s="47"/>
      <c r="AE8" s="42"/>
      <c r="AF8" s="44"/>
      <c r="AG8" s="42"/>
      <c r="AH8" s="45"/>
      <c r="AI8" s="42"/>
      <c r="AJ8" s="45"/>
      <c r="AK8" s="42"/>
      <c r="AL8" s="44"/>
      <c r="AM8" s="42"/>
      <c r="AN8" s="44"/>
      <c r="AO8" s="42" t="s">
        <v>19</v>
      </c>
      <c r="AP8" s="46"/>
      <c r="AQ8" s="42" t="s">
        <v>20</v>
      </c>
      <c r="AR8" s="43"/>
    </row>
    <row r="9" spans="4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v>2</v>
      </c>
      <c r="R10" s="12">
        <v>2</v>
      </c>
      <c r="S10" s="12">
        <v>2</v>
      </c>
      <c r="T10" s="12">
        <v>2</v>
      </c>
      <c r="U10" s="12">
        <v>2</v>
      </c>
      <c r="V10" s="12">
        <v>2</v>
      </c>
      <c r="W10" s="12">
        <v>2</v>
      </c>
      <c r="X10" s="12">
        <v>2</v>
      </c>
      <c r="Y10" s="12">
        <v>2</v>
      </c>
      <c r="Z10" s="12">
        <v>2</v>
      </c>
      <c r="AA10" s="12">
        <v>2</v>
      </c>
      <c r="AB10" s="12">
        <v>2</v>
      </c>
      <c r="AC10" s="12">
        <v>2</v>
      </c>
      <c r="AD10" s="12">
        <v>2</v>
      </c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35" t="s">
        <v>69</v>
      </c>
      <c r="E11" s="12">
        <v>63.7</v>
      </c>
      <c r="F11" s="12">
        <v>23</v>
      </c>
      <c r="G11" s="12">
        <v>63.7</v>
      </c>
      <c r="H11" s="12">
        <v>23</v>
      </c>
      <c r="I11" s="12">
        <v>63.7</v>
      </c>
      <c r="J11" s="12">
        <v>23</v>
      </c>
      <c r="K11" s="12">
        <v>63.7</v>
      </c>
      <c r="L11" s="12">
        <v>23</v>
      </c>
      <c r="M11" s="12">
        <v>63.7</v>
      </c>
      <c r="N11" s="12">
        <v>23</v>
      </c>
      <c r="O11" s="12">
        <v>63.7</v>
      </c>
      <c r="P11" s="12">
        <v>23</v>
      </c>
      <c r="Q11" s="31">
        <v>63.7</v>
      </c>
      <c r="R11" s="31">
        <v>23</v>
      </c>
      <c r="S11" s="12">
        <v>63.7</v>
      </c>
      <c r="T11" s="12">
        <v>23</v>
      </c>
      <c r="U11" s="12">
        <v>63.7</v>
      </c>
      <c r="V11" s="12">
        <v>23</v>
      </c>
      <c r="W11" s="12">
        <v>63.7</v>
      </c>
      <c r="X11" s="12">
        <v>23</v>
      </c>
      <c r="Y11" s="12">
        <v>63.7</v>
      </c>
      <c r="Z11" s="12">
        <v>23</v>
      </c>
      <c r="AA11" s="12">
        <v>63.7</v>
      </c>
      <c r="AB11" s="12">
        <v>23</v>
      </c>
      <c r="AC11" s="12">
        <v>63.7</v>
      </c>
      <c r="AD11" s="12">
        <v>23</v>
      </c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63.7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7.4213768338480222E-15</v>
      </c>
      <c r="AR11" s="12">
        <f>_xlfn.STDEV.S(F11,H11,J11,N11,P11,R11,T11,V11,X11,Z11,AB11,AD11,AF11,AH11,AJ11,AL11,AN11)</f>
        <v>0</v>
      </c>
    </row>
    <row r="12" spans="4:44" ht="15.75" customHeight="1" thickBot="1">
      <c r="D12" s="34" t="s">
        <v>83</v>
      </c>
      <c r="E12" s="12">
        <v>-31.62</v>
      </c>
      <c r="F12" s="12">
        <v>-12.8</v>
      </c>
      <c r="G12" s="12">
        <v>-31.62</v>
      </c>
      <c r="H12" s="12">
        <v>-12.8</v>
      </c>
      <c r="I12" s="12">
        <v>-31.62397997898956</v>
      </c>
      <c r="J12" s="12">
        <v>-12.8</v>
      </c>
      <c r="K12" s="12">
        <v>-31.623979978989599</v>
      </c>
      <c r="L12" s="12">
        <v>-12.8</v>
      </c>
      <c r="M12" s="12">
        <v>-31.62</v>
      </c>
      <c r="N12" s="12">
        <v>-12.8</v>
      </c>
      <c r="O12" s="12">
        <v>-31.6</v>
      </c>
      <c r="P12" s="12">
        <v>-12.8</v>
      </c>
      <c r="Q12" s="31">
        <v>-31.62397997898956</v>
      </c>
      <c r="R12" s="31">
        <v>-12.8</v>
      </c>
      <c r="S12" s="12">
        <v>-31.623979978989599</v>
      </c>
      <c r="T12" s="12">
        <v>-12.8</v>
      </c>
      <c r="U12" s="37">
        <v>-31.62397997898956</v>
      </c>
      <c r="V12" s="12">
        <v>-12.8</v>
      </c>
      <c r="W12" s="12">
        <v>-31.623979978989599</v>
      </c>
      <c r="X12" s="12">
        <v>-12.8</v>
      </c>
      <c r="Y12" s="12">
        <v>-31.62</v>
      </c>
      <c r="Z12" s="12">
        <v>-12.8</v>
      </c>
      <c r="AA12" s="12">
        <v>-31.62</v>
      </c>
      <c r="AB12" s="12">
        <v>-12.8</v>
      </c>
      <c r="AC12" s="12">
        <v>-31.62</v>
      </c>
      <c r="AD12" s="12">
        <v>-12.8</v>
      </c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-31.619990899540714</v>
      </c>
      <c r="AP12" s="12">
        <f t="shared" si="1"/>
        <v>-12.799999999999999</v>
      </c>
      <c r="AQ12" s="12">
        <f>_xlfn.STDEV.S(E12,G12,I12,M12,O12,Q12,S12,U12,W12,Y12,AA12,AC12,AE12,AG12,AI12,AK12,AM12)</f>
        <v>6.6002777400385754E-3</v>
      </c>
      <c r="AR12" s="12">
        <f t="shared" ref="AR12:AR33" si="2">_xlfn.STDEV.S(F12,H12,J12,N12,P12,R12,T12,V12,X12,Z12,AB12,AD12,AF12,AH12,AJ12,AL12,AN12)</f>
        <v>1.8553442084620055E-15</v>
      </c>
    </row>
    <row r="13" spans="4:44" ht="15.75" customHeight="1" thickBot="1">
      <c r="D13" s="34" t="s">
        <v>25</v>
      </c>
      <c r="E13" s="12">
        <v>164.47</v>
      </c>
      <c r="F13" s="12">
        <v>164.47</v>
      </c>
      <c r="G13" s="12">
        <v>164.47</v>
      </c>
      <c r="H13" s="12">
        <v>164.47</v>
      </c>
      <c r="I13" s="12">
        <v>164.48634034438322</v>
      </c>
      <c r="J13" s="12">
        <v>164.48634034438322</v>
      </c>
      <c r="K13" s="12">
        <v>164.486340344383</v>
      </c>
      <c r="L13" s="12">
        <v>164.486340344383</v>
      </c>
      <c r="M13" s="12">
        <v>164.49</v>
      </c>
      <c r="N13" s="12">
        <v>164.49</v>
      </c>
      <c r="O13" s="12">
        <v>164.47811253043193</v>
      </c>
      <c r="P13" s="12">
        <v>164.47811253043201</v>
      </c>
      <c r="Q13" s="31">
        <v>164.48634042694644</v>
      </c>
      <c r="R13" s="31">
        <v>164.48634042694644</v>
      </c>
      <c r="S13" s="12">
        <v>164.49</v>
      </c>
      <c r="T13" s="12">
        <v>164.49</v>
      </c>
      <c r="U13" s="12">
        <v>164.4863</v>
      </c>
      <c r="V13" s="12">
        <v>164.4863</v>
      </c>
      <c r="W13" s="12">
        <v>164.486340344383</v>
      </c>
      <c r="X13" s="12">
        <v>164.486340344383</v>
      </c>
      <c r="Y13" s="12">
        <v>164.48</v>
      </c>
      <c r="Z13" s="12">
        <v>164.48</v>
      </c>
      <c r="AA13" s="12">
        <v>164.47</v>
      </c>
      <c r="AB13" s="12">
        <v>164.47</v>
      </c>
      <c r="AC13" s="12">
        <v>164.49</v>
      </c>
      <c r="AD13" s="12">
        <v>164.49</v>
      </c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164.48303942237678</v>
      </c>
      <c r="AP13" s="12">
        <f t="shared" si="1"/>
        <v>164.48303942237678</v>
      </c>
      <c r="AQ13" s="12">
        <f t="shared" ref="AQ13:AQ33" si="3">_xlfn.STDEV.S(E13,G13,I13,M13,O13,Q13,S13,U13,W13,Y13,AA13,AC13,AE13,AG13,AI13,AK13,AM13)</f>
        <v>8.0796724434307292E-3</v>
      </c>
      <c r="AR13" s="12">
        <f t="shared" si="2"/>
        <v>8.0796724434270446E-3</v>
      </c>
    </row>
    <row r="14" spans="4:44" ht="15.75" customHeight="1" thickBot="1">
      <c r="D14" s="34" t="s">
        <v>26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>
        <v>0.1</v>
      </c>
      <c r="L14" s="12">
        <v>0.1</v>
      </c>
      <c r="M14" s="12">
        <v>0.1</v>
      </c>
      <c r="N14" s="12">
        <v>0.1</v>
      </c>
      <c r="O14" s="12">
        <v>6.6000000000000017E-2</v>
      </c>
      <c r="P14" s="12">
        <v>6.6000000000000017E-2</v>
      </c>
      <c r="Q14" s="31">
        <v>7.0000001082902885E-2</v>
      </c>
      <c r="R14" s="31">
        <v>7.0000001082902885E-2</v>
      </c>
      <c r="S14" s="12">
        <v>7.0000000000000007E-2</v>
      </c>
      <c r="T14" s="12">
        <v>7.0000000000000007E-2</v>
      </c>
      <c r="U14" s="12">
        <v>0.1</v>
      </c>
      <c r="V14" s="12">
        <v>0.1</v>
      </c>
      <c r="W14" s="12">
        <v>0.1</v>
      </c>
      <c r="X14" s="12">
        <v>0.1</v>
      </c>
      <c r="Y14" s="12">
        <v>0.1</v>
      </c>
      <c r="Z14" s="12">
        <v>0.1</v>
      </c>
      <c r="AA14" s="12">
        <v>0.1</v>
      </c>
      <c r="AB14" s="12">
        <v>0.1</v>
      </c>
      <c r="AC14" s="12">
        <v>0.1</v>
      </c>
      <c r="AD14" s="12">
        <v>0.1</v>
      </c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9.1454545552991165E-2</v>
      </c>
      <c r="AP14" s="12">
        <f t="shared" si="1"/>
        <v>9.1454545552991165E-2</v>
      </c>
      <c r="AQ14" s="12">
        <f t="shared" si="3"/>
        <v>3.4315382098124195E-2</v>
      </c>
      <c r="AR14" s="12">
        <f t="shared" si="2"/>
        <v>3.4315382098124195E-2</v>
      </c>
    </row>
    <row r="15" spans="4:44" ht="15.75" customHeight="1" thickBot="1">
      <c r="D15" s="34" t="s">
        <v>27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>
        <v>3</v>
      </c>
      <c r="P15" s="12">
        <v>3</v>
      </c>
      <c r="Q15" s="31">
        <v>3</v>
      </c>
      <c r="R15" s="31">
        <v>3</v>
      </c>
      <c r="S15" s="12">
        <v>3</v>
      </c>
      <c r="T15" s="12">
        <v>3</v>
      </c>
      <c r="U15" s="12">
        <v>3</v>
      </c>
      <c r="V15" s="12">
        <v>3</v>
      </c>
      <c r="W15" s="12">
        <v>3</v>
      </c>
      <c r="X15" s="12">
        <v>3</v>
      </c>
      <c r="Y15" s="12">
        <v>3</v>
      </c>
      <c r="Z15" s="12">
        <v>3</v>
      </c>
      <c r="AA15" s="12">
        <v>3</v>
      </c>
      <c r="AB15" s="12">
        <v>3</v>
      </c>
      <c r="AC15" s="12">
        <v>3</v>
      </c>
      <c r="AD15" s="12">
        <v>3</v>
      </c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34" t="s">
        <v>28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>
        <v>2.2000000000000002</v>
      </c>
      <c r="N16" s="12">
        <v>2.2000000000000002</v>
      </c>
      <c r="O16" s="12">
        <v>2.2000000000000002</v>
      </c>
      <c r="P16" s="12">
        <v>2.2000000000000002</v>
      </c>
      <c r="Q16" s="31">
        <v>2.2000000000000002</v>
      </c>
      <c r="R16" s="31">
        <v>2.2000000000000002</v>
      </c>
      <c r="S16" s="12">
        <v>2.2000000000000002</v>
      </c>
      <c r="T16" s="12">
        <v>2.2000000000000002</v>
      </c>
      <c r="U16" s="12">
        <v>2.2000000000000002</v>
      </c>
      <c r="V16" s="12">
        <v>2.2000000000000002</v>
      </c>
      <c r="W16" s="12">
        <v>2.2000000000000002</v>
      </c>
      <c r="X16" s="12">
        <v>2.2000000000000002</v>
      </c>
      <c r="Y16" s="12">
        <v>2.2000000000000002</v>
      </c>
      <c r="Z16" s="12">
        <v>2.2000000000000002</v>
      </c>
      <c r="AA16" s="12">
        <v>2.2000000000000002</v>
      </c>
      <c r="AB16" s="12">
        <v>2.2000000000000002</v>
      </c>
      <c r="AC16" s="12">
        <v>2.2000000000000002</v>
      </c>
      <c r="AD16" s="12">
        <v>2.2000000000000002</v>
      </c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2.1999999999999997</v>
      </c>
      <c r="AP16" s="12">
        <f t="shared" si="1"/>
        <v>2.1999999999999997</v>
      </c>
      <c r="AQ16" s="12">
        <f t="shared" si="3"/>
        <v>4.6383605211550139E-16</v>
      </c>
      <c r="AR16" s="12">
        <f t="shared" si="2"/>
        <v>4.6383605211550139E-16</v>
      </c>
    </row>
    <row r="17" spans="1:44" ht="15.75" customHeight="1" thickBot="1">
      <c r="D17" s="34" t="s">
        <v>29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>
        <v>3</v>
      </c>
      <c r="N17" s="12">
        <v>3</v>
      </c>
      <c r="O17" s="12">
        <v>3</v>
      </c>
      <c r="P17" s="12">
        <v>3</v>
      </c>
      <c r="Q17" s="31">
        <v>3</v>
      </c>
      <c r="R17" s="31">
        <v>3</v>
      </c>
      <c r="S17" s="12">
        <v>3</v>
      </c>
      <c r="T17" s="12">
        <v>3</v>
      </c>
      <c r="U17" s="12">
        <v>3</v>
      </c>
      <c r="V17" s="12">
        <v>3</v>
      </c>
      <c r="W17" s="12">
        <v>3</v>
      </c>
      <c r="X17" s="12">
        <v>3</v>
      </c>
      <c r="Y17" s="12">
        <v>3</v>
      </c>
      <c r="Z17" s="12">
        <v>3</v>
      </c>
      <c r="AA17" s="12">
        <v>3</v>
      </c>
      <c r="AB17" s="12">
        <v>3</v>
      </c>
      <c r="AC17" s="12">
        <v>3</v>
      </c>
      <c r="AD17" s="12">
        <v>3</v>
      </c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30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>
        <v>0</v>
      </c>
      <c r="N18" s="12">
        <v>3</v>
      </c>
      <c r="O18" s="12">
        <v>0</v>
      </c>
      <c r="P18" s="12">
        <v>3</v>
      </c>
      <c r="Q18" s="31">
        <v>0</v>
      </c>
      <c r="R18" s="31">
        <v>3</v>
      </c>
      <c r="S18" s="12">
        <v>0</v>
      </c>
      <c r="T18" s="12">
        <v>3</v>
      </c>
      <c r="U18" s="12">
        <v>0</v>
      </c>
      <c r="V18" s="12">
        <v>3</v>
      </c>
      <c r="W18" s="12">
        <v>0</v>
      </c>
      <c r="X18" s="12">
        <v>3</v>
      </c>
      <c r="Y18" s="12">
        <v>0</v>
      </c>
      <c r="Z18" s="12">
        <v>3</v>
      </c>
      <c r="AA18" s="12">
        <v>0</v>
      </c>
      <c r="AB18" s="12">
        <v>3</v>
      </c>
      <c r="AC18" s="12">
        <v>0</v>
      </c>
      <c r="AD18" s="12">
        <v>3</v>
      </c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47</v>
      </c>
      <c r="E19" s="12">
        <f>E$11-E$13+E$12+198.6-60-SUM(E$14:E$18)</f>
        <v>-2.0899999999999928</v>
      </c>
      <c r="F19" s="12">
        <f>F$11-F$13+F$12+198.6-10*LOG10(A19)-30-SUM(F$14:F$18)</f>
        <v>-27.304237554869516</v>
      </c>
      <c r="G19" s="12">
        <f>G$11-G$13+G$12+198.6-60-SUM(G$14:G$18)</f>
        <v>-2.1899999999999924</v>
      </c>
      <c r="H19" s="12">
        <f>H$11-H$13+H$12+198.6-10*LOG10(A19)-30-SUM(H$14:H$18)</f>
        <v>-27.404237554869518</v>
      </c>
      <c r="I19" s="12">
        <v>-2.110320323372747</v>
      </c>
      <c r="J19" s="12">
        <v>-27.320577899252726</v>
      </c>
      <c r="K19" s="12"/>
      <c r="L19" s="12"/>
      <c r="M19" s="12">
        <v>-2.12</v>
      </c>
      <c r="N19" s="12">
        <v>-27.32</v>
      </c>
      <c r="O19" s="12">
        <v>-2.0699999999999998</v>
      </c>
      <c r="P19" s="12">
        <v>-27.28</v>
      </c>
      <c r="Q19" s="31">
        <v>-2.0803204070188883</v>
      </c>
      <c r="R19" s="31">
        <v>-27.290577982898867</v>
      </c>
      <c r="S19" s="12">
        <v>-2.08</v>
      </c>
      <c r="T19" s="12">
        <v>-27.29</v>
      </c>
      <c r="U19" s="12">
        <v>-2.1102799789895599</v>
      </c>
      <c r="V19" s="12">
        <v>-27.320537554869517</v>
      </c>
      <c r="W19" s="12">
        <v>-2.11</v>
      </c>
      <c r="X19" s="12"/>
      <c r="Y19" s="12">
        <v>-2.11</v>
      </c>
      <c r="Z19" s="12">
        <v>-27.32</v>
      </c>
      <c r="AA19" s="12">
        <v>-2.0899999999999928</v>
      </c>
      <c r="AB19" s="12">
        <v>-27.304237554869516</v>
      </c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-2.097092070938118</v>
      </c>
      <c r="AP19" s="12">
        <f t="shared" si="1"/>
        <v>-27.305574282973353</v>
      </c>
      <c r="AQ19" s="12">
        <f t="shared" si="3"/>
        <v>3.2345138009709888E-2</v>
      </c>
      <c r="AR19" s="12">
        <f t="shared" si="2"/>
        <v>3.4562781314267488E-2</v>
      </c>
    </row>
    <row r="20" spans="1:44" ht="15.75" thickBot="1">
      <c r="A20" s="30"/>
      <c r="D20" s="33" t="s">
        <v>64</v>
      </c>
      <c r="E20" s="15">
        <f>ABS(E19-$AO$19)</f>
        <v>7.09207093812525E-3</v>
      </c>
      <c r="F20" s="16">
        <f>ABS(F19-$AP$19)</f>
        <v>1.3367281038370038E-3</v>
      </c>
      <c r="G20" s="15">
        <f>ABS(G19-$AO$19)</f>
        <v>9.2907929061874395E-2</v>
      </c>
      <c r="H20" s="16">
        <f>ABS(H19-$AP$19)</f>
        <v>9.8663271896164417E-2</v>
      </c>
      <c r="I20" s="15">
        <f>ABS(I19-$AO$19)</f>
        <v>1.3228252434628995E-2</v>
      </c>
      <c r="J20" s="16">
        <f>ABS(J19-$AP$19)</f>
        <v>1.5003616279372523E-2</v>
      </c>
      <c r="K20" s="15"/>
      <c r="L20" s="16"/>
      <c r="M20" s="15">
        <v>0.01</v>
      </c>
      <c r="N20" s="16">
        <v>0.06</v>
      </c>
      <c r="O20" s="15">
        <f>ABS(O19-$AO$19)</f>
        <v>2.7092070938118162E-2</v>
      </c>
      <c r="P20" s="16">
        <f>ABS(P19-$AP$19)</f>
        <v>2.5574282973352069E-2</v>
      </c>
      <c r="Q20" s="31"/>
      <c r="R20" s="31"/>
      <c r="S20" s="15">
        <f t="shared" ref="S20" si="4">ABS(S19-$AO$19)</f>
        <v>1.7092070938117931E-2</v>
      </c>
      <c r="T20" s="16">
        <f t="shared" ref="T20" si="5">ABS(T19-$AP$19)</f>
        <v>1.5574282973354059E-2</v>
      </c>
      <c r="U20" s="15">
        <f>ABS(U19-$AO$19)</f>
        <v>1.3187908051441877E-2</v>
      </c>
      <c r="V20" s="16">
        <f>ABS(V19-$AP$19)</f>
        <v>1.4963271896164088E-2</v>
      </c>
      <c r="W20" s="15"/>
      <c r="X20" s="16"/>
      <c r="Y20" s="15">
        <f>ABS(Y19-$AO$19)</f>
        <v>1.2907929061881873E-2</v>
      </c>
      <c r="Z20" s="16">
        <f>ABS(Z19-$AP$19)</f>
        <v>1.4425717026647078E-2</v>
      </c>
      <c r="AA20" s="17">
        <v>7.8800788201389693E-3</v>
      </c>
      <c r="AB20" s="17">
        <v>1.5038191168130766E-3</v>
      </c>
      <c r="AC20" s="15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32</v>
      </c>
      <c r="AR20" s="12" t="s">
        <v>32</v>
      </c>
    </row>
    <row r="21" spans="1:44" ht="15.75" customHeight="1" thickBot="1">
      <c r="A21" s="30">
        <v>360</v>
      </c>
      <c r="D21" s="34" t="s">
        <v>48</v>
      </c>
      <c r="E21" s="12">
        <f>E$11-E$13+E$12+198.6-60-SUM(E$14:E$18)</f>
        <v>-2.0899999999999928</v>
      </c>
      <c r="F21" s="12">
        <f>F$11-F$13+F$12+198.6-10*LOG10(A21)-30-SUM(F$14:F$18)</f>
        <v>-22.53302500767289</v>
      </c>
      <c r="G21" s="12">
        <f>G$11-G$13+G$12+198.6-60-SUM(G$14:G$18)</f>
        <v>-2.1899999999999924</v>
      </c>
      <c r="H21" s="12">
        <f>H$11-H$13+H$12+198.6-10*LOG10(A21)-30-SUM(H$14:H$18)</f>
        <v>-22.633025007672892</v>
      </c>
      <c r="I21" s="12">
        <v>-2.110320323372747</v>
      </c>
      <c r="J21" s="12">
        <v>-22.5493653520561</v>
      </c>
      <c r="K21" s="12"/>
      <c r="L21" s="12"/>
      <c r="M21" s="12">
        <v>-2.12</v>
      </c>
      <c r="N21" s="12">
        <v>-22.55</v>
      </c>
      <c r="O21" s="12">
        <v>-2.0699999999999998</v>
      </c>
      <c r="P21" s="12">
        <v>-22.51</v>
      </c>
      <c r="Q21" s="31">
        <v>-2.0803204070188883</v>
      </c>
      <c r="R21" s="31">
        <v>-22.519365435702241</v>
      </c>
      <c r="S21" s="12">
        <v>-2.08</v>
      </c>
      <c r="T21" s="12">
        <v>-22.52</v>
      </c>
      <c r="U21" s="12">
        <v>-2.1102799789895599</v>
      </c>
      <c r="V21" s="12">
        <v>-22.549325007672891</v>
      </c>
      <c r="W21" s="12"/>
      <c r="X21" s="12">
        <v>-22.54</v>
      </c>
      <c r="Y21" s="12">
        <v>-2.11</v>
      </c>
      <c r="Z21" s="12">
        <v>-22.55</v>
      </c>
      <c r="AA21" s="12">
        <v>-2.0899999999999928</v>
      </c>
      <c r="AB21" s="12">
        <v>-22.53302500767289</v>
      </c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-2.0956578565979087</v>
      </c>
      <c r="AP21" s="12">
        <f>AVERAGE(F21,J21,N21,P21,R21,T21,V21,X21,Z21,AB21,AD21,AF21,AH21,AJ21,AL21,AN21)</f>
        <v>-22.535410581077702</v>
      </c>
      <c r="AQ21" s="12">
        <f t="shared" si="3"/>
        <v>3.4059068882126314E-2</v>
      </c>
      <c r="AR21" s="12">
        <f t="shared" si="2"/>
        <v>3.2633520004368553E-2</v>
      </c>
    </row>
    <row r="22" spans="1:44" ht="15.75" thickBot="1">
      <c r="A22" s="30"/>
      <c r="D22" s="33" t="s">
        <v>64</v>
      </c>
      <c r="E22" s="15">
        <f>ABS(E21-$AO$19)</f>
        <v>7.09207093812525E-3</v>
      </c>
      <c r="F22" s="16">
        <f>ABS(F21-$AP$21)</f>
        <v>2.3855734048119359E-3</v>
      </c>
      <c r="G22" s="15">
        <f>ABS(G21-$AO$19)</f>
        <v>9.2907929061874395E-2</v>
      </c>
      <c r="H22" s="16">
        <f>ABS(H21-$AP$21)</f>
        <v>9.7614426595189485E-2</v>
      </c>
      <c r="I22" s="15">
        <f>ABS(I21-$AO$19)</f>
        <v>1.3228252434628995E-2</v>
      </c>
      <c r="J22" s="16">
        <f>ABS(J21-$AP$21)</f>
        <v>1.395477097839759E-2</v>
      </c>
      <c r="K22" s="15"/>
      <c r="L22" s="16"/>
      <c r="M22" s="15">
        <v>0.01</v>
      </c>
      <c r="N22" s="16">
        <v>0.03</v>
      </c>
      <c r="O22" s="15">
        <f>ABS(O21-$AO$21)</f>
        <v>2.5657856597908868E-2</v>
      </c>
      <c r="P22" s="16">
        <f>ABS(P21-$AP$21)</f>
        <v>2.5410581077700556E-2</v>
      </c>
      <c r="Q22" s="31"/>
      <c r="R22" s="31"/>
      <c r="S22" s="15">
        <f t="shared" ref="S22" si="6">ABS(S21-$AO$19)</f>
        <v>1.7092070938117931E-2</v>
      </c>
      <c r="T22" s="16">
        <f t="shared" ref="T22" si="7">ABS(T21-$AP$21)</f>
        <v>1.5410581077702545E-2</v>
      </c>
      <c r="U22" s="15">
        <f>ABS(U21-$AO$21)</f>
        <v>1.4622122391651171E-2</v>
      </c>
      <c r="V22" s="16">
        <f>ABS(V21-$AP$21)</f>
        <v>1.3914426595189155E-2</v>
      </c>
      <c r="W22" s="16"/>
      <c r="X22" s="16"/>
      <c r="Y22" s="15">
        <f>ABS(Y21-$AO$21)</f>
        <v>1.4342143402091168E-2</v>
      </c>
      <c r="Z22" s="16">
        <f>ABS(Z21-$AP$21)</f>
        <v>1.4589418922298591E-2</v>
      </c>
      <c r="AA22" s="17">
        <v>7.8800788201389693E-3</v>
      </c>
      <c r="AB22" s="17">
        <v>2.650637116460075E-3</v>
      </c>
      <c r="AC22" s="15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32</v>
      </c>
      <c r="AR22" s="12" t="s">
        <v>32</v>
      </c>
    </row>
    <row r="23" spans="1:44" ht="15.75" customHeight="1" thickBot="1">
      <c r="A23" s="30">
        <v>180</v>
      </c>
      <c r="D23" s="34" t="s">
        <v>46</v>
      </c>
      <c r="E23" s="12">
        <f>E$11-E$13+E$12+198.6-60-SUM(E$14:E$18)</f>
        <v>-2.0899999999999928</v>
      </c>
      <c r="F23" s="12">
        <f>F$11-F$13+F$12+198.6-10*LOG10(A23)-30-SUM(F$14:F$18)</f>
        <v>-19.522725051033078</v>
      </c>
      <c r="G23" s="12">
        <f>G$11-G$13+G$12+198.6-60-SUM(G$14:G$18)</f>
        <v>-2.1899999999999924</v>
      </c>
      <c r="H23" s="12">
        <f>H$11-H$13+H$12+198.6-10*LOG10(A23)-30-SUM(H$14:H$18)</f>
        <v>-19.622725051033079</v>
      </c>
      <c r="I23" s="12">
        <v>-2.110320323372747</v>
      </c>
      <c r="J23" s="12">
        <v>-19.539065395416287</v>
      </c>
      <c r="K23" s="12">
        <v>-2.1103203233727998</v>
      </c>
      <c r="L23" s="12">
        <v>-19.539065395416301</v>
      </c>
      <c r="M23" s="12">
        <v>-2.12</v>
      </c>
      <c r="N23" s="12">
        <v>-19.54</v>
      </c>
      <c r="O23" s="12">
        <v>-2.0699999999999998</v>
      </c>
      <c r="P23" s="12">
        <v>-19.5</v>
      </c>
      <c r="Q23" s="31">
        <v>-2.0803204070188883</v>
      </c>
      <c r="R23" s="31">
        <v>-19.509065479062428</v>
      </c>
      <c r="S23" s="12">
        <v>-2.08</v>
      </c>
      <c r="T23" s="12">
        <v>-19.510000000000002</v>
      </c>
      <c r="U23" s="12">
        <v>-2.1102799789895599</v>
      </c>
      <c r="V23" s="12">
        <v>-19.539025051033086</v>
      </c>
      <c r="W23" s="12"/>
      <c r="X23" s="12">
        <v>-19.53</v>
      </c>
      <c r="Y23" s="12">
        <v>-2.11</v>
      </c>
      <c r="Z23" s="12">
        <v>-19.54</v>
      </c>
      <c r="AA23" s="12">
        <v>-2.0899999999999928</v>
      </c>
      <c r="AB23" s="12">
        <v>-19.522725051033078</v>
      </c>
      <c r="AC23" s="12">
        <v>-2.04</v>
      </c>
      <c r="AD23" s="12">
        <v>-19.54</v>
      </c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-2.0900920709381179</v>
      </c>
      <c r="AP23" s="12">
        <f>AVERAGE(F23,J23,N23,P23,R23,T23,V23,X23,Z23,AB23,AD23,AF23,AH23,AJ23,AL23,AN23)</f>
        <v>-19.526600547961632</v>
      </c>
      <c r="AQ23" s="12">
        <f t="shared" si="3"/>
        <v>3.7804734447222828E-2</v>
      </c>
      <c r="AR23" s="12">
        <f t="shared" si="2"/>
        <v>3.1116415729113139E-2</v>
      </c>
    </row>
    <row r="24" spans="1:44" ht="15.75" thickBot="1">
      <c r="A24" s="30"/>
      <c r="D24" s="33" t="s">
        <v>64</v>
      </c>
      <c r="E24" s="15">
        <f>ABS(E23-$AO$19)</f>
        <v>7.09207093812525E-3</v>
      </c>
      <c r="F24" s="16">
        <f>ABS(F23-$AP$23)</f>
        <v>3.8754969285541563E-3</v>
      </c>
      <c r="G24" s="15">
        <f>ABS(G23-$AO$19)</f>
        <v>9.2907929061874395E-2</v>
      </c>
      <c r="H24" s="16">
        <f>ABS(H23-$AP$23)</f>
        <v>9.6124503071447265E-2</v>
      </c>
      <c r="I24" s="15">
        <f>ABS(I23-$AO$19)</f>
        <v>1.3228252434628995E-2</v>
      </c>
      <c r="J24" s="16">
        <f>ABS(J23-$AP$23)</f>
        <v>1.246484745465537E-2</v>
      </c>
      <c r="K24" s="15">
        <f>ABS(K23-$AO$19)</f>
        <v>1.3228252434681842E-2</v>
      </c>
      <c r="L24" s="16">
        <f>ABS(L23-$AP$23)</f>
        <v>1.2464847454669581E-2</v>
      </c>
      <c r="M24" s="15">
        <v>0.01</v>
      </c>
      <c r="N24" s="16">
        <v>0.03</v>
      </c>
      <c r="O24" s="15">
        <f>ABS(O23-$AO$23)</f>
        <v>2.0092070938118045E-2</v>
      </c>
      <c r="P24" s="16">
        <f>ABS(P23-$AP$23)</f>
        <v>2.6600547961631804E-2</v>
      </c>
      <c r="Q24" s="31"/>
      <c r="R24" s="31"/>
      <c r="S24" s="15">
        <f t="shared" ref="S24" si="8">ABS(S23-$AO$19)</f>
        <v>1.7092070938117931E-2</v>
      </c>
      <c r="T24" s="16">
        <f t="shared" ref="T24" si="9">ABS(T23-$AP$23)</f>
        <v>1.6600547961630241E-2</v>
      </c>
      <c r="U24" s="15">
        <f>ABS(U23-$AO$23)</f>
        <v>2.0187908051441994E-2</v>
      </c>
      <c r="V24" s="16">
        <f>ABS(V23-$AP$23)</f>
        <v>1.2424503071454041E-2</v>
      </c>
      <c r="W24" s="15"/>
      <c r="X24" s="38"/>
      <c r="Y24" s="15">
        <f>ABS(Y23-$AO$23)</f>
        <v>1.990792906188199E-2</v>
      </c>
      <c r="Z24" s="16">
        <f>ABS(Z23-$AP$23)</f>
        <v>1.3399452038367343E-2</v>
      </c>
      <c r="AA24" s="17">
        <v>7.8800788201389693E-3</v>
      </c>
      <c r="AB24" s="17">
        <v>2.8172796941312583E-3</v>
      </c>
      <c r="AC24" s="15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32</v>
      </c>
      <c r="AR24" s="12" t="s">
        <v>32</v>
      </c>
    </row>
    <row r="25" spans="1:44" ht="15.75" customHeight="1" thickBot="1">
      <c r="A25" s="30">
        <v>90</v>
      </c>
      <c r="D25" s="34" t="s">
        <v>49</v>
      </c>
      <c r="E25" s="12">
        <f>E$11-E$13+E$12+198.6-60-SUM(E$14:E$18)</f>
        <v>-2.0899999999999928</v>
      </c>
      <c r="F25" s="12">
        <f>F$11-F$13+F$12+198.6-10*LOG10(A25)-30-SUM(F$14:F$18)</f>
        <v>-16.512425094393265</v>
      </c>
      <c r="G25" s="12">
        <f>G$11-G$13+G$12+198.6-60-SUM(G$14:G$18)</f>
        <v>-2.1899999999999924</v>
      </c>
      <c r="H25" s="12">
        <f>H$11-H$13+H$12+198.6-10*LOG10(A25)-30-SUM(H$14:H$18)</f>
        <v>-16.612425094393267</v>
      </c>
      <c r="I25" s="12">
        <v>-2.110320323372747</v>
      </c>
      <c r="J25" s="12">
        <v>-16.528765438776475</v>
      </c>
      <c r="K25" s="12"/>
      <c r="L25" s="12">
        <v>-16.5287654387765</v>
      </c>
      <c r="M25" s="12">
        <v>-2.12</v>
      </c>
      <c r="N25" s="12">
        <v>-16.53</v>
      </c>
      <c r="O25" s="12">
        <v>-2.0699999999999998</v>
      </c>
      <c r="P25" s="12">
        <v>-16.489999999999998</v>
      </c>
      <c r="Q25" s="31">
        <v>-2.0803204070188883</v>
      </c>
      <c r="R25" s="31">
        <v>-16.498765522422616</v>
      </c>
      <c r="S25" s="12">
        <v>-2.08</v>
      </c>
      <c r="T25" s="12">
        <v>-16.5</v>
      </c>
      <c r="U25" s="12">
        <v>-2.1102799789895599</v>
      </c>
      <c r="V25" s="12">
        <v>-16.528725094393273</v>
      </c>
      <c r="W25" s="12"/>
      <c r="X25" s="12">
        <v>-16.52</v>
      </c>
      <c r="Y25" s="12">
        <v>-2.11</v>
      </c>
      <c r="Z25" s="12">
        <v>-16.52</v>
      </c>
      <c r="AA25" s="12">
        <v>-2.0899999999999928</v>
      </c>
      <c r="AB25" s="12">
        <v>-16.512425094393265</v>
      </c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-2.0956578565979087</v>
      </c>
      <c r="AP25" s="12">
        <f>AVERAGE(F25,J25,N25,P25,R25,T25,V25,X25,Z25,AB25,AD25,AF25,AH25,AJ25,AL25,AN25)</f>
        <v>-16.514110624437894</v>
      </c>
      <c r="AQ25" s="12">
        <f t="shared" si="3"/>
        <v>3.4059068882126314E-2</v>
      </c>
      <c r="AR25" s="12">
        <f t="shared" si="2"/>
        <v>3.2494316414471362E-2</v>
      </c>
    </row>
    <row r="26" spans="1:44" ht="15.75" thickBot="1">
      <c r="A26" s="30"/>
      <c r="D26" s="33" t="s">
        <v>64</v>
      </c>
      <c r="E26" s="15">
        <f>ABS(E25-$AO$19)</f>
        <v>7.09207093812525E-3</v>
      </c>
      <c r="F26" s="16">
        <f>ABS(F25-$AP$25)</f>
        <v>1.6855300446287913E-3</v>
      </c>
      <c r="G26" s="15">
        <f>ABS(G25-$AO$19)</f>
        <v>9.2907929061874395E-2</v>
      </c>
      <c r="H26" s="16">
        <f>ABS(H25-$AP$25)</f>
        <v>9.831446995537263E-2</v>
      </c>
      <c r="I26" s="15">
        <f>ABS(I25-$AO$19)</f>
        <v>1.3228252434628995E-2</v>
      </c>
      <c r="J26" s="16">
        <f>ABS(J25-$AP$25)</f>
        <v>1.4654814338580735E-2</v>
      </c>
      <c r="K26" s="15"/>
      <c r="L26" s="16">
        <f>ABS(L25-$AP$25)</f>
        <v>1.4654814338605604E-2</v>
      </c>
      <c r="M26" s="15">
        <v>0.01</v>
      </c>
      <c r="N26" s="16">
        <v>0.04</v>
      </c>
      <c r="O26" s="15">
        <f>ABS(O25-$AO$25)</f>
        <v>2.5657856597908868E-2</v>
      </c>
      <c r="P26" s="16">
        <f>ABS(P25-$AP$25)</f>
        <v>2.4110624437895467E-2</v>
      </c>
      <c r="Q26" s="31"/>
      <c r="R26" s="31"/>
      <c r="S26" s="15">
        <f t="shared" ref="S26" si="10">ABS(S25-$AO$19)</f>
        <v>1.7092070938117931E-2</v>
      </c>
      <c r="T26" s="16">
        <f t="shared" ref="T26" si="11">ABS(T25-$AP$25)</f>
        <v>1.4110624437893904E-2</v>
      </c>
      <c r="U26" s="15">
        <f>ABS(U25-$AO$25)</f>
        <v>1.4622122391651171E-2</v>
      </c>
      <c r="V26" s="16">
        <f>ABS(V25-$AP$25)</f>
        <v>1.4614469955379406E-2</v>
      </c>
      <c r="W26" s="15"/>
      <c r="X26" s="16"/>
      <c r="Y26" s="15">
        <f>ABS(Y25-$AO$25)</f>
        <v>1.4342143402091168E-2</v>
      </c>
      <c r="Z26" s="16">
        <f>ABS(Z25-$AP$25)</f>
        <v>5.8893755621056698E-3</v>
      </c>
      <c r="AA26" s="17">
        <v>7.8800788201389693E-3</v>
      </c>
      <c r="AB26" s="17">
        <v>1.8728111606947095E-3</v>
      </c>
      <c r="AC26" s="15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32</v>
      </c>
      <c r="AR26" s="12" t="s">
        <v>32</v>
      </c>
    </row>
    <row r="27" spans="1:44" ht="15.75" customHeight="1" thickBot="1">
      <c r="A27" s="30">
        <v>45</v>
      </c>
      <c r="D27" s="34" t="s">
        <v>50</v>
      </c>
      <c r="E27" s="12">
        <f>E$11-E$13+E$12+198.6-60-SUM(E$14:E$18)</f>
        <v>-2.0899999999999928</v>
      </c>
      <c r="F27" s="12">
        <f>F$11-F$13+F$12+198.6-10*LOG10(A27)-30-SUM(F$14:F$18)</f>
        <v>-13.502125137753453</v>
      </c>
      <c r="G27" s="12">
        <f>G$11-G$13+G$12+198.6-60-SUM(G$14:G$18)</f>
        <v>-2.1899999999999924</v>
      </c>
      <c r="H27" s="12">
        <f>H$11-H$13+H$12+198.6-10*LOG10(A27)-30-SUM(H$14:H$18)</f>
        <v>-13.602125137753452</v>
      </c>
      <c r="I27" s="12">
        <v>-2.110320323372747</v>
      </c>
      <c r="J27" s="12">
        <v>-13.518465482136662</v>
      </c>
      <c r="K27" s="12"/>
      <c r="L27" s="12">
        <v>-13.518465482136699</v>
      </c>
      <c r="M27" s="12">
        <v>-2.12</v>
      </c>
      <c r="N27" s="12">
        <v>-13.52</v>
      </c>
      <c r="O27" s="12">
        <v>-2.0699999999999998</v>
      </c>
      <c r="P27" s="12">
        <v>-13.48</v>
      </c>
      <c r="Q27" s="31">
        <v>-2.0803204070188883</v>
      </c>
      <c r="R27" s="31">
        <v>-13.488465565782803</v>
      </c>
      <c r="S27" s="12">
        <v>-2.08</v>
      </c>
      <c r="T27" s="12">
        <v>-13.49</v>
      </c>
      <c r="U27" s="12">
        <v>-2.1102799789895599</v>
      </c>
      <c r="V27" s="12">
        <v>-13.518425137753461</v>
      </c>
      <c r="W27" s="12"/>
      <c r="X27" s="12">
        <v>-13.51</v>
      </c>
      <c r="Y27" s="12">
        <v>-2.11</v>
      </c>
      <c r="Z27" s="12">
        <v>-13.51</v>
      </c>
      <c r="AA27" s="12">
        <v>-2.0899999999999928</v>
      </c>
      <c r="AB27" s="12">
        <v>-13.502125137753453</v>
      </c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-2.0956578565979087</v>
      </c>
      <c r="AP27" s="12">
        <f>AVERAGE(F27,J27,N27,P27,R27,T27,V27,X27,Z27,AB27,AD27,AF27,AH27,AJ27,AL27,AN27)</f>
        <v>-13.503960646117985</v>
      </c>
      <c r="AQ27" s="12">
        <f t="shared" si="3"/>
        <v>3.4059068882126314E-2</v>
      </c>
      <c r="AR27" s="12">
        <f t="shared" si="2"/>
        <v>3.244366079224998E-2</v>
      </c>
    </row>
    <row r="28" spans="1:44" ht="15.75" thickBot="1">
      <c r="A28" s="30"/>
      <c r="D28" s="33" t="s">
        <v>64</v>
      </c>
      <c r="E28" s="15">
        <f>ABS(E27-$AO$19)</f>
        <v>7.09207093812525E-3</v>
      </c>
      <c r="F28" s="16">
        <f>ABS(F27-$AP$27)</f>
        <v>1.835508364532501E-3</v>
      </c>
      <c r="G28" s="15">
        <f>ABS(G27-$AO$19)</f>
        <v>9.2907929061874395E-2</v>
      </c>
      <c r="H28" s="16">
        <f>ABS(H27-$AP$27)</f>
        <v>9.8164491635467144E-2</v>
      </c>
      <c r="I28" s="15">
        <f>ABS(I27-$AO$19)</f>
        <v>1.3228252434628995E-2</v>
      </c>
      <c r="J28" s="16">
        <f>ABS(J27-$AP$27)</f>
        <v>1.4504836018677025E-2</v>
      </c>
      <c r="K28" s="15"/>
      <c r="L28" s="16">
        <f>ABS(L27-$AP$27)</f>
        <v>1.4504836018714329E-2</v>
      </c>
      <c r="M28" s="15">
        <v>0.01</v>
      </c>
      <c r="N28" s="16">
        <v>0.04</v>
      </c>
      <c r="O28" s="15">
        <f>ABS(O27-$AO$27)</f>
        <v>2.5657856597908868E-2</v>
      </c>
      <c r="P28" s="16">
        <f>ABS(P27-$AP$27)</f>
        <v>2.3960646117984652E-2</v>
      </c>
      <c r="Q28" s="31"/>
      <c r="R28" s="31"/>
      <c r="S28" s="15">
        <f t="shared" ref="S28" si="12">ABS(S27-$AO$19)</f>
        <v>1.7092070938117931E-2</v>
      </c>
      <c r="T28" s="16">
        <f t="shared" ref="T28" si="13">ABS(T27-$AP$27)</f>
        <v>1.3960646117984865E-2</v>
      </c>
      <c r="U28" s="15">
        <f>ABS(U27-$AO$27)</f>
        <v>1.4622122391651171E-2</v>
      </c>
      <c r="V28" s="16">
        <f>ABS(V27-$AP$27)</f>
        <v>1.4464491635475696E-2</v>
      </c>
      <c r="W28" s="15"/>
      <c r="X28" s="16"/>
      <c r="Y28" s="15">
        <f>ABS(Y27-$AO$27)</f>
        <v>1.4342143402091168E-2</v>
      </c>
      <c r="Z28" s="16">
        <f>ABS(Z27-$AP$27)</f>
        <v>6.0393538820147086E-3</v>
      </c>
      <c r="AA28" s="17">
        <v>7.8800788201389693E-3</v>
      </c>
      <c r="AB28" s="17">
        <v>2.0394537383694455E-3</v>
      </c>
      <c r="AC28" s="15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32</v>
      </c>
      <c r="AR28" s="12" t="s">
        <v>32</v>
      </c>
    </row>
    <row r="29" spans="1:44" ht="15.75" customHeight="1" thickBot="1">
      <c r="A29" s="30">
        <v>30</v>
      </c>
      <c r="D29" s="34" t="s">
        <v>51</v>
      </c>
      <c r="E29" s="12">
        <f>E$11-E$13+E$12+198.6-60-SUM(E$14:E$18)</f>
        <v>-2.0899999999999928</v>
      </c>
      <c r="F29" s="12">
        <f>F$11-F$13+F$12+198.6-10*LOG10(A29)-30-SUM(F$14:F$18)</f>
        <v>-11.741212547196643</v>
      </c>
      <c r="G29" s="12">
        <f>G$11-G$13+G$12+198.6-60-SUM(G$14:G$18)</f>
        <v>-2.1899999999999924</v>
      </c>
      <c r="H29" s="12">
        <f>H$11-H$13+H$12+198.6-10*LOG10(A29)-30-SUM(H$14:H$18)</f>
        <v>-11.841212547196642</v>
      </c>
      <c r="I29" s="12">
        <v>-2.110320323372747</v>
      </c>
      <c r="J29" s="12">
        <v>-11.757552891579849</v>
      </c>
      <c r="K29" s="12"/>
      <c r="L29" s="12"/>
      <c r="M29" s="12">
        <v>-2.12</v>
      </c>
      <c r="N29" s="12">
        <v>-11.76</v>
      </c>
      <c r="O29" s="12">
        <v>-2.0699999999999998</v>
      </c>
      <c r="P29" s="12">
        <v>-11.72</v>
      </c>
      <c r="Q29" s="31">
        <v>-2.0803204070188883</v>
      </c>
      <c r="R29" s="31">
        <v>-11.72755297522599</v>
      </c>
      <c r="S29" s="12">
        <v>-2.08</v>
      </c>
      <c r="T29" s="12">
        <v>-11.73</v>
      </c>
      <c r="U29" s="12">
        <v>-2.1102799789895599</v>
      </c>
      <c r="V29" s="12">
        <v>-11.757512547196647</v>
      </c>
      <c r="W29" s="12"/>
      <c r="X29" s="12">
        <v>-11.75</v>
      </c>
      <c r="Y29" s="12">
        <v>-2.11</v>
      </c>
      <c r="Z29" s="12">
        <v>-11.75</v>
      </c>
      <c r="AA29" s="12">
        <v>-2.0899999999999928</v>
      </c>
      <c r="AB29" s="12">
        <v>-11.741212547196643</v>
      </c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-2.0956578565979087</v>
      </c>
      <c r="AP29" s="12">
        <f>AVERAGE(F29,J29,N29,P29,R29,T29,V29,X29,Z29,AB29,AD29,AF29,AH29,AJ29,AL29,AN29)</f>
        <v>-11.743504350839576</v>
      </c>
      <c r="AQ29" s="12">
        <f t="shared" si="3"/>
        <v>3.4059068882126314E-2</v>
      </c>
      <c r="AR29" s="12">
        <f t="shared" si="2"/>
        <v>3.2293729928527394E-2</v>
      </c>
    </row>
    <row r="30" spans="1:44" ht="15.75" thickBot="1">
      <c r="A30" s="30"/>
      <c r="D30" s="33" t="s">
        <v>64</v>
      </c>
      <c r="E30" s="15">
        <f>ABS(E29-$AO$19)</f>
        <v>7.09207093812525E-3</v>
      </c>
      <c r="F30" s="16">
        <f>ABS(F29-$AP$29)</f>
        <v>2.2918036429331323E-3</v>
      </c>
      <c r="G30" s="15">
        <f>ABS(G29-$AO$19)</f>
        <v>9.2907929061874395E-2</v>
      </c>
      <c r="H30" s="16">
        <f>ABS(H29-$AP$29)</f>
        <v>9.7708196357066512E-2</v>
      </c>
      <c r="I30" s="15">
        <f>ABS(I29-$AO$19)</f>
        <v>1.3228252434628995E-2</v>
      </c>
      <c r="J30" s="16">
        <f>ABS(J29-$AP$29)</f>
        <v>1.4048540740272841E-2</v>
      </c>
      <c r="K30" s="15"/>
      <c r="L30" s="16"/>
      <c r="M30" s="15">
        <v>0.01</v>
      </c>
      <c r="N30" s="16">
        <v>0.04</v>
      </c>
      <c r="O30" s="15">
        <f>ABS(O29-$AO$29)</f>
        <v>2.5657856597908868E-2</v>
      </c>
      <c r="P30" s="16">
        <f>ABS(P29-$AP$29)</f>
        <v>2.3504350839575139E-2</v>
      </c>
      <c r="Q30" s="31"/>
      <c r="R30" s="31"/>
      <c r="S30" s="15">
        <f t="shared" ref="S30" si="14">ABS(S29-$AO$19)</f>
        <v>1.7092070938117931E-2</v>
      </c>
      <c r="T30" s="16">
        <f t="shared" ref="T30" si="15">ABS(T29-$AP$29)</f>
        <v>1.3504350839575352E-2</v>
      </c>
      <c r="U30" s="15">
        <f>ABS(U29-$AO$29)</f>
        <v>1.4622122391651171E-2</v>
      </c>
      <c r="V30" s="16">
        <f>ABS(V29-$AP$29)</f>
        <v>1.4008196357071512E-2</v>
      </c>
      <c r="W30" s="15"/>
      <c r="X30" s="16"/>
      <c r="Y30" s="15">
        <f>ABS(Y29-$AO$29)</f>
        <v>1.4342143402091168E-2</v>
      </c>
      <c r="Z30" s="16">
        <f>ABS(Z29-$AP$29)</f>
        <v>6.4956491604242217E-3</v>
      </c>
      <c r="AA30" s="17">
        <v>7.8800788201389693E-3</v>
      </c>
      <c r="AB30" s="17">
        <v>2.5464484921489117E-3</v>
      </c>
      <c r="AC30" s="15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32</v>
      </c>
      <c r="AR30" s="12" t="s">
        <v>32</v>
      </c>
    </row>
    <row r="31" spans="1:44" ht="15.75" customHeight="1" thickBot="1">
      <c r="A31" s="30">
        <v>15</v>
      </c>
      <c r="D31" s="34" t="s">
        <v>52</v>
      </c>
      <c r="E31" s="12">
        <f>E$11-E$13+E$12+198.6-60-SUM(E$14:E$18)</f>
        <v>-2.0899999999999928</v>
      </c>
      <c r="F31" s="12">
        <f>F$11-F$13+F$12+198.6-10*LOG10(A31)-30-SUM(F$14:F$18)</f>
        <v>-8.7309125905568301</v>
      </c>
      <c r="G31" s="12">
        <f>G$11-G$13+G$12+198.6-60-SUM(G$14:G$18)</f>
        <v>-2.1899999999999924</v>
      </c>
      <c r="H31" s="12">
        <f>H$11-H$13+H$12+198.6-10*LOG10(A31)-30-SUM(H$14:H$18)</f>
        <v>-8.8309125905568298</v>
      </c>
      <c r="I31" s="12">
        <v>-2.110320323372747</v>
      </c>
      <c r="J31" s="12">
        <v>-8.7472529349400361</v>
      </c>
      <c r="K31" s="12"/>
      <c r="L31" s="12">
        <v>-8.7472529349400592</v>
      </c>
      <c r="M31" s="12">
        <v>-2.12</v>
      </c>
      <c r="N31" s="12">
        <v>-8.75</v>
      </c>
      <c r="O31" s="12">
        <v>-2.0699999999999998</v>
      </c>
      <c r="P31" s="12">
        <v>-8.7100000000000009</v>
      </c>
      <c r="Q31" s="31">
        <v>-2.0803204070188883</v>
      </c>
      <c r="R31" s="31">
        <v>-8.7172530185861774</v>
      </c>
      <c r="S31" s="12">
        <v>-2.08</v>
      </c>
      <c r="T31" s="12">
        <v>-8.7200000000000006</v>
      </c>
      <c r="U31" s="12">
        <v>-2.1102799789895599</v>
      </c>
      <c r="V31" s="12">
        <v>-8.7472125905568348</v>
      </c>
      <c r="W31" s="12"/>
      <c r="X31" s="12">
        <v>-8.74</v>
      </c>
      <c r="Y31" s="12">
        <v>-2.11</v>
      </c>
      <c r="Z31" s="12">
        <v>-8.74</v>
      </c>
      <c r="AA31" s="12">
        <v>-2.0899999999999928</v>
      </c>
      <c r="AB31" s="12">
        <v>-8.7309125905568301</v>
      </c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-2.0956578565979087</v>
      </c>
      <c r="AP31" s="12">
        <f>AVERAGE(F31,J31,N31,P31,R31,T31,V31,X31,Z31,AB31,AD31,AF31,AH31,AJ31,AL31,AN31)</f>
        <v>-8.7333543725196705</v>
      </c>
      <c r="AQ31" s="12">
        <f t="shared" si="3"/>
        <v>3.4059068882126314E-2</v>
      </c>
      <c r="AR31" s="12">
        <f t="shared" si="2"/>
        <v>3.2245835501526918E-2</v>
      </c>
    </row>
    <row r="32" spans="1:44" ht="15.75" thickBot="1">
      <c r="A32" s="30"/>
      <c r="D32" s="33" t="s">
        <v>64</v>
      </c>
      <c r="E32" s="15">
        <f>ABS(E31-$AO$19)</f>
        <v>7.09207093812525E-3</v>
      </c>
      <c r="F32" s="16">
        <f>ABS(F31-$AP$31)</f>
        <v>2.4417819628403947E-3</v>
      </c>
      <c r="G32" s="15">
        <f>ABS(G31-$AO$19)</f>
        <v>9.2907929061874395E-2</v>
      </c>
      <c r="H32" s="16">
        <f>ABS(H31-$AP$31)</f>
        <v>9.755821803715925E-2</v>
      </c>
      <c r="I32" s="15">
        <f>ABS(I31-$AO$19)</f>
        <v>1.3228252434628995E-2</v>
      </c>
      <c r="J32" s="16">
        <f>ABS(J31-$AP$31)</f>
        <v>1.3898562420365579E-2</v>
      </c>
      <c r="K32" s="15"/>
      <c r="L32" s="16">
        <f>ABS(L31-$AP$31)</f>
        <v>1.3898562420388672E-2</v>
      </c>
      <c r="M32" s="15">
        <v>0.01</v>
      </c>
      <c r="N32" s="16">
        <v>0</v>
      </c>
      <c r="O32" s="15">
        <f>ABS(O31-$AO$31)</f>
        <v>2.5657856597908868E-2</v>
      </c>
      <c r="P32" s="16">
        <f>ABS(P31-$AP$31)</f>
        <v>2.3354372519669653E-2</v>
      </c>
      <c r="Q32" s="31"/>
      <c r="R32" s="31"/>
      <c r="S32" s="15">
        <f t="shared" ref="S32" si="16">ABS(S31-$AO$19)</f>
        <v>1.7092070938117931E-2</v>
      </c>
      <c r="T32" s="16">
        <f t="shared" ref="T32" si="17">ABS(T31-$AP$31)</f>
        <v>1.3354372519669866E-2</v>
      </c>
      <c r="U32" s="15">
        <f>ABS(U31-$AO$31)</f>
        <v>1.4622122391651171E-2</v>
      </c>
      <c r="V32" s="16">
        <f>ABS(V31-$AP$31)</f>
        <v>1.3858218037164249E-2</v>
      </c>
      <c r="W32" s="15"/>
      <c r="X32" s="16"/>
      <c r="Y32" s="15">
        <f>ABS(Y31-$AO$31)</f>
        <v>1.4342143402091168E-2</v>
      </c>
      <c r="Z32" s="16">
        <f>ABS(Z31-$AP$31)</f>
        <v>6.6456274803297077E-3</v>
      </c>
      <c r="AA32" s="17">
        <v>7.8800788201389693E-3</v>
      </c>
      <c r="AB32" s="17">
        <v>2.7130910698236477E-3</v>
      </c>
      <c r="AC32" s="15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32</v>
      </c>
      <c r="AR32" s="12" t="s">
        <v>32</v>
      </c>
    </row>
    <row r="33" spans="1:44" ht="15.75" customHeight="1" thickBot="1">
      <c r="A33" s="30">
        <v>3.75</v>
      </c>
      <c r="D33" s="34" t="s">
        <v>53</v>
      </c>
      <c r="E33" s="12">
        <f>E$11-E$13+E$12+198.6-60-SUM(E$14:E$18)</f>
        <v>-2.0899999999999928</v>
      </c>
      <c r="F33" s="12">
        <f>F$11-F$13+F$12+198.6-10*LOG10(A33)-30-SUM(F$14:F$18)</f>
        <v>-2.710312677277205</v>
      </c>
      <c r="G33" s="12">
        <f>G$11-G$13+G$12+198.6-60-SUM(G$14:G$18)</f>
        <v>-2.1899999999999924</v>
      </c>
      <c r="H33" s="12">
        <f>H$11-H$13+H$12+198.6-10*LOG10(A33)-30-SUM(H$14:H$18)</f>
        <v>-2.8103126772772047</v>
      </c>
      <c r="I33" s="12">
        <v>-2.110320323372747</v>
      </c>
      <c r="J33" s="12">
        <v>-2.726653021660411</v>
      </c>
      <c r="K33" s="12"/>
      <c r="L33" s="12">
        <v>-2.7266530216604301</v>
      </c>
      <c r="M33" s="12">
        <v>-2.12</v>
      </c>
      <c r="N33" s="12">
        <v>-2.73</v>
      </c>
      <c r="O33" s="12">
        <v>-2.0699999999999998</v>
      </c>
      <c r="P33" s="12">
        <v>-2.68</v>
      </c>
      <c r="Q33" s="31">
        <v>-2.0803204070188883</v>
      </c>
      <c r="R33" s="31">
        <v>-2.6966531053065523</v>
      </c>
      <c r="S33" s="12">
        <v>-2.08</v>
      </c>
      <c r="T33" s="12">
        <v>-2.7</v>
      </c>
      <c r="U33" s="12">
        <v>-2.1102799789895599</v>
      </c>
      <c r="V33" s="12">
        <v>-2.7266126772772097</v>
      </c>
      <c r="W33" s="12"/>
      <c r="X33" s="12">
        <v>-2.72</v>
      </c>
      <c r="Y33" s="12">
        <v>-2.11</v>
      </c>
      <c r="Z33" s="12">
        <v>-2.72</v>
      </c>
      <c r="AA33" s="12">
        <v>-2.0899999999999928</v>
      </c>
      <c r="AB33" s="12">
        <v>-2.710312677277205</v>
      </c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-2.0956578565979087</v>
      </c>
      <c r="AP33" s="12">
        <f>AVERAGE(F33,J33,N33,P33,R33,T33,V33,X33,Z33,AB33,AD33,AF33,AH33,AJ33,AL33,AN33)</f>
        <v>-2.7120544158798578</v>
      </c>
      <c r="AQ33" s="12">
        <f t="shared" si="3"/>
        <v>3.4059068882126314E-2</v>
      </c>
      <c r="AR33" s="12">
        <f t="shared" si="2"/>
        <v>3.326622953453693E-2</v>
      </c>
    </row>
    <row r="34" spans="1:44" ht="15.75" thickBot="1">
      <c r="D34" s="33" t="s">
        <v>64</v>
      </c>
      <c r="E34" s="15">
        <f>ABS(E33-$AO$19)</f>
        <v>7.09207093812525E-3</v>
      </c>
      <c r="F34" s="16">
        <f>ABS(F33-$AP$33)</f>
        <v>1.7417386026528092E-3</v>
      </c>
      <c r="G34" s="15">
        <f>ABS(G33-$AO$19)</f>
        <v>9.2907929061874395E-2</v>
      </c>
      <c r="H34" s="16">
        <f>ABS(H33-$AP$33)</f>
        <v>9.8258261397346836E-2</v>
      </c>
      <c r="I34" s="15">
        <f>ABS(I33-$AO$19)</f>
        <v>1.3228252434628995E-2</v>
      </c>
      <c r="J34" s="16">
        <f>ABS(J33-$AP$33)</f>
        <v>1.4598605780553164E-2</v>
      </c>
      <c r="K34" s="15"/>
      <c r="L34" s="16">
        <f>ABS(L33-$AP$33)</f>
        <v>1.459860578057226E-2</v>
      </c>
      <c r="M34" s="15">
        <v>0.01</v>
      </c>
      <c r="N34" s="16">
        <v>0</v>
      </c>
      <c r="O34" s="15">
        <f>ABS(O33-$AO$33)</f>
        <v>2.5657856597908868E-2</v>
      </c>
      <c r="P34" s="16">
        <f>ABS(P33-$AP$33)</f>
        <v>3.2054415879857689E-2</v>
      </c>
      <c r="Q34" s="15"/>
      <c r="R34" s="16"/>
      <c r="S34" s="15">
        <f t="shared" ref="S34" si="18">ABS(S33-$AO$19)</f>
        <v>1.7092070938117931E-2</v>
      </c>
      <c r="T34" s="16">
        <f t="shared" ref="T34" si="19">ABS(T33-$AP$33)</f>
        <v>1.2054415879857672E-2</v>
      </c>
      <c r="U34" s="15">
        <f>ABS(U33-$AO$33)</f>
        <v>1.4622122391651171E-2</v>
      </c>
      <c r="V34" s="16">
        <f>ABS(V33-$AP$33)</f>
        <v>1.4558261397351835E-2</v>
      </c>
      <c r="W34" s="15"/>
      <c r="X34" s="16"/>
      <c r="Y34" s="15">
        <f>ABS(Y33-$AO$33)</f>
        <v>1.4342143402091168E-2</v>
      </c>
      <c r="Z34" s="16">
        <f>ABS(Z33-$AP$33)</f>
        <v>7.9455841201423461E-3</v>
      </c>
      <c r="AA34" s="17">
        <v>7.8800788201389693E-3</v>
      </c>
      <c r="AB34" s="17">
        <v>1.9352651140587263E-3</v>
      </c>
      <c r="AC34" s="15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32</v>
      </c>
    </row>
    <row r="37" spans="1:44" ht="15">
      <c r="F37" s="22" t="s">
        <v>32</v>
      </c>
      <c r="G37" s="23"/>
      <c r="H37" s="22" t="s">
        <v>32</v>
      </c>
      <c r="I37" s="23"/>
      <c r="J37" s="23"/>
      <c r="K37" s="23"/>
      <c r="L37" s="22" t="s">
        <v>32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zoomScale="70" zoomScaleNormal="70" zoomScalePageLayoutView="80" workbookViewId="0">
      <selection activeCell="AC8" sqref="AC8:AD8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1:44" ht="13.5" thickBot="1"/>
    <row r="4" spans="1:44" ht="13.5" thickBot="1">
      <c r="D4" s="28" t="s">
        <v>62</v>
      </c>
    </row>
    <row r="7" spans="1:44" ht="13.5" customHeight="1" thickBot="1"/>
    <row r="8" spans="1:44" ht="15.75" customHeight="1" thickBot="1">
      <c r="D8" s="33" t="s">
        <v>18</v>
      </c>
      <c r="E8" s="40" t="s">
        <v>31</v>
      </c>
      <c r="F8" s="41"/>
      <c r="G8" s="40" t="s">
        <v>72</v>
      </c>
      <c r="H8" s="41"/>
      <c r="I8" s="40" t="s">
        <v>74</v>
      </c>
      <c r="J8" s="41"/>
      <c r="K8" s="40" t="s">
        <v>75</v>
      </c>
      <c r="L8" s="41"/>
      <c r="M8" s="40" t="s">
        <v>76</v>
      </c>
      <c r="N8" s="47"/>
      <c r="O8" s="40" t="s">
        <v>77</v>
      </c>
      <c r="P8" s="41"/>
      <c r="Q8" s="40" t="s">
        <v>78</v>
      </c>
      <c r="R8" s="41"/>
      <c r="S8" s="40" t="s">
        <v>79</v>
      </c>
      <c r="T8" s="41"/>
      <c r="U8" s="40" t="s">
        <v>80</v>
      </c>
      <c r="V8" s="41"/>
      <c r="W8" s="40" t="s">
        <v>81</v>
      </c>
      <c r="X8" s="41"/>
      <c r="Y8" s="40" t="s">
        <v>85</v>
      </c>
      <c r="Z8" s="41"/>
      <c r="AA8" s="40" t="s">
        <v>89</v>
      </c>
      <c r="AB8" s="41"/>
      <c r="AC8" s="40" t="s">
        <v>91</v>
      </c>
      <c r="AD8" s="47"/>
      <c r="AE8" s="42"/>
      <c r="AF8" s="44"/>
      <c r="AG8" s="42"/>
      <c r="AH8" s="45"/>
      <c r="AI8" s="42"/>
      <c r="AJ8" s="45"/>
      <c r="AK8" s="42"/>
      <c r="AL8" s="44"/>
      <c r="AM8" s="42"/>
      <c r="AN8" s="44"/>
      <c r="AO8" s="42" t="s">
        <v>19</v>
      </c>
      <c r="AP8" s="46"/>
      <c r="AQ8" s="42" t="s">
        <v>20</v>
      </c>
      <c r="AR8" s="43"/>
    </row>
    <row r="9" spans="1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1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v>2</v>
      </c>
      <c r="R10" s="12">
        <v>2</v>
      </c>
      <c r="S10" s="12">
        <v>2</v>
      </c>
      <c r="T10" s="12">
        <v>2</v>
      </c>
      <c r="U10" s="12">
        <v>2</v>
      </c>
      <c r="V10" s="12">
        <v>2</v>
      </c>
      <c r="W10" s="12">
        <v>2</v>
      </c>
      <c r="X10" s="12">
        <v>2</v>
      </c>
      <c r="Y10" s="12">
        <v>2</v>
      </c>
      <c r="Z10" s="12">
        <v>2</v>
      </c>
      <c r="AA10" s="12">
        <v>2</v>
      </c>
      <c r="AB10" s="12">
        <v>2</v>
      </c>
      <c r="AC10" s="12">
        <v>2</v>
      </c>
      <c r="AD10" s="12">
        <v>2</v>
      </c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1:44" ht="30" customHeight="1" thickBot="1">
      <c r="D11" s="35" t="s">
        <v>69</v>
      </c>
      <c r="E11" s="12">
        <v>58.3</v>
      </c>
      <c r="F11" s="12">
        <v>23</v>
      </c>
      <c r="G11" s="12">
        <v>58.3</v>
      </c>
      <c r="H11" s="12">
        <v>23</v>
      </c>
      <c r="I11" s="12">
        <v>58.3</v>
      </c>
      <c r="J11" s="12">
        <v>23</v>
      </c>
      <c r="K11" s="12">
        <v>58.3</v>
      </c>
      <c r="L11" s="12">
        <v>23</v>
      </c>
      <c r="M11" s="12">
        <v>58</v>
      </c>
      <c r="N11" s="12">
        <v>23</v>
      </c>
      <c r="O11" s="12">
        <v>58.3</v>
      </c>
      <c r="P11" s="12">
        <v>23</v>
      </c>
      <c r="Q11" s="31">
        <v>58.3</v>
      </c>
      <c r="R11" s="31">
        <v>23</v>
      </c>
      <c r="S11" s="12">
        <v>58.3</v>
      </c>
      <c r="T11" s="12">
        <v>23</v>
      </c>
      <c r="U11" s="12">
        <v>58.3</v>
      </c>
      <c r="V11" s="12">
        <v>23</v>
      </c>
      <c r="W11" s="12">
        <v>58.3</v>
      </c>
      <c r="X11" s="12">
        <v>23</v>
      </c>
      <c r="Y11" s="12">
        <v>58.3</v>
      </c>
      <c r="Z11" s="12">
        <v>23</v>
      </c>
      <c r="AA11" s="12">
        <v>58.3</v>
      </c>
      <c r="AB11" s="12">
        <v>23</v>
      </c>
      <c r="AC11" s="12">
        <v>58.3</v>
      </c>
      <c r="AD11" s="12">
        <v>23</v>
      </c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58.272727272727259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8.6602540378443046E-2</v>
      </c>
      <c r="AR11" s="12">
        <f>_xlfn.STDEV.S(F11,H11,J11,N11,P11,R11,T11,V11,X11,Z11,AB11,AD11,AF11,AH11,AJ11,AL11,AN11)</f>
        <v>0</v>
      </c>
    </row>
    <row r="12" spans="1:44" ht="15.75" customHeight="1" thickBot="1">
      <c r="D12" s="34" t="s">
        <v>83</v>
      </c>
      <c r="E12" s="12">
        <v>-31.62</v>
      </c>
      <c r="F12" s="12">
        <v>-12.8</v>
      </c>
      <c r="G12" s="12">
        <v>-31.62</v>
      </c>
      <c r="H12" s="12">
        <v>-12.8</v>
      </c>
      <c r="I12" s="12">
        <v>-31.62397997898956</v>
      </c>
      <c r="J12" s="12">
        <v>-12.8</v>
      </c>
      <c r="K12" s="12">
        <v>-31.623979978989599</v>
      </c>
      <c r="L12" s="12">
        <v>-12.8</v>
      </c>
      <c r="M12" s="12">
        <v>-31.62</v>
      </c>
      <c r="N12" s="12">
        <v>-12.8</v>
      </c>
      <c r="O12" s="12">
        <v>-31.6</v>
      </c>
      <c r="P12" s="12">
        <v>-12.8</v>
      </c>
      <c r="Q12" s="31">
        <v>-31.62397997898956</v>
      </c>
      <c r="R12" s="31">
        <v>-12.8</v>
      </c>
      <c r="S12" s="12">
        <v>-31.623979978989599</v>
      </c>
      <c r="T12" s="12">
        <v>-12.8</v>
      </c>
      <c r="U12" s="37">
        <v>-31.62397997898956</v>
      </c>
      <c r="V12" s="12">
        <v>-12.8</v>
      </c>
      <c r="W12" s="12">
        <v>-31.623979978989599</v>
      </c>
      <c r="X12" s="12">
        <v>-12.8</v>
      </c>
      <c r="Y12" s="12">
        <v>-31.62</v>
      </c>
      <c r="Z12" s="12">
        <v>-12.8</v>
      </c>
      <c r="AA12" s="12">
        <v>-31.62</v>
      </c>
      <c r="AB12" s="12">
        <v>-12.8</v>
      </c>
      <c r="AC12" s="12">
        <v>-31.623979978989599</v>
      </c>
      <c r="AD12" s="12">
        <v>-12.8</v>
      </c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-31.620352715812498</v>
      </c>
      <c r="AP12" s="12">
        <f t="shared" si="1"/>
        <v>-12.799999999999999</v>
      </c>
      <c r="AQ12" s="12">
        <f>_xlfn.STDEV.S(E12,G12,I12,M12,O12,Q12,S12,U12,W12,Y12,AA12,AC12,AE12,AG12,AI12,AK12,AM12)</f>
        <v>6.6999792722249041E-3</v>
      </c>
      <c r="AR12" s="12">
        <f t="shared" ref="AR12:AR33" si="2">_xlfn.STDEV.S(F12,H12,J12,N12,P12,R12,T12,V12,X12,Z12,AB12,AD12,AF12,AH12,AJ12,AL12,AN12)</f>
        <v>1.8553442084620055E-15</v>
      </c>
    </row>
    <row r="13" spans="1:44" ht="15.75" customHeight="1" thickBot="1">
      <c r="A13" s="18" t="s">
        <v>32</v>
      </c>
      <c r="D13" s="34" t="s">
        <v>25</v>
      </c>
      <c r="E13" s="12">
        <v>159.08000000000001</v>
      </c>
      <c r="F13" s="12">
        <v>159.08000000000001</v>
      </c>
      <c r="G13" s="12">
        <v>159.08000000000001</v>
      </c>
      <c r="H13" s="12">
        <v>159.08000000000001</v>
      </c>
      <c r="I13" s="12">
        <v>159.0994803369511</v>
      </c>
      <c r="J13" s="12">
        <v>159.0994803369511</v>
      </c>
      <c r="K13" s="12">
        <v>159.09948033695099</v>
      </c>
      <c r="L13" s="12">
        <v>159.09948033695099</v>
      </c>
      <c r="M13" s="12">
        <v>159.1</v>
      </c>
      <c r="N13" s="12">
        <v>159.1</v>
      </c>
      <c r="O13" s="12">
        <v>159.09125252299981</v>
      </c>
      <c r="P13" s="12">
        <v>159.09125252299981</v>
      </c>
      <c r="Q13" s="31">
        <v>159.09948043741588</v>
      </c>
      <c r="R13" s="31">
        <v>159.09948043741588</v>
      </c>
      <c r="S13" s="12">
        <v>159.1</v>
      </c>
      <c r="T13" s="12">
        <v>159.1</v>
      </c>
      <c r="U13" s="12">
        <v>159.09950000000001</v>
      </c>
      <c r="V13" s="12">
        <v>159.09950000000001</v>
      </c>
      <c r="W13" s="12">
        <v>159.09948033695099</v>
      </c>
      <c r="X13" s="12">
        <v>159.09948033695099</v>
      </c>
      <c r="Y13" s="12">
        <v>159.09</v>
      </c>
      <c r="Z13" s="12">
        <v>159.09</v>
      </c>
      <c r="AA13" s="12">
        <v>159.08000000000001</v>
      </c>
      <c r="AB13" s="12">
        <v>159.08000000000001</v>
      </c>
      <c r="AC13" s="12">
        <v>159.1</v>
      </c>
      <c r="AD13" s="12">
        <v>159.1</v>
      </c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159.09447214857434</v>
      </c>
      <c r="AP13" s="12">
        <f t="shared" si="1"/>
        <v>159.09447214857434</v>
      </c>
      <c r="AQ13" s="12">
        <f t="shared" ref="AQ13:AQ33" si="3">_xlfn.STDEV.S(E13,G13,I13,M13,O13,Q13,S13,U13,W13,Y13,AA13,AC13,AE13,AG13,AI13,AK13,AM13)</f>
        <v>8.7044363677624571E-3</v>
      </c>
      <c r="AR13" s="12">
        <f t="shared" si="2"/>
        <v>8.7044363677624571E-3</v>
      </c>
    </row>
    <row r="14" spans="1:44" ht="15.75" customHeight="1" thickBot="1">
      <c r="D14" s="34" t="s">
        <v>26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>
        <v>0.1</v>
      </c>
      <c r="L14" s="12">
        <v>0.1</v>
      </c>
      <c r="M14" s="12">
        <v>0.1</v>
      </c>
      <c r="N14" s="12">
        <v>0.1</v>
      </c>
      <c r="O14" s="12">
        <v>6.6000000000000017E-2</v>
      </c>
      <c r="P14" s="12">
        <v>6.6000000000000017E-2</v>
      </c>
      <c r="Q14" s="31">
        <v>7.0000001082902885E-2</v>
      </c>
      <c r="R14" s="31">
        <v>7.0000001082902885E-2</v>
      </c>
      <c r="S14" s="12">
        <v>7.0000000000000007E-2</v>
      </c>
      <c r="T14" s="12">
        <v>7.0000000000000007E-2</v>
      </c>
      <c r="U14" s="12">
        <v>0.1</v>
      </c>
      <c r="V14" s="12">
        <v>0.1</v>
      </c>
      <c r="W14" s="12">
        <v>0.1</v>
      </c>
      <c r="X14" s="12">
        <v>0.1</v>
      </c>
      <c r="Y14" s="12">
        <v>0.1</v>
      </c>
      <c r="Z14" s="12">
        <v>0.1</v>
      </c>
      <c r="AA14" s="12">
        <v>0.1</v>
      </c>
      <c r="AB14" s="12">
        <v>0.1</v>
      </c>
      <c r="AC14" s="12">
        <v>0.1</v>
      </c>
      <c r="AD14" s="12">
        <v>0.1</v>
      </c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9.1454545552991165E-2</v>
      </c>
      <c r="AP14" s="12">
        <f t="shared" si="1"/>
        <v>9.1454545552991165E-2</v>
      </c>
      <c r="AQ14" s="12">
        <f t="shared" si="3"/>
        <v>3.4315382098124195E-2</v>
      </c>
      <c r="AR14" s="12">
        <f t="shared" si="2"/>
        <v>3.4315382098124195E-2</v>
      </c>
    </row>
    <row r="15" spans="1:44" ht="15.75" customHeight="1" thickBot="1">
      <c r="D15" s="34" t="s">
        <v>27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>
        <v>3</v>
      </c>
      <c r="P15" s="12">
        <v>3</v>
      </c>
      <c r="Q15" s="31">
        <v>3</v>
      </c>
      <c r="R15" s="31">
        <v>3</v>
      </c>
      <c r="S15" s="12">
        <v>3</v>
      </c>
      <c r="T15" s="12">
        <v>3</v>
      </c>
      <c r="U15" s="12">
        <v>3</v>
      </c>
      <c r="V15" s="12">
        <v>3</v>
      </c>
      <c r="W15" s="12">
        <v>3</v>
      </c>
      <c r="X15" s="12">
        <v>3</v>
      </c>
      <c r="Y15" s="12">
        <v>3</v>
      </c>
      <c r="Z15" s="12">
        <v>3</v>
      </c>
      <c r="AA15" s="12">
        <v>3</v>
      </c>
      <c r="AB15" s="12">
        <v>3</v>
      </c>
      <c r="AC15" s="12">
        <v>3</v>
      </c>
      <c r="AD15" s="12">
        <v>3</v>
      </c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1:44" ht="15.75" customHeight="1" thickBot="1">
      <c r="D16" s="34" t="s">
        <v>28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>
        <v>2.2000000000000002</v>
      </c>
      <c r="N16" s="12">
        <v>2.2000000000000002</v>
      </c>
      <c r="O16" s="12">
        <v>2.2000000000000002</v>
      </c>
      <c r="P16" s="12">
        <v>2.2000000000000002</v>
      </c>
      <c r="Q16" s="31">
        <v>2.2000000000000002</v>
      </c>
      <c r="R16" s="31">
        <v>2.2000000000000002</v>
      </c>
      <c r="S16" s="12">
        <v>2.2000000000000002</v>
      </c>
      <c r="T16" s="12">
        <v>2.2000000000000002</v>
      </c>
      <c r="U16" s="12">
        <v>2.2000000000000002</v>
      </c>
      <c r="V16" s="12">
        <v>2.2000000000000002</v>
      </c>
      <c r="W16" s="12">
        <v>2.2000000000000002</v>
      </c>
      <c r="X16" s="12">
        <v>2.2000000000000002</v>
      </c>
      <c r="Y16" s="12">
        <v>2.2000000000000002</v>
      </c>
      <c r="Z16" s="12">
        <v>2.2000000000000002</v>
      </c>
      <c r="AA16" s="12">
        <v>2.2000000000000002</v>
      </c>
      <c r="AB16" s="12">
        <v>2.2000000000000002</v>
      </c>
      <c r="AC16" s="12">
        <v>2.2000000000000002</v>
      </c>
      <c r="AD16" s="12">
        <v>2.2000000000000002</v>
      </c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2.1999999999999997</v>
      </c>
      <c r="AP16" s="12">
        <f t="shared" si="1"/>
        <v>2.1999999999999997</v>
      </c>
      <c r="AQ16" s="12">
        <f t="shared" si="3"/>
        <v>4.6383605211550139E-16</v>
      </c>
      <c r="AR16" s="12">
        <f t="shared" si="2"/>
        <v>4.6383605211550139E-16</v>
      </c>
    </row>
    <row r="17" spans="1:44" ht="15.75" customHeight="1" thickBot="1">
      <c r="D17" s="34" t="s">
        <v>29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>
        <v>3</v>
      </c>
      <c r="N17" s="12">
        <v>3</v>
      </c>
      <c r="O17" s="12">
        <v>3</v>
      </c>
      <c r="P17" s="12">
        <v>3</v>
      </c>
      <c r="Q17" s="31">
        <v>3</v>
      </c>
      <c r="R17" s="31">
        <v>3</v>
      </c>
      <c r="S17" s="12">
        <v>3</v>
      </c>
      <c r="T17" s="12">
        <v>3</v>
      </c>
      <c r="U17" s="12">
        <v>3</v>
      </c>
      <c r="V17" s="12">
        <v>3</v>
      </c>
      <c r="W17" s="12">
        <v>3</v>
      </c>
      <c r="X17" s="12">
        <v>3</v>
      </c>
      <c r="Y17" s="12">
        <v>3</v>
      </c>
      <c r="Z17" s="12">
        <v>3</v>
      </c>
      <c r="AA17" s="12">
        <v>3</v>
      </c>
      <c r="AB17" s="12">
        <v>3</v>
      </c>
      <c r="AC17" s="12">
        <v>3</v>
      </c>
      <c r="AD17" s="12">
        <v>3</v>
      </c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30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>
        <v>0</v>
      </c>
      <c r="N18" s="12">
        <v>3</v>
      </c>
      <c r="O18" s="12">
        <v>0</v>
      </c>
      <c r="P18" s="12">
        <v>3</v>
      </c>
      <c r="Q18" s="31">
        <v>0</v>
      </c>
      <c r="R18" s="31">
        <v>3</v>
      </c>
      <c r="S18" s="12">
        <v>0</v>
      </c>
      <c r="T18" s="12">
        <v>3</v>
      </c>
      <c r="U18" s="12">
        <v>0</v>
      </c>
      <c r="V18" s="12">
        <v>3</v>
      </c>
      <c r="W18" s="12">
        <v>0</v>
      </c>
      <c r="X18" s="12">
        <v>3</v>
      </c>
      <c r="Y18" s="12">
        <v>0</v>
      </c>
      <c r="Z18" s="12">
        <v>3</v>
      </c>
      <c r="AA18" s="12">
        <v>0</v>
      </c>
      <c r="AB18" s="12">
        <v>3</v>
      </c>
      <c r="AC18" s="12">
        <v>0</v>
      </c>
      <c r="AD18" s="12">
        <v>3</v>
      </c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47</v>
      </c>
      <c r="E19" s="12">
        <f>E$11-E$13+E$12+198.6-60-SUM(E$14:E$18)</f>
        <v>-2.1000000000000121</v>
      </c>
      <c r="F19" s="12">
        <f>F$11-F$13+F$12+198.6-10*LOG10(A19)-30-SUM(F$14:F$18)</f>
        <v>-21.91423755486953</v>
      </c>
      <c r="G19" s="12">
        <f>G$11-G$13+G$12+198.6-60-SUM(G$14:G$18)</f>
        <v>-2.2000000000000117</v>
      </c>
      <c r="H19" s="12">
        <f>H$11-H$13+H$12+198.6-10*LOG10(A19)-30-SUM(H$14:H$18)</f>
        <v>-22.014237554869531</v>
      </c>
      <c r="I19" s="12">
        <v>-2.1234603159406618</v>
      </c>
      <c r="J19" s="12">
        <v>-21.933717891820606</v>
      </c>
      <c r="K19" s="12"/>
      <c r="L19" s="12"/>
      <c r="M19" s="12">
        <v>-2.13</v>
      </c>
      <c r="N19" s="12">
        <v>-21.93</v>
      </c>
      <c r="O19" s="12">
        <v>-2.08</v>
      </c>
      <c r="P19" s="12">
        <v>-21.89</v>
      </c>
      <c r="Q19" s="31">
        <v>-2.0934604174883589</v>
      </c>
      <c r="R19" s="31">
        <v>-21.903717993368303</v>
      </c>
      <c r="S19" s="12">
        <v>-2.09</v>
      </c>
      <c r="T19" s="12">
        <v>-21.9</v>
      </c>
      <c r="U19" s="12">
        <v>-2.123479978989586</v>
      </c>
      <c r="V19" s="12">
        <v>-21.933737554869523</v>
      </c>
      <c r="W19" s="12">
        <v>-2.12</v>
      </c>
      <c r="X19" s="12"/>
      <c r="Y19" s="12">
        <v>-2.11</v>
      </c>
      <c r="Z19" s="12">
        <v>-21.92</v>
      </c>
      <c r="AA19" s="12">
        <v>-2.1000000000000121</v>
      </c>
      <c r="AB19" s="12">
        <v>-21.91423755486953</v>
      </c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-2.1070400712418631</v>
      </c>
      <c r="AP19" s="12">
        <f t="shared" si="1"/>
        <v>-21.915516505533056</v>
      </c>
      <c r="AQ19" s="12">
        <f t="shared" si="3"/>
        <v>3.2256455161182973E-2</v>
      </c>
      <c r="AR19" s="12">
        <f t="shared" si="2"/>
        <v>3.447827299374745E-2</v>
      </c>
    </row>
    <row r="20" spans="1:44" ht="15.75" thickBot="1">
      <c r="A20" s="30"/>
      <c r="D20" s="33" t="s">
        <v>64</v>
      </c>
      <c r="E20" s="15">
        <f>ABS(E19-$AO$19)</f>
        <v>7.0400712418510203E-3</v>
      </c>
      <c r="F20" s="16">
        <f>ABS(F19-$AP$19)</f>
        <v>1.2789506635257908E-3</v>
      </c>
      <c r="G20" s="15">
        <f>ABS(G19-$AO$19)</f>
        <v>9.2959928758148624E-2</v>
      </c>
      <c r="H20" s="16">
        <f>ABS(H19-$AP$19)</f>
        <v>9.872104933647563E-2</v>
      </c>
      <c r="I20" s="15">
        <f>ABS(I19-$AO$19)</f>
        <v>1.6420244698798658E-2</v>
      </c>
      <c r="J20" s="16">
        <f>ABS(J19-$AP$19)</f>
        <v>1.8201386287550747E-2</v>
      </c>
      <c r="K20" s="15"/>
      <c r="L20" s="16"/>
      <c r="M20" s="15">
        <v>0.01</v>
      </c>
      <c r="N20" s="16">
        <v>0.01</v>
      </c>
      <c r="O20" s="15">
        <f>ABS(O19-$AO$19)</f>
        <v>2.7040071241863028E-2</v>
      </c>
      <c r="P20" s="16">
        <f>ABS(P19-$AP$19)</f>
        <v>2.5516505533055067E-2</v>
      </c>
      <c r="Q20" s="31"/>
      <c r="R20" s="31"/>
      <c r="S20" s="15">
        <f t="shared" ref="S20" si="4">ABS(S19-$AO$19)</f>
        <v>1.7040071241863242E-2</v>
      </c>
      <c r="T20" s="16">
        <f t="shared" ref="T20" si="5">ABS(T19-$AP$19)</f>
        <v>1.5516505533057057E-2</v>
      </c>
      <c r="U20" s="15">
        <f>ABS(U19-$AO$19)</f>
        <v>1.6439907747722859E-2</v>
      </c>
      <c r="V20" s="16">
        <f>ABS(V19-$AP$19)</f>
        <v>1.8221049336467843E-2</v>
      </c>
      <c r="W20" s="15"/>
      <c r="X20" s="16"/>
      <c r="Y20" s="15">
        <f>ABS(Y19-$AO$19)</f>
        <v>2.9599287581367761E-3</v>
      </c>
      <c r="Z20" s="16">
        <f>ABS(Z19-$AP$19)</f>
        <v>4.4834944669460697E-3</v>
      </c>
      <c r="AA20" s="17">
        <v>7.8223013798344176E-3</v>
      </c>
      <c r="AB20" s="17">
        <v>1.4388194964638501E-3</v>
      </c>
      <c r="AC20" s="15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32</v>
      </c>
      <c r="AR20" s="12" t="s">
        <v>32</v>
      </c>
    </row>
    <row r="21" spans="1:44" ht="15.75" customHeight="1" thickBot="1">
      <c r="A21" s="30">
        <v>360</v>
      </c>
      <c r="D21" s="34" t="s">
        <v>48</v>
      </c>
      <c r="E21" s="12">
        <f>E$11-E$13+E$12+198.6-60-SUM(E$14:E$18)</f>
        <v>-2.1000000000000121</v>
      </c>
      <c r="F21" s="12">
        <f>F$11-F$13+F$12+198.6-10*LOG10(A21)-30-SUM(F$14:F$18)</f>
        <v>-17.143025007672904</v>
      </c>
      <c r="G21" s="12">
        <f>G$11-G$13+G$12+198.6-60-SUM(G$14:G$18)</f>
        <v>-2.2000000000000117</v>
      </c>
      <c r="H21" s="12">
        <f>H$11-H$13+H$12+198.6-10*LOG10(A21)-30-SUM(H$14:H$18)</f>
        <v>-17.243025007672905</v>
      </c>
      <c r="I21" s="12">
        <v>-2.1234603159406618</v>
      </c>
      <c r="J21" s="12">
        <v>-17.16250534462398</v>
      </c>
      <c r="K21" s="12"/>
      <c r="L21" s="12"/>
      <c r="M21" s="12">
        <v>-2.13</v>
      </c>
      <c r="N21" s="12">
        <v>-17.16</v>
      </c>
      <c r="O21" s="12">
        <v>-2.08</v>
      </c>
      <c r="P21" s="12">
        <v>-17.12</v>
      </c>
      <c r="Q21" s="31">
        <v>-2.0934604174883589</v>
      </c>
      <c r="R21" s="31">
        <v>-17.132505446171677</v>
      </c>
      <c r="S21" s="12">
        <v>-2.09</v>
      </c>
      <c r="T21" s="12">
        <v>-17.13</v>
      </c>
      <c r="U21" s="12">
        <v>-2.123479978989586</v>
      </c>
      <c r="V21" s="12">
        <v>-17.162525007672897</v>
      </c>
      <c r="W21" s="12"/>
      <c r="X21" s="12">
        <v>-17.149999999999999</v>
      </c>
      <c r="Y21" s="12">
        <v>-2.11</v>
      </c>
      <c r="Z21" s="12">
        <v>-17.149999999999999</v>
      </c>
      <c r="AA21" s="12">
        <v>-2.1000000000000121</v>
      </c>
      <c r="AB21" s="12">
        <v>-17.143025007672904</v>
      </c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-2.1056000791576257</v>
      </c>
      <c r="AP21" s="12">
        <f>AVERAGE(F21,J21,N21,P21,R21,T21,V21,X21,Z21,AB21,AD21,AF21,AH21,AJ21,AL21,AN21)</f>
        <v>-17.145358581381437</v>
      </c>
      <c r="AQ21" s="12">
        <f t="shared" si="3"/>
        <v>3.396472769606803E-2</v>
      </c>
      <c r="AR21" s="12">
        <f t="shared" si="2"/>
        <v>3.2515789579652205E-2</v>
      </c>
    </row>
    <row r="22" spans="1:44" ht="15.75" thickBot="1">
      <c r="A22" s="30"/>
      <c r="D22" s="33" t="s">
        <v>64</v>
      </c>
      <c r="E22" s="15">
        <f>ABS(E21-$AO$19)</f>
        <v>7.0400712418510203E-3</v>
      </c>
      <c r="F22" s="16">
        <f>ABS(F21-$AP$21)</f>
        <v>2.3335737085332653E-3</v>
      </c>
      <c r="G22" s="15">
        <f>ABS(G21-$AO$19)</f>
        <v>9.2959928758148624E-2</v>
      </c>
      <c r="H22" s="16">
        <f>ABS(H21-$AP$21)</f>
        <v>9.7666426291468156E-2</v>
      </c>
      <c r="I22" s="15">
        <f>ABS(I21-$AO$19)</f>
        <v>1.6420244698798658E-2</v>
      </c>
      <c r="J22" s="16">
        <f>ABS(J21-$AP$21)</f>
        <v>1.7146763242543273E-2</v>
      </c>
      <c r="K22" s="15"/>
      <c r="L22" s="16"/>
      <c r="M22" s="15">
        <v>0.01</v>
      </c>
      <c r="N22" s="16">
        <v>0.03</v>
      </c>
      <c r="O22" s="15">
        <f>ABS(O21-$AO$21)</f>
        <v>2.5600079157625633E-2</v>
      </c>
      <c r="P22" s="16">
        <f>ABS(P21-$AP$21)</f>
        <v>2.5358581381436096E-2</v>
      </c>
      <c r="Q22" s="31"/>
      <c r="R22" s="31"/>
      <c r="S22" s="15">
        <f t="shared" ref="S22:S26" si="6">ABS(S21-$AO$19)</f>
        <v>1.7040071241863242E-2</v>
      </c>
      <c r="T22" s="16">
        <f t="shared" ref="T22" si="7">ABS(T21-$AP$21)</f>
        <v>1.5358581381438086E-2</v>
      </c>
      <c r="U22" s="15">
        <f>ABS(U21-$AO$21)</f>
        <v>1.7879899831960255E-2</v>
      </c>
      <c r="V22" s="16">
        <f>ABS(V21-$AP$21)</f>
        <v>1.7166426291460368E-2</v>
      </c>
      <c r="W22" s="16"/>
      <c r="X22" s="16"/>
      <c r="Y22" s="15">
        <f>ABS(Y21-$AO$21)</f>
        <v>4.399920842374172E-3</v>
      </c>
      <c r="Z22" s="16">
        <f>ABS(Z21-$AP$21)</f>
        <v>4.6414186185614881E-3</v>
      </c>
      <c r="AA22" s="17">
        <v>7.8223013798344176E-3</v>
      </c>
      <c r="AB22" s="17">
        <v>2.592859676148862E-3</v>
      </c>
      <c r="AC22" s="15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32</v>
      </c>
      <c r="AR22" s="12" t="s">
        <v>32</v>
      </c>
    </row>
    <row r="23" spans="1:44" ht="15.75" customHeight="1" thickBot="1">
      <c r="A23" s="30">
        <v>180</v>
      </c>
      <c r="D23" s="34" t="s">
        <v>46</v>
      </c>
      <c r="E23" s="12">
        <f>E$11-E$13+E$12+198.6-60-SUM(E$14:E$18)</f>
        <v>-2.1000000000000121</v>
      </c>
      <c r="F23" s="12">
        <f>F$11-F$13+F$12+198.6-10*LOG10(A23)-30-SUM(F$14:F$18)</f>
        <v>-14.132725051033091</v>
      </c>
      <c r="G23" s="12">
        <f>G$11-G$13+G$12+198.6-60-SUM(G$14:G$18)</f>
        <v>-2.2000000000000117</v>
      </c>
      <c r="H23" s="12">
        <f>H$11-H$13+H$12+198.6-10*LOG10(A23)-30-SUM(H$14:H$18)</f>
        <v>-14.232725051033091</v>
      </c>
      <c r="I23" s="12">
        <v>-2.1234603159406618</v>
      </c>
      <c r="J23" s="12">
        <v>-14.152205387984168</v>
      </c>
      <c r="K23" s="12">
        <v>-2.12346031594068</v>
      </c>
      <c r="L23" s="12">
        <v>-14.1522053879842</v>
      </c>
      <c r="M23" s="12">
        <v>-2.13</v>
      </c>
      <c r="N23" s="12">
        <v>-14.15</v>
      </c>
      <c r="O23" s="12">
        <v>-2.08</v>
      </c>
      <c r="P23" s="12">
        <v>-14.11</v>
      </c>
      <c r="Q23" s="31">
        <v>-2.0934604174883589</v>
      </c>
      <c r="R23" s="31">
        <v>-14.122205489531865</v>
      </c>
      <c r="S23" s="12">
        <v>-2.09</v>
      </c>
      <c r="T23" s="12">
        <v>-14.12</v>
      </c>
      <c r="U23" s="12">
        <v>-2.123479978989586</v>
      </c>
      <c r="V23" s="12">
        <v>-14.152225051033092</v>
      </c>
      <c r="W23" s="12"/>
      <c r="X23" s="12">
        <v>-14.14</v>
      </c>
      <c r="Y23" s="12">
        <v>-2.11</v>
      </c>
      <c r="Z23" s="12">
        <v>-14.14</v>
      </c>
      <c r="AA23" s="12">
        <v>-2.1000000000000121</v>
      </c>
      <c r="AB23" s="12">
        <v>-14.132725051033091</v>
      </c>
      <c r="AC23" s="12">
        <v>-2.0499999999999998</v>
      </c>
      <c r="AD23" s="12">
        <v>-14.15</v>
      </c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-2.100040071241863</v>
      </c>
      <c r="AP23" s="12">
        <f>AVERAGE(F23,J23,N23,P23,R23,T23,V23,X23,Z23,AB23,AD23,AF23,AH23,AJ23,AL23,AN23)</f>
        <v>-14.136553275510487</v>
      </c>
      <c r="AQ23" s="12">
        <f t="shared" si="3"/>
        <v>3.7720115044990496E-2</v>
      </c>
      <c r="AR23" s="12">
        <f t="shared" si="2"/>
        <v>3.0996331556378456E-2</v>
      </c>
    </row>
    <row r="24" spans="1:44" ht="15.75" thickBot="1">
      <c r="A24" s="30"/>
      <c r="D24" s="33" t="s">
        <v>64</v>
      </c>
      <c r="E24" s="15">
        <f>ABS(E23-$AO$19)</f>
        <v>7.0400712418510203E-3</v>
      </c>
      <c r="F24" s="16">
        <f>ABS(F23-$AP$23)</f>
        <v>3.8282244773952812E-3</v>
      </c>
      <c r="G24" s="15">
        <f>ABS(G23-$AO$19)</f>
        <v>9.2959928758148624E-2</v>
      </c>
      <c r="H24" s="16">
        <f>ABS(H23-$AP$23)</f>
        <v>9.6171775522604364E-2</v>
      </c>
      <c r="I24" s="15">
        <f>ABS(I23-$AO$19)</f>
        <v>1.6420244698798658E-2</v>
      </c>
      <c r="J24" s="16">
        <f>ABS(J23-$AP$23)</f>
        <v>1.5652112473681257E-2</v>
      </c>
      <c r="K24" s="15">
        <f>ABS(K23-$AO$19)</f>
        <v>1.6420244698816866E-2</v>
      </c>
      <c r="L24" s="16">
        <f>ABS(L23-$AP$23)</f>
        <v>1.5652112473713231E-2</v>
      </c>
      <c r="M24" s="15">
        <v>0.01</v>
      </c>
      <c r="N24" s="16">
        <v>0.02</v>
      </c>
      <c r="O24" s="15">
        <f>ABS(O23-$AO$23)</f>
        <v>2.0040071241862911E-2</v>
      </c>
      <c r="P24" s="16">
        <f>ABS(P23-$AP$23)</f>
        <v>2.655327551048714E-2</v>
      </c>
      <c r="Q24" s="31"/>
      <c r="R24" s="31"/>
      <c r="S24" s="15">
        <f t="shared" si="6"/>
        <v>1.7040071241863242E-2</v>
      </c>
      <c r="T24" s="16">
        <f t="shared" ref="T24" si="8">ABS(T23-$AP$23)</f>
        <v>1.6553275510487353E-2</v>
      </c>
      <c r="U24" s="15">
        <f>ABS(U23-$AO$23)</f>
        <v>2.3439907747722977E-2</v>
      </c>
      <c r="V24" s="16">
        <f>ABS(V23-$AP$23)</f>
        <v>1.5671775522605458E-2</v>
      </c>
      <c r="W24" s="15"/>
      <c r="X24" s="38"/>
      <c r="Y24" s="15">
        <f>ABS(Y23-$AO$23)</f>
        <v>9.9599287581368934E-3</v>
      </c>
      <c r="Z24" s="16">
        <f>ABS(Z23-$AP$23)</f>
        <v>3.446724489513997E-3</v>
      </c>
      <c r="AA24" s="17">
        <v>7.8223013798344176E-3</v>
      </c>
      <c r="AB24" s="17">
        <v>2.759502253823598E-3</v>
      </c>
      <c r="AC24" s="15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32</v>
      </c>
      <c r="AR24" s="12" t="s">
        <v>32</v>
      </c>
    </row>
    <row r="25" spans="1:44" ht="15.75" customHeight="1" thickBot="1">
      <c r="A25" s="30">
        <v>90</v>
      </c>
      <c r="D25" s="34" t="s">
        <v>49</v>
      </c>
      <c r="E25" s="12">
        <f>E$11-E$13+E$12+198.6-60-SUM(E$14:E$18)</f>
        <v>-2.1000000000000121</v>
      </c>
      <c r="F25" s="12">
        <f>F$11-F$13+F$12+198.6-10*LOG10(A25)-30-SUM(F$14:F$18)</f>
        <v>-11.122425094393279</v>
      </c>
      <c r="G25" s="12">
        <f>G$11-G$13+G$12+198.6-60-SUM(G$14:G$18)</f>
        <v>-2.2000000000000117</v>
      </c>
      <c r="H25" s="12">
        <f>H$11-H$13+H$12+198.6-10*LOG10(A25)-30-SUM(H$14:H$18)</f>
        <v>-11.222425094393278</v>
      </c>
      <c r="I25" s="12">
        <v>-2.1234603159406618</v>
      </c>
      <c r="J25" s="12">
        <v>-11.141905431344355</v>
      </c>
      <c r="K25" s="12"/>
      <c r="L25" s="12">
        <v>-11.1419054313444</v>
      </c>
      <c r="M25" s="12">
        <v>-2.13</v>
      </c>
      <c r="N25" s="12">
        <v>-11.14</v>
      </c>
      <c r="O25" s="12">
        <v>-2.08</v>
      </c>
      <c r="P25" s="12">
        <v>-11.1</v>
      </c>
      <c r="Q25" s="31">
        <v>-2.0934604174883589</v>
      </c>
      <c r="R25" s="31">
        <v>-11.111905532892052</v>
      </c>
      <c r="S25" s="12">
        <v>-2.09</v>
      </c>
      <c r="T25" s="12">
        <v>-11.11</v>
      </c>
      <c r="U25" s="12">
        <v>-2.123479978989586</v>
      </c>
      <c r="V25" s="12">
        <v>-11.141925094393279</v>
      </c>
      <c r="W25" s="12"/>
      <c r="X25" s="12">
        <v>-11.13</v>
      </c>
      <c r="Y25" s="12">
        <v>-2.11</v>
      </c>
      <c r="Z25" s="12">
        <v>-11.13</v>
      </c>
      <c r="AA25" s="12">
        <v>-2.1000000000000121</v>
      </c>
      <c r="AB25" s="12">
        <v>-11.122425094393279</v>
      </c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-2.1056000791576257</v>
      </c>
      <c r="AP25" s="12">
        <f>AVERAGE(F25,J25,N25,P25,R25,T25,V25,X25,Z25,AB25,AD25,AF25,AH25,AJ25,AL25,AN25)</f>
        <v>-11.125058624741625</v>
      </c>
      <c r="AQ25" s="12">
        <f t="shared" si="3"/>
        <v>3.396472769606803E-2</v>
      </c>
      <c r="AR25" s="12">
        <f t="shared" si="2"/>
        <v>3.2404218524905326E-2</v>
      </c>
    </row>
    <row r="26" spans="1:44" ht="15.75" thickBot="1">
      <c r="A26" s="30"/>
      <c r="D26" s="33" t="s">
        <v>64</v>
      </c>
      <c r="E26" s="15">
        <f>ABS(E25-$AO$19)</f>
        <v>7.0400712418510203E-3</v>
      </c>
      <c r="F26" s="16">
        <f>ABS(F25-$AP$25)</f>
        <v>2.6335303483460137E-3</v>
      </c>
      <c r="G26" s="15">
        <f>ABS(G25-$AO$19)</f>
        <v>9.2959928758148624E-2</v>
      </c>
      <c r="H26" s="16">
        <f>ABS(H25-$AP$25)</f>
        <v>9.7366469651653631E-2</v>
      </c>
      <c r="I26" s="15">
        <f>ABS(I25-$AO$19)</f>
        <v>1.6420244698798658E-2</v>
      </c>
      <c r="J26" s="16">
        <f>ABS(J25-$AP$25)</f>
        <v>1.6846806602730524E-2</v>
      </c>
      <c r="K26" s="15"/>
      <c r="L26" s="16">
        <f>ABS(L25-$AP$25)</f>
        <v>1.6846806602774933E-2</v>
      </c>
      <c r="M26" s="15">
        <v>0.01</v>
      </c>
      <c r="N26" s="16">
        <v>0.02</v>
      </c>
      <c r="O26" s="15">
        <f>ABS(O25-$AO$25)</f>
        <v>2.5600079157625633E-2</v>
      </c>
      <c r="P26" s="16">
        <f>ABS(P25-$AP$25)</f>
        <v>2.5058624741625124E-2</v>
      </c>
      <c r="Q26" s="31"/>
      <c r="R26" s="31"/>
      <c r="S26" s="15">
        <f t="shared" si="6"/>
        <v>1.7040071241863242E-2</v>
      </c>
      <c r="T26" s="16">
        <f t="shared" ref="T26" si="9">ABS(T25-$AP$25)</f>
        <v>1.5058624741625337E-2</v>
      </c>
      <c r="U26" s="15">
        <f>ABS(U25-$AO$25)</f>
        <v>1.7879899831960255E-2</v>
      </c>
      <c r="V26" s="16">
        <f>ABS(V25-$AP$25)</f>
        <v>1.6866469651654725E-2</v>
      </c>
      <c r="W26" s="15"/>
      <c r="X26" s="16"/>
      <c r="Y26" s="15">
        <f>ABS(Y25-$AO$25)</f>
        <v>4.399920842374172E-3</v>
      </c>
      <c r="Z26" s="16">
        <f>ABS(Z25-$AP$25)</f>
        <v>4.9413752583760129E-3</v>
      </c>
      <c r="AA26" s="17">
        <v>7.8223013798344176E-3</v>
      </c>
      <c r="AB26" s="17">
        <v>2.9261448314965577E-3</v>
      </c>
      <c r="AC26" s="15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32</v>
      </c>
      <c r="AR26" s="12" t="s">
        <v>32</v>
      </c>
    </row>
    <row r="27" spans="1:44" ht="15.75" customHeight="1" thickBot="1">
      <c r="A27" s="30">
        <v>45</v>
      </c>
      <c r="D27" s="34" t="s">
        <v>50</v>
      </c>
      <c r="E27" s="12">
        <f>E$11-E$13+E$12+198.6-60-SUM(E$14:E$18)</f>
        <v>-2.1000000000000121</v>
      </c>
      <c r="F27" s="12">
        <f>F$11-F$13+F$12+198.6-10*LOG10(A27)-30-SUM(F$14:F$18)</f>
        <v>-8.1121251377534698</v>
      </c>
      <c r="G27" s="12">
        <f>G$11-G$13+G$12+198.6-60-SUM(G$14:G$18)</f>
        <v>-2.2000000000000117</v>
      </c>
      <c r="H27" s="12">
        <f>H$11-H$13+H$12+198.6-10*LOG10(A27)-30-SUM(H$14:H$18)</f>
        <v>-8.2121251377534694</v>
      </c>
      <c r="I27" s="12">
        <v>-2.1234603159406618</v>
      </c>
      <c r="J27" s="12">
        <v>-8.1316054747045428</v>
      </c>
      <c r="K27" s="12"/>
      <c r="L27" s="12">
        <v>-8.1316054747045605</v>
      </c>
      <c r="M27" s="12">
        <v>-2.13</v>
      </c>
      <c r="N27" s="12">
        <v>-8.1300000000000008</v>
      </c>
      <c r="O27" s="12">
        <v>-2.08</v>
      </c>
      <c r="P27" s="12">
        <v>-8.09</v>
      </c>
      <c r="Q27" s="31">
        <v>-2.0934604174883589</v>
      </c>
      <c r="R27" s="31">
        <v>-8.1016055762522399</v>
      </c>
      <c r="S27" s="12">
        <v>-2.09</v>
      </c>
      <c r="T27" s="12">
        <v>-8.1</v>
      </c>
      <c r="U27" s="12">
        <v>-2.123479978989586</v>
      </c>
      <c r="V27" s="12">
        <v>-8.131625137753467</v>
      </c>
      <c r="W27" s="12"/>
      <c r="X27" s="12">
        <v>-8.1199999999999992</v>
      </c>
      <c r="Y27" s="12">
        <v>-2.11</v>
      </c>
      <c r="Z27" s="12">
        <v>-8.1199999999999992</v>
      </c>
      <c r="AA27" s="12">
        <v>-2.1000000000000121</v>
      </c>
      <c r="AB27" s="12">
        <v>-8.1121251377534698</v>
      </c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-2.1056000791576257</v>
      </c>
      <c r="AP27" s="12">
        <f>AVERAGE(F27,J27,N27,P27,R27,T27,V27,X27,Z27,AB27,AD27,AF27,AH27,AJ27,AL27,AN27)</f>
        <v>-8.1149086464217195</v>
      </c>
      <c r="AQ27" s="12">
        <f t="shared" si="3"/>
        <v>3.396472769606803E-2</v>
      </c>
      <c r="AR27" s="12">
        <f t="shared" si="2"/>
        <v>3.2349426523509424E-2</v>
      </c>
    </row>
    <row r="28" spans="1:44" ht="15.75" thickBot="1">
      <c r="A28" s="30"/>
      <c r="D28" s="33" t="s">
        <v>64</v>
      </c>
      <c r="E28" s="15">
        <f>ABS(E27-$AO$19)</f>
        <v>7.0400712418510203E-3</v>
      </c>
      <c r="F28" s="16">
        <f>ABS(F27-$AP$27)</f>
        <v>2.7835086682497234E-3</v>
      </c>
      <c r="G28" s="15">
        <f>ABS(G27-$AO$19)</f>
        <v>9.2959928758148624E-2</v>
      </c>
      <c r="H28" s="16">
        <f>ABS(H27-$AP$27)</f>
        <v>9.7216491331749921E-2</v>
      </c>
      <c r="I28" s="15">
        <f>ABS(I27-$AO$19)</f>
        <v>1.6420244698798658E-2</v>
      </c>
      <c r="J28" s="16">
        <f>ABS(J27-$AP$27)</f>
        <v>1.6696828282823262E-2</v>
      </c>
      <c r="K28" s="15"/>
      <c r="L28" s="16"/>
      <c r="M28" s="15">
        <v>0.01</v>
      </c>
      <c r="N28" s="16">
        <v>0.01</v>
      </c>
      <c r="O28" s="15">
        <f>ABS(O27-$AO$27)</f>
        <v>2.5600079157625633E-2</v>
      </c>
      <c r="P28" s="16">
        <f>ABS(P27-$AP$27)</f>
        <v>2.4908646421719638E-2</v>
      </c>
      <c r="Q28" s="31"/>
      <c r="R28" s="31"/>
      <c r="S28" s="15">
        <f t="shared" ref="S28:S32" si="10">ABS(S27-$AO$19)</f>
        <v>1.7040071241863242E-2</v>
      </c>
      <c r="T28" s="16">
        <f t="shared" ref="T28" si="11">ABS(T27-$AP$27)</f>
        <v>1.4908646421719851E-2</v>
      </c>
      <c r="U28" s="15">
        <f>ABS(U27-$AO$27)</f>
        <v>1.7879899831960255E-2</v>
      </c>
      <c r="V28" s="16">
        <f>ABS(V27-$AP$27)</f>
        <v>1.6716491331747463E-2</v>
      </c>
      <c r="W28" s="15"/>
      <c r="X28" s="16"/>
      <c r="Y28" s="15">
        <f>ABS(Y27-$AO$27)</f>
        <v>4.399920842374172E-3</v>
      </c>
      <c r="Z28" s="16">
        <f>ABS(Z27-$AP$27)</f>
        <v>5.0913535782797226E-3</v>
      </c>
      <c r="AA28" s="17">
        <v>7.8223013798344176E-3</v>
      </c>
      <c r="AB28" s="17">
        <v>3.0927874091659646E-3</v>
      </c>
      <c r="AC28" s="15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32</v>
      </c>
      <c r="AR28" s="12" t="s">
        <v>32</v>
      </c>
    </row>
    <row r="29" spans="1:44" ht="15.75" customHeight="1" thickBot="1">
      <c r="A29" s="30">
        <v>30</v>
      </c>
      <c r="D29" s="34" t="s">
        <v>51</v>
      </c>
      <c r="E29" s="12">
        <f>E$11-E$13+E$12+198.6-60-SUM(E$14:E$18)</f>
        <v>-2.1000000000000121</v>
      </c>
      <c r="F29" s="12">
        <f>F$11-F$13+F$12+198.6-10*LOG10(A29)-30-SUM(F$14:F$18)</f>
        <v>-6.3512125471966563</v>
      </c>
      <c r="G29" s="12">
        <f>G$11-G$13+G$12+198.6-60-SUM(G$14:G$18)</f>
        <v>-2.2000000000000117</v>
      </c>
      <c r="H29" s="12">
        <f>H$11-H$13+H$12+198.6-10*LOG10(A29)-30-SUM(H$14:H$18)</f>
        <v>-6.4512125471966559</v>
      </c>
      <c r="I29" s="12">
        <v>-2.1234603159406618</v>
      </c>
      <c r="J29" s="12">
        <v>-6.3706928841477293</v>
      </c>
      <c r="K29" s="12"/>
      <c r="L29" s="12"/>
      <c r="M29" s="12">
        <v>-2.13</v>
      </c>
      <c r="N29" s="12">
        <v>-6.37</v>
      </c>
      <c r="O29" s="12">
        <v>-2.08</v>
      </c>
      <c r="P29" s="12">
        <v>-6.33</v>
      </c>
      <c r="Q29" s="31">
        <v>-2.0934604174883589</v>
      </c>
      <c r="R29" s="31">
        <v>-6.3406929856954264</v>
      </c>
      <c r="S29" s="12">
        <v>-2.09</v>
      </c>
      <c r="T29" s="12">
        <v>-6.34</v>
      </c>
      <c r="U29" s="12">
        <v>-2.123479978989586</v>
      </c>
      <c r="V29" s="12">
        <v>-6.3707125471966535</v>
      </c>
      <c r="W29" s="12"/>
      <c r="X29" s="12">
        <v>-6.36</v>
      </c>
      <c r="Y29" s="12">
        <v>-2.11</v>
      </c>
      <c r="Z29" s="12">
        <v>-6.36</v>
      </c>
      <c r="AA29" s="12">
        <v>-2.1000000000000121</v>
      </c>
      <c r="AB29" s="12">
        <v>-6.3512125471966563</v>
      </c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-2.1056000791576257</v>
      </c>
      <c r="AP29" s="12">
        <f>AVERAGE(F29,J29,N29,P29,R29,T29,V29,X29,Z29,AB29,AD29,AF29,AH29,AJ29,AL29,AN29)</f>
        <v>-6.3544523511433129</v>
      </c>
      <c r="AQ29" s="12">
        <f t="shared" si="3"/>
        <v>3.396472769606803E-2</v>
      </c>
      <c r="AR29" s="12">
        <f t="shared" si="2"/>
        <v>3.2186841660957762E-2</v>
      </c>
    </row>
    <row r="30" spans="1:44" ht="15.75" thickBot="1">
      <c r="A30" s="30"/>
      <c r="D30" s="33" t="s">
        <v>64</v>
      </c>
      <c r="E30" s="15">
        <f>ABS(E29-$AO$19)</f>
        <v>7.0400712418510203E-3</v>
      </c>
      <c r="F30" s="16">
        <f>ABS(F29-$AP$29)</f>
        <v>3.239803946656572E-3</v>
      </c>
      <c r="G30" s="15">
        <f>ABS(G29-$AO$19)</f>
        <v>9.2959928758148624E-2</v>
      </c>
      <c r="H30" s="16">
        <f>ABS(H29-$AP$29)</f>
        <v>9.6760196053343073E-2</v>
      </c>
      <c r="I30" s="15">
        <f>ABS(I29-$AO$19)</f>
        <v>1.6420244698798658E-2</v>
      </c>
      <c r="J30" s="16">
        <f>ABS(J29-$AP$29)</f>
        <v>1.6240533004416413E-2</v>
      </c>
      <c r="K30" s="15"/>
      <c r="L30" s="16"/>
      <c r="M30" s="15">
        <v>0.01</v>
      </c>
      <c r="N30" s="16">
        <v>0.01</v>
      </c>
      <c r="O30" s="15">
        <f>ABS(O29-$AO$29)</f>
        <v>2.5600079157625633E-2</v>
      </c>
      <c r="P30" s="16">
        <f>ABS(P29-$AP$29)</f>
        <v>2.4452351143312789E-2</v>
      </c>
      <c r="Q30" s="31"/>
      <c r="R30" s="31"/>
      <c r="S30" s="15">
        <f t="shared" si="10"/>
        <v>1.7040071241863242E-2</v>
      </c>
      <c r="T30" s="16">
        <f t="shared" ref="T30" si="12">ABS(T29-$AP$29)</f>
        <v>1.4452351143313003E-2</v>
      </c>
      <c r="U30" s="15">
        <f>ABS(U29-$AO$29)</f>
        <v>1.7879899831960255E-2</v>
      </c>
      <c r="V30" s="16">
        <f>ABS(V29-$AP$29)</f>
        <v>1.6260196053340614E-2</v>
      </c>
      <c r="W30" s="15"/>
      <c r="X30" s="16"/>
      <c r="Y30" s="15">
        <f>ABS(Y29-$AO$29)</f>
        <v>4.399920842374172E-3</v>
      </c>
      <c r="Z30" s="16">
        <f>ABS(Z29-$AP$29)</f>
        <v>5.5476488566874593E-3</v>
      </c>
      <c r="AA30" s="17">
        <v>7.8223013798344176E-3</v>
      </c>
      <c r="AB30" s="17">
        <v>3.5997821629507598E-3</v>
      </c>
      <c r="AC30" s="15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32</v>
      </c>
      <c r="AR30" s="12" t="s">
        <v>32</v>
      </c>
    </row>
    <row r="31" spans="1:44" ht="15.75" customHeight="1" thickBot="1">
      <c r="A31" s="30">
        <v>15</v>
      </c>
      <c r="D31" s="34" t="s">
        <v>52</v>
      </c>
      <c r="E31" s="12">
        <f>E$11-E$13+E$12+198.6-60-SUM(E$14:E$18)</f>
        <v>-2.1000000000000121</v>
      </c>
      <c r="F31" s="12">
        <f>F$11-F$13+F$12+198.6-10*LOG10(A31)-30-SUM(F$14:F$18)</f>
        <v>-3.3409125905568438</v>
      </c>
      <c r="G31" s="12">
        <f>G$11-G$13+G$12+198.6-60-SUM(G$14:G$18)</f>
        <v>-2.2000000000000117</v>
      </c>
      <c r="H31" s="12">
        <f>H$11-H$13+H$12+198.6-10*LOG10(A31)-30-SUM(H$14:H$18)</f>
        <v>-3.4409125905568434</v>
      </c>
      <c r="I31" s="12">
        <v>-2.1234603159406618</v>
      </c>
      <c r="J31" s="12">
        <v>-3.3603929275079167</v>
      </c>
      <c r="K31" s="12"/>
      <c r="L31" s="12">
        <v>-3.3603929275079398</v>
      </c>
      <c r="M31" s="12">
        <v>-2.13</v>
      </c>
      <c r="N31" s="12">
        <v>-3.36</v>
      </c>
      <c r="O31" s="12">
        <v>-2.08</v>
      </c>
      <c r="P31" s="12">
        <v>-3.32</v>
      </c>
      <c r="Q31" s="31">
        <v>-2.0934604174883589</v>
      </c>
      <c r="R31" s="31">
        <v>-3.3303930290556139</v>
      </c>
      <c r="S31" s="12">
        <v>-2.09</v>
      </c>
      <c r="T31" s="12">
        <v>-3.33</v>
      </c>
      <c r="U31" s="12">
        <v>-2.123479978989586</v>
      </c>
      <c r="V31" s="12">
        <v>-3.3604125905568409</v>
      </c>
      <c r="W31" s="12"/>
      <c r="X31" s="12">
        <v>-3.35</v>
      </c>
      <c r="Y31" s="12">
        <v>-2.11</v>
      </c>
      <c r="Z31" s="12">
        <v>-3.35</v>
      </c>
      <c r="AA31" s="12">
        <v>-2.1000000000000121</v>
      </c>
      <c r="AB31" s="12">
        <v>-3.3409125905568438</v>
      </c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-2.1056000791576257</v>
      </c>
      <c r="AP31" s="12">
        <f>AVERAGE(F31,J31,N31,P31,R31,T31,V31,X31,Z31,AB31,AD31,AF31,AH31,AJ31,AL31,AN31)</f>
        <v>-3.3443023728234067</v>
      </c>
      <c r="AQ31" s="12">
        <f t="shared" si="3"/>
        <v>3.396472769606803E-2</v>
      </c>
      <c r="AR31" s="12">
        <f t="shared" si="2"/>
        <v>3.2134765946458421E-2</v>
      </c>
    </row>
    <row r="32" spans="1:44" ht="15.75" thickBot="1">
      <c r="A32" s="30"/>
      <c r="D32" s="33" t="s">
        <v>64</v>
      </c>
      <c r="E32" s="15">
        <f>ABS(E31-$AO$19)</f>
        <v>7.0400712418510203E-3</v>
      </c>
      <c r="F32" s="16">
        <f>ABS(F31-$AP$31)</f>
        <v>3.3897822665629462E-3</v>
      </c>
      <c r="G32" s="15">
        <f>ABS(G31-$AO$19)</f>
        <v>9.2959928758148624E-2</v>
      </c>
      <c r="H32" s="16">
        <f>ABS(H31-$AP$31)</f>
        <v>9.6610217733436698E-2</v>
      </c>
      <c r="I32" s="15">
        <f>ABS(I31-$AO$19)</f>
        <v>1.6420244698798658E-2</v>
      </c>
      <c r="J32" s="16">
        <f>ABS(J31-$AP$31)</f>
        <v>1.6090554684510039E-2</v>
      </c>
      <c r="K32" s="15"/>
      <c r="L32" s="16">
        <f>ABS(L31-$AP$31)</f>
        <v>1.6090554684533132E-2</v>
      </c>
      <c r="M32" s="15">
        <v>0.01</v>
      </c>
      <c r="N32" s="16">
        <v>0.01</v>
      </c>
      <c r="O32" s="15">
        <f>ABS(O31-$AO$31)</f>
        <v>2.5600079157625633E-2</v>
      </c>
      <c r="P32" s="16">
        <f>ABS(P31-$AP$31)</f>
        <v>2.4302372823406859E-2</v>
      </c>
      <c r="Q32" s="31"/>
      <c r="R32" s="31"/>
      <c r="S32" s="15">
        <f t="shared" si="10"/>
        <v>1.7040071241863242E-2</v>
      </c>
      <c r="T32" s="16">
        <f t="shared" ref="T32" si="13">ABS(T31-$AP$31)</f>
        <v>1.4302372823406628E-2</v>
      </c>
      <c r="U32" s="15">
        <f>ABS(U31-$AO$31)</f>
        <v>1.7879899831960255E-2</v>
      </c>
      <c r="V32" s="16">
        <f>ABS(V31-$AP$31)</f>
        <v>1.611021773343424E-2</v>
      </c>
      <c r="W32" s="15"/>
      <c r="X32" s="16"/>
      <c r="Y32" s="15">
        <f>ABS(Y31-$AO$31)</f>
        <v>4.399920842374172E-3</v>
      </c>
      <c r="Z32" s="16">
        <f>ABS(Z31-$AP$31)</f>
        <v>5.6976271765933895E-3</v>
      </c>
      <c r="AA32" s="17">
        <v>7.8223013798344176E-3</v>
      </c>
      <c r="AB32" s="17">
        <v>3.7664247406250517E-3</v>
      </c>
      <c r="AC32" s="15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32</v>
      </c>
      <c r="AR32" s="12" t="s">
        <v>32</v>
      </c>
    </row>
    <row r="33" spans="1:44" ht="15.75" customHeight="1" thickBot="1">
      <c r="A33" s="30">
        <v>3.75</v>
      </c>
      <c r="D33" s="34" t="s">
        <v>53</v>
      </c>
      <c r="E33" s="12">
        <f>E$11-E$13+E$12+198.6-60-SUM(E$14:E$18)</f>
        <v>-2.1000000000000121</v>
      </c>
      <c r="F33" s="12">
        <f>F$11-F$13+F$12+198.6-10*LOG10(A33)-30-SUM(F$14:F$18)</f>
        <v>2.6796873227227813</v>
      </c>
      <c r="G33" s="12">
        <f>G$11-G$13+G$12+198.6-60-SUM(G$14:G$18)</f>
        <v>-2.2000000000000117</v>
      </c>
      <c r="H33" s="12">
        <f>H$11-H$13+H$12+198.6-10*LOG10(A33)-30-SUM(H$14:H$18)</f>
        <v>2.5796873227227817</v>
      </c>
      <c r="I33" s="12">
        <v>-2.1234603159406618</v>
      </c>
      <c r="J33" s="12">
        <v>2.6602069857717083</v>
      </c>
      <c r="K33" s="12"/>
      <c r="L33" s="12">
        <v>2.6602069857716901</v>
      </c>
      <c r="M33" s="12">
        <v>-2.13</v>
      </c>
      <c r="N33" s="12">
        <v>2.66</v>
      </c>
      <c r="O33" s="12">
        <v>-2.08</v>
      </c>
      <c r="P33" s="12">
        <v>2.7</v>
      </c>
      <c r="Q33" s="31">
        <v>-2.0934604174883589</v>
      </c>
      <c r="R33" s="31">
        <v>2.6902068842240112</v>
      </c>
      <c r="S33" s="12">
        <v>-2.09</v>
      </c>
      <c r="T33" s="12">
        <v>2.69</v>
      </c>
      <c r="U33" s="12">
        <v>-2.123479978989586</v>
      </c>
      <c r="V33" s="12">
        <v>2.6601873227227841</v>
      </c>
      <c r="W33" s="12"/>
      <c r="X33" s="12">
        <v>2.67</v>
      </c>
      <c r="Y33" s="12">
        <v>-2.11</v>
      </c>
      <c r="Z33" s="12">
        <v>2.67</v>
      </c>
      <c r="AA33" s="12">
        <v>-2.1000000000000121</v>
      </c>
      <c r="AB33" s="12">
        <v>2.6796873227227813</v>
      </c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-2.1056000791576257</v>
      </c>
      <c r="AP33" s="12">
        <f>AVERAGE(F33,J33,N33,P33,R33,T33,V33,X33,Z33,AB33,AD33,AF33,AH33,AJ33,AL33,AN33)</f>
        <v>2.675997583816407</v>
      </c>
      <c r="AQ33" s="12">
        <f t="shared" si="3"/>
        <v>3.396472769606803E-2</v>
      </c>
      <c r="AR33" s="12">
        <f t="shared" si="2"/>
        <v>3.2032658728934557E-2</v>
      </c>
    </row>
    <row r="34" spans="1:44" ht="15.75" thickBot="1">
      <c r="A34" s="30"/>
      <c r="D34" s="33" t="s">
        <v>64</v>
      </c>
      <c r="E34" s="15">
        <f>ABS(E33-$AO$19)</f>
        <v>7.0400712418510203E-3</v>
      </c>
      <c r="F34" s="16">
        <f>ABS(F33-$AP$33)</f>
        <v>3.6897389063743624E-3</v>
      </c>
      <c r="G34" s="15">
        <f>ABS(G33-$AO$19)</f>
        <v>9.2959928758148624E-2</v>
      </c>
      <c r="H34" s="16">
        <f>ABS(H33-$AP$33)</f>
        <v>9.6310261093625282E-2</v>
      </c>
      <c r="I34" s="15">
        <f>ABS(I33-$AO$19)</f>
        <v>1.6420244698798658E-2</v>
      </c>
      <c r="J34" s="16">
        <f>ABS(J33-$AP$33)</f>
        <v>1.5790598044698623E-2</v>
      </c>
      <c r="K34" s="15"/>
      <c r="L34" s="16">
        <f>ABS(L33-$AP$33)</f>
        <v>1.579059804471683E-2</v>
      </c>
      <c r="M34" s="15">
        <v>0.01</v>
      </c>
      <c r="N34" s="16">
        <v>0</v>
      </c>
      <c r="O34" s="15">
        <f>ABS(O33-$AO$33)</f>
        <v>2.5600079157625633E-2</v>
      </c>
      <c r="P34" s="16">
        <f>ABS(P33-$AP$33)</f>
        <v>2.4002416183593223E-2</v>
      </c>
      <c r="Q34" s="15"/>
      <c r="R34" s="16"/>
      <c r="S34" s="15">
        <f>ABS(S33-$AO$19)</f>
        <v>1.7040071241863242E-2</v>
      </c>
      <c r="T34" s="16">
        <f t="shared" ref="T34" si="14">ABS(T33-$AP$33)</f>
        <v>1.4002416183592992E-2</v>
      </c>
      <c r="U34" s="15">
        <f>ABS(U33-$AO$33)</f>
        <v>1.7879899831960255E-2</v>
      </c>
      <c r="V34" s="16">
        <f>ABS(V33-$AP$33)</f>
        <v>1.5810261093622824E-2</v>
      </c>
      <c r="W34" s="15"/>
      <c r="X34" s="16"/>
      <c r="Y34" s="15">
        <f>ABS(Y33-$AO$33)</f>
        <v>4.399920842374172E-3</v>
      </c>
      <c r="Z34" s="16">
        <f>ABS(Z33-$AP$33)</f>
        <v>5.9975838164070261E-3</v>
      </c>
      <c r="AA34" s="17">
        <v>7.8223013798344176E-3</v>
      </c>
      <c r="AB34" s="17">
        <v>4.0997098959714151E-3</v>
      </c>
      <c r="AC34" s="15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32</v>
      </c>
    </row>
    <row r="37" spans="1:44" ht="15">
      <c r="F37" s="24" t="s">
        <v>32</v>
      </c>
      <c r="G37" s="25"/>
      <c r="H37" s="24" t="s">
        <v>32</v>
      </c>
      <c r="I37" s="25"/>
      <c r="J37" s="25"/>
      <c r="K37" s="25"/>
      <c r="L37" s="24" t="s">
        <v>32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zoomScale="85" zoomScaleNormal="85" zoomScalePageLayoutView="80" workbookViewId="0">
      <selection activeCell="AE8" sqref="AE8:AF8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1:44" ht="13.5" thickBot="1"/>
    <row r="4" spans="1:44" ht="13.5" thickBot="1">
      <c r="D4" s="28" t="s">
        <v>63</v>
      </c>
    </row>
    <row r="7" spans="1:44" ht="13.5" customHeight="1" thickBot="1"/>
    <row r="8" spans="1:44" ht="15.75" customHeight="1" thickBot="1">
      <c r="D8" s="33" t="s">
        <v>18</v>
      </c>
      <c r="E8" s="40" t="s">
        <v>31</v>
      </c>
      <c r="F8" s="41"/>
      <c r="G8" s="40" t="s">
        <v>72</v>
      </c>
      <c r="H8" s="41"/>
      <c r="I8" s="40" t="s">
        <v>74</v>
      </c>
      <c r="J8" s="41"/>
      <c r="K8" s="40" t="s">
        <v>75</v>
      </c>
      <c r="L8" s="41"/>
      <c r="M8" s="40" t="s">
        <v>76</v>
      </c>
      <c r="N8" s="47"/>
      <c r="O8" s="40" t="s">
        <v>77</v>
      </c>
      <c r="P8" s="41"/>
      <c r="Q8" s="40" t="s">
        <v>78</v>
      </c>
      <c r="R8" s="41"/>
      <c r="S8" s="40" t="s">
        <v>79</v>
      </c>
      <c r="T8" s="41"/>
      <c r="U8" s="40" t="s">
        <v>80</v>
      </c>
      <c r="V8" s="41"/>
      <c r="W8" s="40" t="s">
        <v>81</v>
      </c>
      <c r="X8" s="41"/>
      <c r="Y8" s="40" t="s">
        <v>82</v>
      </c>
      <c r="Z8" s="41"/>
      <c r="AA8" s="40" t="s">
        <v>85</v>
      </c>
      <c r="AB8" s="47"/>
      <c r="AC8" s="40" t="s">
        <v>89</v>
      </c>
      <c r="AD8" s="41"/>
      <c r="AE8" s="40" t="s">
        <v>91</v>
      </c>
      <c r="AF8" s="47"/>
      <c r="AG8" s="42"/>
      <c r="AH8" s="45"/>
      <c r="AI8" s="42"/>
      <c r="AJ8" s="45"/>
      <c r="AK8" s="42"/>
      <c r="AL8" s="44"/>
      <c r="AM8" s="42"/>
      <c r="AN8" s="44"/>
      <c r="AO8" s="42" t="s">
        <v>19</v>
      </c>
      <c r="AP8" s="46"/>
      <c r="AQ8" s="42" t="s">
        <v>20</v>
      </c>
      <c r="AR8" s="43"/>
    </row>
    <row r="9" spans="1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1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v>2</v>
      </c>
      <c r="R10" s="12">
        <v>2</v>
      </c>
      <c r="S10" s="12">
        <v>2</v>
      </c>
      <c r="T10" s="12">
        <v>2</v>
      </c>
      <c r="U10" s="12">
        <v>2</v>
      </c>
      <c r="V10" s="12">
        <v>2</v>
      </c>
      <c r="W10" s="12">
        <v>2</v>
      </c>
      <c r="X10" s="12">
        <v>2</v>
      </c>
      <c r="Y10" s="12">
        <v>2</v>
      </c>
      <c r="Z10" s="12">
        <v>2</v>
      </c>
      <c r="AA10" s="12">
        <v>2</v>
      </c>
      <c r="AB10" s="12">
        <v>2</v>
      </c>
      <c r="AC10" s="12">
        <v>2</v>
      </c>
      <c r="AD10" s="12">
        <v>2</v>
      </c>
      <c r="AE10" s="12">
        <v>2</v>
      </c>
      <c r="AF10" s="12">
        <v>2</v>
      </c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1:44" ht="30" customHeight="1" thickBot="1">
      <c r="D11" s="35" t="s">
        <v>69</v>
      </c>
      <c r="E11" s="12">
        <v>51.45</v>
      </c>
      <c r="F11" s="12">
        <v>23</v>
      </c>
      <c r="G11" s="12">
        <v>51.45</v>
      </c>
      <c r="H11" s="12">
        <v>23</v>
      </c>
      <c r="I11" s="12">
        <v>51.45</v>
      </c>
      <c r="J11" s="12">
        <v>23</v>
      </c>
      <c r="K11" s="12">
        <v>51.45</v>
      </c>
      <c r="L11" s="12">
        <v>23</v>
      </c>
      <c r="M11" s="12">
        <v>51.45</v>
      </c>
      <c r="N11" s="12">
        <v>23</v>
      </c>
      <c r="O11" s="12">
        <v>51.45</v>
      </c>
      <c r="P11" s="12">
        <v>23</v>
      </c>
      <c r="Q11" s="31">
        <v>51.45</v>
      </c>
      <c r="R11" s="31">
        <v>23</v>
      </c>
      <c r="S11" s="12">
        <v>51.45</v>
      </c>
      <c r="T11" s="12">
        <v>23</v>
      </c>
      <c r="U11" s="12">
        <v>51.45</v>
      </c>
      <c r="V11" s="12">
        <v>23</v>
      </c>
      <c r="W11" s="12">
        <v>51.45</v>
      </c>
      <c r="X11" s="12">
        <v>23</v>
      </c>
      <c r="Y11" s="12">
        <v>51.45</v>
      </c>
      <c r="Z11" s="12">
        <v>23</v>
      </c>
      <c r="AA11" s="12">
        <v>51.45</v>
      </c>
      <c r="AB11" s="12">
        <v>23</v>
      </c>
      <c r="AC11" s="12">
        <v>51.45</v>
      </c>
      <c r="AD11" s="12">
        <v>23</v>
      </c>
      <c r="AE11" s="12">
        <v>51.45</v>
      </c>
      <c r="AF11" s="12">
        <v>23</v>
      </c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51.45000000000001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7.3955632709972456E-15</v>
      </c>
      <c r="AR11" s="12">
        <f>_xlfn.STDEV.S(F11,H11,J11,N11,P11,R11,T11,V11,X11,Z11,AB11,AD11,AF11,AH11,AJ11,AL11,AN11)</f>
        <v>0</v>
      </c>
    </row>
    <row r="12" spans="1:44" ht="15.75" customHeight="1" thickBot="1">
      <c r="D12" s="34" t="s">
        <v>83</v>
      </c>
      <c r="E12" s="12">
        <v>-31.62</v>
      </c>
      <c r="F12" s="12">
        <v>-18.600000000000001</v>
      </c>
      <c r="G12" s="12">
        <v>-31.62</v>
      </c>
      <c r="H12" s="12">
        <v>-18.600000000000001</v>
      </c>
      <c r="I12" s="12">
        <v>-31.62397997898956</v>
      </c>
      <c r="J12" s="12">
        <v>-18.600000000000001</v>
      </c>
      <c r="K12" s="12">
        <v>-31.623979978989599</v>
      </c>
      <c r="L12" s="12">
        <v>-18.600000000000001</v>
      </c>
      <c r="M12" s="12">
        <v>-31.62</v>
      </c>
      <c r="N12" s="12">
        <v>-18.600000000000001</v>
      </c>
      <c r="O12" s="12">
        <v>-31.6</v>
      </c>
      <c r="P12" s="12">
        <v>-18.600000000000001</v>
      </c>
      <c r="Q12" s="31">
        <v>-31.62397997898956</v>
      </c>
      <c r="R12" s="31">
        <v>-18.600000000000001</v>
      </c>
      <c r="S12" s="12">
        <v>-31.623979978989599</v>
      </c>
      <c r="T12" s="12">
        <v>-18.600000000000001</v>
      </c>
      <c r="U12" s="37">
        <v>-31.62397997898956</v>
      </c>
      <c r="V12" s="12">
        <v>-18.600000000000001</v>
      </c>
      <c r="W12" s="12">
        <v>-31.623979978989599</v>
      </c>
      <c r="X12" s="12">
        <v>-18.600000000000001</v>
      </c>
      <c r="Y12" s="12">
        <v>-31.623979978989599</v>
      </c>
      <c r="Z12" s="12">
        <v>-18.62397997898956</v>
      </c>
      <c r="AA12" s="12">
        <v>-31.62</v>
      </c>
      <c r="AB12" s="12">
        <v>-18.600000000000001</v>
      </c>
      <c r="AC12" s="12">
        <v>-31.62</v>
      </c>
      <c r="AD12" s="12">
        <v>-18.600000000000001</v>
      </c>
      <c r="AE12" s="12">
        <v>-31.623979978989599</v>
      </c>
      <c r="AF12" s="12">
        <v>-18.600000000000001</v>
      </c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-31.620654987743922</v>
      </c>
      <c r="AP12" s="12">
        <f t="shared" si="1"/>
        <v>-18.601998331582461</v>
      </c>
      <c r="AQ12" s="12">
        <f>_xlfn.STDEV.S(E12,G12,I12,M12,O12,Q12,S12,U12,W12,Y12,AA12,AC12,AE12,AG12,AI12,AK12,AM12)</f>
        <v>6.4944176684218142E-3</v>
      </c>
      <c r="AR12" s="12">
        <f t="shared" ref="AR12:AR33" si="2">_xlfn.STDEV.S(F12,H12,J12,N12,P12,R12,T12,V12,X12,Z12,AB12,AD12,AF12,AH12,AJ12,AL12,AN12)</f>
        <v>6.6508495254924858E-3</v>
      </c>
    </row>
    <row r="13" spans="1:44" ht="15.75" customHeight="1" thickBot="1">
      <c r="A13" s="18" t="s">
        <v>32</v>
      </c>
      <c r="D13" s="34" t="s">
        <v>25</v>
      </c>
      <c r="E13" s="12">
        <v>159.08000000000001</v>
      </c>
      <c r="F13" s="12">
        <v>159.08000000000001</v>
      </c>
      <c r="G13" s="12">
        <v>159.08000000000001</v>
      </c>
      <c r="H13" s="12">
        <v>159.08000000000001</v>
      </c>
      <c r="I13" s="12">
        <v>159.0994803369511</v>
      </c>
      <c r="J13" s="12">
        <v>159.0994803369511</v>
      </c>
      <c r="K13" s="12">
        <v>159.09948033695099</v>
      </c>
      <c r="L13" s="12">
        <v>159.09948033695099</v>
      </c>
      <c r="M13" s="12">
        <v>159.1</v>
      </c>
      <c r="N13" s="12">
        <v>159.1</v>
      </c>
      <c r="O13" s="12">
        <v>159.09125252299981</v>
      </c>
      <c r="P13" s="12">
        <v>159.09125252299981</v>
      </c>
      <c r="Q13" s="31">
        <v>159.09948043741588</v>
      </c>
      <c r="R13" s="31">
        <v>159.09948043741588</v>
      </c>
      <c r="S13" s="12">
        <v>159.1</v>
      </c>
      <c r="T13" s="12">
        <v>159.1</v>
      </c>
      <c r="U13" s="12">
        <v>159.09950000000001</v>
      </c>
      <c r="V13" s="12">
        <v>159.09950000000001</v>
      </c>
      <c r="W13" s="12">
        <v>159.09948033695099</v>
      </c>
      <c r="X13" s="12">
        <v>159.09948033695099</v>
      </c>
      <c r="Y13" s="12">
        <v>159.09948033695099</v>
      </c>
      <c r="Z13" s="12">
        <v>159.09948033695099</v>
      </c>
      <c r="AA13" s="12">
        <v>159.11000000000001</v>
      </c>
      <c r="AB13" s="12">
        <v>159.11000000000001</v>
      </c>
      <c r="AC13" s="12">
        <v>159.08000000000001</v>
      </c>
      <c r="AD13" s="12">
        <v>159.08000000000001</v>
      </c>
      <c r="AE13" s="12">
        <v>159.1</v>
      </c>
      <c r="AF13" s="12">
        <v>159.1</v>
      </c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159.09655616427241</v>
      </c>
      <c r="AP13" s="12">
        <f t="shared" si="1"/>
        <v>159.09655616427241</v>
      </c>
      <c r="AQ13" s="12">
        <f t="shared" ref="AQ13:AQ33" si="3">_xlfn.STDEV.S(E13,G13,I13,M13,O13,Q13,S13,U13,W13,Y13,AA13,AC13,AE13,AG13,AI13,AK13,AM13)</f>
        <v>9.5243103346321044E-3</v>
      </c>
      <c r="AR13" s="12">
        <f t="shared" si="2"/>
        <v>9.5243103346321044E-3</v>
      </c>
    </row>
    <row r="14" spans="1:44" ht="15.75" customHeight="1" thickBot="1">
      <c r="D14" s="34" t="s">
        <v>26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>
        <v>0.1</v>
      </c>
      <c r="L14" s="12">
        <v>0.1</v>
      </c>
      <c r="M14" s="12">
        <v>0.1</v>
      </c>
      <c r="N14" s="12">
        <v>0.1</v>
      </c>
      <c r="O14" s="12">
        <v>6.6000000000000017E-2</v>
      </c>
      <c r="P14" s="12">
        <v>6.6000000000000017E-2</v>
      </c>
      <c r="Q14" s="31">
        <v>7.0000001082902885E-2</v>
      </c>
      <c r="R14" s="31">
        <v>7.0000001082902885E-2</v>
      </c>
      <c r="S14" s="12">
        <v>7.0000000000000007E-2</v>
      </c>
      <c r="T14" s="12">
        <v>7.0000000000000007E-2</v>
      </c>
      <c r="U14" s="12">
        <v>0.1</v>
      </c>
      <c r="V14" s="12">
        <v>0.1</v>
      </c>
      <c r="W14" s="12">
        <v>0.1</v>
      </c>
      <c r="X14" s="12">
        <v>0.1</v>
      </c>
      <c r="Y14" s="12">
        <v>0.1</v>
      </c>
      <c r="Z14" s="12">
        <v>0.1</v>
      </c>
      <c r="AA14" s="12">
        <v>0.1</v>
      </c>
      <c r="AB14" s="12">
        <v>0.1</v>
      </c>
      <c r="AC14" s="12">
        <v>0.1</v>
      </c>
      <c r="AD14" s="12">
        <v>0.1</v>
      </c>
      <c r="AE14" s="12">
        <v>0.1</v>
      </c>
      <c r="AF14" s="12">
        <v>0.1</v>
      </c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9.2166666756908586E-2</v>
      </c>
      <c r="AP14" s="12">
        <f t="shared" si="1"/>
        <v>9.2166666756908586E-2</v>
      </c>
      <c r="AQ14" s="12">
        <f t="shared" si="3"/>
        <v>3.2854769698448354E-2</v>
      </c>
      <c r="AR14" s="12">
        <f t="shared" si="2"/>
        <v>3.2854769698448354E-2</v>
      </c>
    </row>
    <row r="15" spans="1:44" ht="15.75" customHeight="1" thickBot="1">
      <c r="D15" s="34" t="s">
        <v>27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>
        <v>3</v>
      </c>
      <c r="P15" s="12">
        <v>3</v>
      </c>
      <c r="Q15" s="31">
        <v>3</v>
      </c>
      <c r="R15" s="31">
        <v>3</v>
      </c>
      <c r="S15" s="12">
        <v>3</v>
      </c>
      <c r="T15" s="12">
        <v>3</v>
      </c>
      <c r="U15" s="12">
        <v>3</v>
      </c>
      <c r="V15" s="12">
        <v>3</v>
      </c>
      <c r="W15" s="12">
        <v>3</v>
      </c>
      <c r="X15" s="12">
        <v>3</v>
      </c>
      <c r="Y15" s="12">
        <v>3</v>
      </c>
      <c r="Z15" s="12">
        <v>3</v>
      </c>
      <c r="AA15" s="12">
        <v>3</v>
      </c>
      <c r="AB15" s="12">
        <v>3</v>
      </c>
      <c r="AC15" s="12">
        <v>3</v>
      </c>
      <c r="AD15" s="12">
        <v>3</v>
      </c>
      <c r="AE15" s="12">
        <v>3</v>
      </c>
      <c r="AF15" s="12">
        <v>3</v>
      </c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1:44" ht="15.75" customHeight="1" thickBot="1">
      <c r="D16" s="34" t="s">
        <v>28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>
        <v>2.2000000000000002</v>
      </c>
      <c r="N16" s="12">
        <v>2.2000000000000002</v>
      </c>
      <c r="O16" s="12">
        <v>2.2000000000000002</v>
      </c>
      <c r="P16" s="12">
        <v>2.2000000000000002</v>
      </c>
      <c r="Q16" s="31">
        <v>2.2000000000000002</v>
      </c>
      <c r="R16" s="31">
        <v>2.2000000000000002</v>
      </c>
      <c r="S16" s="12">
        <v>2.2000000000000002</v>
      </c>
      <c r="T16" s="12">
        <v>2.2000000000000002</v>
      </c>
      <c r="U16" s="12">
        <v>2.2000000000000002</v>
      </c>
      <c r="V16" s="12">
        <v>2.2000000000000002</v>
      </c>
      <c r="W16" s="12">
        <v>2.2000000000000002</v>
      </c>
      <c r="X16" s="12">
        <v>2.2000000000000002</v>
      </c>
      <c r="Y16" s="12">
        <v>2.2000000000000002</v>
      </c>
      <c r="Z16" s="12">
        <v>2.2000000000000002</v>
      </c>
      <c r="AA16" s="12">
        <v>2.2000000000000002</v>
      </c>
      <c r="AB16" s="12">
        <v>2.2000000000000002</v>
      </c>
      <c r="AC16" s="12">
        <v>2.2000000000000002</v>
      </c>
      <c r="AD16" s="12">
        <v>2.2000000000000002</v>
      </c>
      <c r="AE16" s="12">
        <v>2.2000000000000002</v>
      </c>
      <c r="AF16" s="12">
        <v>2.2000000000000002</v>
      </c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2.1999999999999997</v>
      </c>
      <c r="AP16" s="12">
        <f t="shared" si="1"/>
        <v>2.1999999999999997</v>
      </c>
      <c r="AQ16" s="12">
        <f t="shared" si="3"/>
        <v>4.6222270443732785E-16</v>
      </c>
      <c r="AR16" s="12">
        <f t="shared" si="2"/>
        <v>4.6222270443732785E-16</v>
      </c>
    </row>
    <row r="17" spans="1:44" ht="15.75" customHeight="1" thickBot="1">
      <c r="D17" s="34" t="s">
        <v>29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>
        <v>3</v>
      </c>
      <c r="N17" s="12">
        <v>3</v>
      </c>
      <c r="O17" s="12">
        <v>3</v>
      </c>
      <c r="P17" s="12">
        <v>3</v>
      </c>
      <c r="Q17" s="31">
        <v>3</v>
      </c>
      <c r="R17" s="31">
        <v>3</v>
      </c>
      <c r="S17" s="12">
        <v>3</v>
      </c>
      <c r="T17" s="12">
        <v>3</v>
      </c>
      <c r="U17" s="12">
        <v>3</v>
      </c>
      <c r="V17" s="12">
        <v>3</v>
      </c>
      <c r="W17" s="12">
        <v>3</v>
      </c>
      <c r="X17" s="12">
        <v>3</v>
      </c>
      <c r="Y17" s="12">
        <v>3</v>
      </c>
      <c r="Z17" s="12">
        <v>3</v>
      </c>
      <c r="AA17" s="12">
        <v>3</v>
      </c>
      <c r="AB17" s="12">
        <v>3</v>
      </c>
      <c r="AC17" s="12">
        <v>3</v>
      </c>
      <c r="AD17" s="12">
        <v>3</v>
      </c>
      <c r="AE17" s="12">
        <v>3</v>
      </c>
      <c r="AF17" s="12">
        <v>3</v>
      </c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30</v>
      </c>
      <c r="E18" s="12">
        <v>3</v>
      </c>
      <c r="F18" s="12">
        <v>3</v>
      </c>
      <c r="G18" s="12">
        <v>3</v>
      </c>
      <c r="H18" s="12">
        <v>3</v>
      </c>
      <c r="I18" s="12">
        <v>3</v>
      </c>
      <c r="J18" s="12">
        <v>3</v>
      </c>
      <c r="K18" s="12">
        <v>3</v>
      </c>
      <c r="L18" s="12">
        <v>3</v>
      </c>
      <c r="M18" s="12">
        <v>3</v>
      </c>
      <c r="N18" s="12">
        <v>3</v>
      </c>
      <c r="O18" s="12">
        <v>3</v>
      </c>
      <c r="P18" s="12">
        <v>3</v>
      </c>
      <c r="Q18" s="31">
        <v>3</v>
      </c>
      <c r="R18" s="31">
        <v>3</v>
      </c>
      <c r="S18" s="12">
        <v>3</v>
      </c>
      <c r="T18" s="12">
        <v>3</v>
      </c>
      <c r="U18" s="12">
        <v>3</v>
      </c>
      <c r="V18" s="12">
        <v>3</v>
      </c>
      <c r="W18" s="12">
        <v>3</v>
      </c>
      <c r="X18" s="12">
        <v>3</v>
      </c>
      <c r="Y18" s="12">
        <v>3</v>
      </c>
      <c r="Z18" s="12">
        <v>3</v>
      </c>
      <c r="AA18" s="12">
        <v>0</v>
      </c>
      <c r="AB18" s="12">
        <v>3</v>
      </c>
      <c r="AC18" s="12">
        <v>3</v>
      </c>
      <c r="AD18" s="12">
        <v>3</v>
      </c>
      <c r="AE18" s="12">
        <v>3</v>
      </c>
      <c r="AF18" s="12">
        <v>3</v>
      </c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2.75</v>
      </c>
      <c r="AP18" s="12">
        <f t="shared" si="1"/>
        <v>3</v>
      </c>
      <c r="AQ18" s="12">
        <f t="shared" si="3"/>
        <v>0.83205029433784361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47</v>
      </c>
      <c r="E19" s="31">
        <f>E$11-E$13+E$12+198.6-60-SUM(E$14:E$18)</f>
        <v>-11.950000000000006</v>
      </c>
      <c r="F19" s="12">
        <f>F$11-F$13+F$12+198.6-10*LOG10(A19)-30-SUM(F$14:F$18)</f>
        <v>-27.714237554869513</v>
      </c>
      <c r="G19" s="31">
        <f>G$11-G$13+G$12+198.6-60-SUM(G$14:G$18)</f>
        <v>-12.050000000000006</v>
      </c>
      <c r="H19" s="12">
        <f>H$11-H$13+H$12+198.6-10*LOG10(A19)-30-SUM(H$14:H$18)</f>
        <v>-27.814237554869514</v>
      </c>
      <c r="I19" s="12">
        <v>-11.973460315940656</v>
      </c>
      <c r="J19" s="12">
        <v>-27.733717891820589</v>
      </c>
      <c r="K19" s="12"/>
      <c r="L19" s="12"/>
      <c r="M19" s="12">
        <v>-11.98</v>
      </c>
      <c r="N19" s="12">
        <v>-27.73</v>
      </c>
      <c r="O19" s="12">
        <v>-11.93</v>
      </c>
      <c r="P19" s="12">
        <v>-27.69</v>
      </c>
      <c r="Q19" s="31">
        <v>-11.943460417488353</v>
      </c>
      <c r="R19" s="31">
        <v>-27.703717993368286</v>
      </c>
      <c r="S19" s="12">
        <v>-11.94</v>
      </c>
      <c r="T19" s="12">
        <v>-27.7</v>
      </c>
      <c r="U19" s="12">
        <v>-11.973479978989573</v>
      </c>
      <c r="V19" s="12">
        <v>-27.733737554869506</v>
      </c>
      <c r="W19" s="12">
        <v>-11.97</v>
      </c>
      <c r="X19" s="12"/>
      <c r="Y19" s="12"/>
      <c r="Z19" s="12"/>
      <c r="AA19" s="12">
        <v>-11.98</v>
      </c>
      <c r="AB19" s="12">
        <v>-27.74</v>
      </c>
      <c r="AC19" s="12">
        <v>-11.950000000000006</v>
      </c>
      <c r="AD19" s="12">
        <v>-27.714237554869513</v>
      </c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-11.95904007124186</v>
      </c>
      <c r="AP19" s="12">
        <f t="shared" si="1"/>
        <v>-27.717738727755268</v>
      </c>
      <c r="AQ19" s="12">
        <f t="shared" si="3"/>
        <v>3.2478895309170225E-2</v>
      </c>
      <c r="AR19" s="12">
        <f t="shared" si="2"/>
        <v>3.4710256823872167E-2</v>
      </c>
    </row>
    <row r="20" spans="1:44" ht="15.75" thickBot="1">
      <c r="A20" s="30"/>
      <c r="D20" s="33" t="s">
        <v>64</v>
      </c>
      <c r="E20" s="15">
        <f>ABS(E19-$AO$19)</f>
        <v>9.0400712418539086E-3</v>
      </c>
      <c r="F20" s="16">
        <f>ABS(F19-$AP$19)</f>
        <v>3.5011728857554658E-3</v>
      </c>
      <c r="G20" s="15">
        <f>ABS(G19-$AO$19)</f>
        <v>9.0959928758145736E-2</v>
      </c>
      <c r="H20" s="16">
        <f>ABS(H19-$AP$19)</f>
        <v>9.6498827114245955E-2</v>
      </c>
      <c r="I20" s="15">
        <f>ABS(I19-$AO$19)</f>
        <v>1.442024469879577E-2</v>
      </c>
      <c r="J20" s="16">
        <f>ABS(J19-$AP$19)</f>
        <v>1.5979164065321072E-2</v>
      </c>
      <c r="K20" s="15"/>
      <c r="L20" s="16"/>
      <c r="M20" s="15">
        <v>0.02</v>
      </c>
      <c r="N20" s="16">
        <v>0.36</v>
      </c>
      <c r="O20" s="15">
        <f>ABS(O19-$AO$19)</f>
        <v>2.9040071241860588E-2</v>
      </c>
      <c r="P20" s="16">
        <f>ABS(P19-$AP$19)</f>
        <v>2.7738727755266979E-2</v>
      </c>
      <c r="Q20" s="31"/>
      <c r="R20" s="31"/>
      <c r="S20" s="15">
        <f t="shared" ref="S20" si="4">ABS(S19-$AO$19)</f>
        <v>1.9040071241860801E-2</v>
      </c>
      <c r="T20" s="16">
        <f t="shared" ref="T20" si="5">ABS(T19-$AP$19)</f>
        <v>1.7738727755268968E-2</v>
      </c>
      <c r="U20" s="15">
        <f>ABS(U19-$AO$19)</f>
        <v>1.4439907747712866E-2</v>
      </c>
      <c r="V20" s="16">
        <f>ABS(V19-$AP$19)</f>
        <v>1.5998827114238168E-2</v>
      </c>
      <c r="W20" s="15"/>
      <c r="X20" s="16"/>
      <c r="Y20" s="15"/>
      <c r="Z20" s="16"/>
      <c r="AA20" s="15">
        <f>ABS(AA19-$AO$19)</f>
        <v>2.0959928758140123E-2</v>
      </c>
      <c r="AB20" s="16">
        <f>ABS(AB19-$AP$19)</f>
        <v>2.2261272244730179E-2</v>
      </c>
      <c r="AC20" s="17">
        <v>1.0044523602060096E-2</v>
      </c>
      <c r="AD20" s="17">
        <v>3.9388194964757872E-3</v>
      </c>
      <c r="AE20" s="15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32</v>
      </c>
      <c r="AR20" s="12" t="s">
        <v>32</v>
      </c>
    </row>
    <row r="21" spans="1:44" ht="15.75" customHeight="1" thickBot="1">
      <c r="A21" s="30">
        <v>360</v>
      </c>
      <c r="D21" s="34" t="s">
        <v>48</v>
      </c>
      <c r="E21" s="12">
        <f>E$11-E$13+E$12+198.6-60-SUM(E$14:E$18)</f>
        <v>-11.950000000000006</v>
      </c>
      <c r="F21" s="12">
        <f>F$11-F$13+F$12+198.6-10*LOG10(A21)-30-SUM(F$14:F$18)</f>
        <v>-22.943025007672887</v>
      </c>
      <c r="G21" s="12">
        <f>G$11-G$13+G$12+198.6-60-SUM(G$14:G$18)</f>
        <v>-12.050000000000006</v>
      </c>
      <c r="H21" s="12">
        <f>H$11-H$13+H$12+198.6-10*LOG10(A21)-30-SUM(H$14:H$18)</f>
        <v>-23.043025007672888</v>
      </c>
      <c r="I21" s="12">
        <v>-11.973460315940656</v>
      </c>
      <c r="J21" s="12">
        <v>-22.962505344623963</v>
      </c>
      <c r="K21" s="12"/>
      <c r="L21" s="12"/>
      <c r="M21" s="12">
        <v>-11.98</v>
      </c>
      <c r="N21" s="12">
        <v>-22.96</v>
      </c>
      <c r="O21" s="12">
        <v>-11.93</v>
      </c>
      <c r="P21" s="12">
        <v>-22.92</v>
      </c>
      <c r="Q21" s="31">
        <v>-11.943460417488353</v>
      </c>
      <c r="R21" s="31">
        <v>-22.93250544617166</v>
      </c>
      <c r="S21" s="12">
        <v>-11.94</v>
      </c>
      <c r="T21" s="12">
        <v>-22.93</v>
      </c>
      <c r="U21" s="12">
        <v>-11.973479978989573</v>
      </c>
      <c r="V21" s="12">
        <v>-22.96252500767288</v>
      </c>
      <c r="W21" s="12"/>
      <c r="X21" s="12">
        <v>-22.95</v>
      </c>
      <c r="Y21" s="12"/>
      <c r="Z21" s="12"/>
      <c r="AA21" s="12">
        <v>-11.98</v>
      </c>
      <c r="AB21" s="12">
        <v>-22.97</v>
      </c>
      <c r="AC21" s="12">
        <v>-11.950000000000006</v>
      </c>
      <c r="AD21" s="12">
        <v>-22.943025007672887</v>
      </c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-11.957822301379844</v>
      </c>
      <c r="AP21" s="12">
        <f>AVERAGE(F21,J21,N21,P21,R21,T21,V21,X21,Z21,AB21,AD21,AF21,AH21,AJ21,AL21,AN21)</f>
        <v>-22.94735858138143</v>
      </c>
      <c r="AQ21" s="12">
        <f t="shared" si="3"/>
        <v>3.4222834640594751E-2</v>
      </c>
      <c r="AR21" s="12">
        <f t="shared" si="2"/>
        <v>3.2812967234310542E-2</v>
      </c>
    </row>
    <row r="22" spans="1:44" ht="15.75" thickBot="1">
      <c r="A22" s="30"/>
      <c r="D22" s="33" t="s">
        <v>64</v>
      </c>
      <c r="E22" s="15">
        <f>ABS(E21-$AO$19)</f>
        <v>9.0400712418539086E-3</v>
      </c>
      <c r="F22" s="16">
        <f>ABS(F21-$AP$21)</f>
        <v>4.333573708542815E-3</v>
      </c>
      <c r="G22" s="15">
        <f>ABS(G21-$AO$19)</f>
        <v>9.0959928758145736E-2</v>
      </c>
      <c r="H22" s="16">
        <f>ABS(H21-$AP$21)</f>
        <v>9.5666426291458606E-2</v>
      </c>
      <c r="I22" s="15">
        <f>ABS(I21-$AO$19)</f>
        <v>1.442024469879577E-2</v>
      </c>
      <c r="J22" s="16">
        <f>ABS(J21-$AP$21)</f>
        <v>1.5146763242533723E-2</v>
      </c>
      <c r="K22" s="15"/>
      <c r="L22" s="16"/>
      <c r="M22" s="15">
        <v>0.02</v>
      </c>
      <c r="N22" s="16">
        <v>0.38</v>
      </c>
      <c r="O22" s="15">
        <f>ABS(O21-$AO$21)</f>
        <v>2.7822301379844205E-2</v>
      </c>
      <c r="P22" s="16">
        <f>ABS(P21-$AP$21)</f>
        <v>2.7358581381427882E-2</v>
      </c>
      <c r="Q22" s="31"/>
      <c r="R22" s="31"/>
      <c r="S22" s="15">
        <f t="shared" ref="S22" si="6">ABS(S21-$AO$19)</f>
        <v>1.9040071241860801E-2</v>
      </c>
      <c r="T22" s="16">
        <f t="shared" ref="T22" si="7">ABS(T21-$AP$21)</f>
        <v>1.7358581381429872E-2</v>
      </c>
      <c r="U22" s="15">
        <f>ABS(U21-$AO$21)</f>
        <v>1.5657677609729248E-2</v>
      </c>
      <c r="V22" s="16">
        <f>ABS(V21-$AP$21)</f>
        <v>1.5166426291450819E-2</v>
      </c>
      <c r="W22" s="16"/>
      <c r="X22" s="16"/>
      <c r="Y22" s="15"/>
      <c r="Z22" s="16"/>
      <c r="AA22" s="15">
        <f>ABS(AA21-$AO$21)</f>
        <v>2.2177698620156505E-2</v>
      </c>
      <c r="AB22" s="16">
        <f>ABS(AB21-$AP$21)</f>
        <v>2.2641418618569276E-2</v>
      </c>
      <c r="AC22" s="17">
        <v>1.0044523602060096E-2</v>
      </c>
      <c r="AD22" s="17">
        <v>4.8150818983785371E-3</v>
      </c>
      <c r="AE22" s="15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32</v>
      </c>
      <c r="AR22" s="12" t="s">
        <v>32</v>
      </c>
    </row>
    <row r="23" spans="1:44" ht="15.75" customHeight="1" thickBot="1">
      <c r="A23" s="30">
        <v>180</v>
      </c>
      <c r="D23" s="34" t="s">
        <v>46</v>
      </c>
      <c r="E23" s="12">
        <f>E$11-E$13+E$12+198.6-60-SUM(E$14:E$18)</f>
        <v>-11.950000000000006</v>
      </c>
      <c r="F23" s="12">
        <f>F$11-F$13+F$12+198.6-10*LOG10(A23)-30-SUM(F$14:F$18)</f>
        <v>-19.932725051033074</v>
      </c>
      <c r="G23" s="12">
        <f>G$11-G$13+G$12+198.6-60-SUM(G$14:G$18)</f>
        <v>-12.050000000000006</v>
      </c>
      <c r="H23" s="12">
        <f>H$11-H$13+H$12+198.6-10*LOG10(A23)-30-SUM(H$14:H$18)</f>
        <v>-20.032725051033076</v>
      </c>
      <c r="I23" s="12">
        <v>-11.973460315940656</v>
      </c>
      <c r="J23" s="12">
        <v>-19.952205387984151</v>
      </c>
      <c r="K23" s="12">
        <v>-11.9734603159407</v>
      </c>
      <c r="L23" s="12">
        <v>-19.952205387984201</v>
      </c>
      <c r="M23" s="12">
        <v>-11.98</v>
      </c>
      <c r="N23" s="12">
        <v>-19.95</v>
      </c>
      <c r="O23" s="12">
        <v>-11.93</v>
      </c>
      <c r="P23" s="12">
        <v>-19.91</v>
      </c>
      <c r="Q23" s="31">
        <v>-11.943460417488353</v>
      </c>
      <c r="R23" s="31">
        <v>-19.922205489531848</v>
      </c>
      <c r="S23" s="12">
        <v>-11.94</v>
      </c>
      <c r="T23" s="12">
        <v>-19.920000000000002</v>
      </c>
      <c r="U23" s="12">
        <v>-11.973479978989573</v>
      </c>
      <c r="V23" s="12">
        <v>-19.952225051033075</v>
      </c>
      <c r="W23" s="12"/>
      <c r="X23" s="12">
        <v>-19.940000000000001</v>
      </c>
      <c r="Y23" s="12">
        <v>-11.977029868651954</v>
      </c>
      <c r="Z23" s="12">
        <v>-19.977029868651954</v>
      </c>
      <c r="AA23" s="12">
        <v>-11.98</v>
      </c>
      <c r="AB23" s="12">
        <v>-19.96</v>
      </c>
      <c r="AC23" s="12">
        <v>-11.950000000000006</v>
      </c>
      <c r="AD23" s="12">
        <v>-19.932725051033074</v>
      </c>
      <c r="AE23" s="12">
        <v>-11.9</v>
      </c>
      <c r="AF23" s="12">
        <v>-19.95</v>
      </c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-11.954311871006412</v>
      </c>
      <c r="AP23" s="12">
        <f>AVERAGE(F23,J23,N23,P23,R23,T23,V23,X23,Z23,AB23,AD23,AF23,AH23,AJ23,AL23,AN23)</f>
        <v>-19.941592991605599</v>
      </c>
      <c r="AQ23" s="12">
        <f t="shared" si="3"/>
        <v>3.6759366264596728E-2</v>
      </c>
      <c r="AR23" s="12">
        <f t="shared" si="2"/>
        <v>3.1128603571390554E-2</v>
      </c>
    </row>
    <row r="24" spans="1:44" ht="15.75" thickBot="1">
      <c r="A24" s="30"/>
      <c r="D24" s="33" t="s">
        <v>64</v>
      </c>
      <c r="E24" s="15">
        <f>ABS(E23-$AO$19)</f>
        <v>9.0400712418539086E-3</v>
      </c>
      <c r="F24" s="16">
        <f>ABS(F23-$AP$23)</f>
        <v>8.867940572525157E-3</v>
      </c>
      <c r="G24" s="15">
        <f>ABS(G23-$AO$19)</f>
        <v>9.0959928758145736E-2</v>
      </c>
      <c r="H24" s="16">
        <f>ABS(H23-$AP$23)</f>
        <v>9.1132059427476264E-2</v>
      </c>
      <c r="I24" s="15">
        <f>ABS(I23-$AO$19)</f>
        <v>1.442024469879577E-2</v>
      </c>
      <c r="J24" s="16">
        <f>ABS(J23-$AP$23)</f>
        <v>1.0612396378551381E-2</v>
      </c>
      <c r="K24" s="15">
        <f>ABS(K23-$AO$19)</f>
        <v>1.4420244698840179E-2</v>
      </c>
      <c r="L24" s="16">
        <f>ABS(L23-$AP$23)</f>
        <v>1.0612396378601119E-2</v>
      </c>
      <c r="M24" s="15">
        <v>0.02</v>
      </c>
      <c r="N24" s="16">
        <v>0.37</v>
      </c>
      <c r="O24" s="15">
        <f>ABS(O23-$AO$23)</f>
        <v>2.4311871006412744E-2</v>
      </c>
      <c r="P24" s="16">
        <f>ABS(P23-$AP$23)</f>
        <v>3.1592991605599252E-2</v>
      </c>
      <c r="Q24" s="31"/>
      <c r="R24" s="31"/>
      <c r="S24" s="15">
        <f t="shared" ref="S24" si="8">ABS(S23-$AO$19)</f>
        <v>1.9040071241860801E-2</v>
      </c>
      <c r="T24" s="16">
        <f t="shared" ref="T24" si="9">ABS(T23-$AP$23)</f>
        <v>2.1592991605597689E-2</v>
      </c>
      <c r="U24" s="15">
        <f>ABS(U23-$AO$23)</f>
        <v>1.9168107983160709E-2</v>
      </c>
      <c r="V24" s="16">
        <f>ABS(V23-$AP$23)</f>
        <v>1.0632059427475582E-2</v>
      </c>
      <c r="W24" s="15"/>
      <c r="X24" s="38"/>
      <c r="Y24" s="15">
        <f>ABS(Y23-$AO$23)</f>
        <v>2.2717997645541388E-2</v>
      </c>
      <c r="Z24" s="16">
        <f>ABS(Z23-$AP$23)</f>
        <v>3.5436877046354454E-2</v>
      </c>
      <c r="AA24" s="15">
        <f>ABS(AA23-$AO$23)</f>
        <v>2.5688128993587966E-2</v>
      </c>
      <c r="AB24" s="16">
        <f>ABS(AB23-$AP$23)</f>
        <v>1.8407008394401458E-2</v>
      </c>
      <c r="AC24" s="17">
        <v>1.0044523602060096E-2</v>
      </c>
      <c r="AD24" s="17">
        <v>8.9140337903366174E-3</v>
      </c>
      <c r="AE24" s="15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32</v>
      </c>
      <c r="AR24" s="12" t="s">
        <v>32</v>
      </c>
    </row>
    <row r="25" spans="1:44" ht="15.75" customHeight="1" thickBot="1">
      <c r="A25" s="30">
        <v>90</v>
      </c>
      <c r="D25" s="34" t="s">
        <v>49</v>
      </c>
      <c r="E25" s="12">
        <f>E$11-E$13+E$12+198.6-60-SUM(E$14:E$18)</f>
        <v>-11.950000000000006</v>
      </c>
      <c r="F25" s="12">
        <f>F$11-F$13+F$12+198.6-10*LOG10(A25)-30-SUM(F$14:F$18)</f>
        <v>-16.922425094393262</v>
      </c>
      <c r="G25" s="12">
        <f>G$11-G$13+G$12+198.6-60-SUM(G$14:G$18)</f>
        <v>-12.050000000000006</v>
      </c>
      <c r="H25" s="12">
        <f>H$11-H$13+H$12+198.6-10*LOG10(A25)-30-SUM(H$14:H$18)</f>
        <v>-17.022425094393263</v>
      </c>
      <c r="I25" s="12">
        <v>-11.973460315940656</v>
      </c>
      <c r="J25" s="12">
        <v>-16.941905431344338</v>
      </c>
      <c r="K25" s="12"/>
      <c r="L25" s="12">
        <v>-16.941905431344399</v>
      </c>
      <c r="M25" s="12">
        <v>-11.98</v>
      </c>
      <c r="N25" s="12">
        <v>-16.940000000000001</v>
      </c>
      <c r="O25" s="12">
        <v>-11.93</v>
      </c>
      <c r="P25" s="12">
        <v>-16.899999999999999</v>
      </c>
      <c r="Q25" s="31">
        <v>-11.943460417488353</v>
      </c>
      <c r="R25" s="31">
        <v>-16.911905532892035</v>
      </c>
      <c r="S25" s="12">
        <v>-11.94</v>
      </c>
      <c r="T25" s="12">
        <v>-16.91</v>
      </c>
      <c r="U25" s="12">
        <v>-11.973479978989573</v>
      </c>
      <c r="V25" s="12">
        <v>-16.941925094393262</v>
      </c>
      <c r="W25" s="12"/>
      <c r="X25" s="12">
        <v>-16.93</v>
      </c>
      <c r="Y25" s="12"/>
      <c r="Z25" s="12">
        <v>-16.966729912012141</v>
      </c>
      <c r="AA25" s="12">
        <v>-11.98</v>
      </c>
      <c r="AB25" s="12">
        <v>-16.95</v>
      </c>
      <c r="AC25" s="12">
        <v>-11.950000000000006</v>
      </c>
      <c r="AD25" s="12">
        <v>-16.922425094393262</v>
      </c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-11.957822301379844</v>
      </c>
      <c r="AP25" s="12">
        <f>AVERAGE(F25,J25,N25,P25,R25,T25,V25,X25,Z25,AB25,AD25,AF25,AH25,AJ25,AL25,AN25)</f>
        <v>-16.930665105402571</v>
      </c>
      <c r="AQ25" s="12">
        <f t="shared" si="3"/>
        <v>3.4222834640594751E-2</v>
      </c>
      <c r="AR25" s="12">
        <f t="shared" si="2"/>
        <v>3.245776743494589E-2</v>
      </c>
    </row>
    <row r="26" spans="1:44" ht="15.75" thickBot="1">
      <c r="A26" s="30"/>
      <c r="D26" s="33" t="s">
        <v>64</v>
      </c>
      <c r="E26" s="15">
        <f>ABS(E25-$AO$19)</f>
        <v>9.0400712418539086E-3</v>
      </c>
      <c r="F26" s="16">
        <f>ABS(F25-$AP$25)</f>
        <v>8.2400110093097112E-3</v>
      </c>
      <c r="G26" s="15">
        <f>ABS(G25-$AO$19)</f>
        <v>9.0959928758145736E-2</v>
      </c>
      <c r="H26" s="16">
        <f>ABS(H25-$AP$25)</f>
        <v>9.175998899069171E-2</v>
      </c>
      <c r="I26" s="15">
        <f>ABS(I25-$AO$19)</f>
        <v>1.442024469879577E-2</v>
      </c>
      <c r="J26" s="16">
        <f>ABS(J25-$AP$25)</f>
        <v>1.1240325941766827E-2</v>
      </c>
      <c r="K26" s="15"/>
      <c r="L26" s="16">
        <f>ABS(L25-$AP$25)</f>
        <v>1.1240325941827223E-2</v>
      </c>
      <c r="M26" s="15">
        <v>0.02</v>
      </c>
      <c r="N26" s="16">
        <v>0.37</v>
      </c>
      <c r="O26" s="15">
        <f>ABS(O25-$AO$25)</f>
        <v>2.7822301379844205E-2</v>
      </c>
      <c r="P26" s="16">
        <f>ABS(P25-$AP$25)</f>
        <v>3.0665105402572834E-2</v>
      </c>
      <c r="Q26" s="31"/>
      <c r="R26" s="31"/>
      <c r="S26" s="15">
        <f t="shared" ref="S26" si="10">ABS(S25-$AO$19)</f>
        <v>1.9040071241860801E-2</v>
      </c>
      <c r="T26" s="16">
        <f t="shared" ref="T26" si="11">ABS(T25-$AP$25)</f>
        <v>2.0665105402571271E-2</v>
      </c>
      <c r="U26" s="15">
        <f>ABS(U25-$AO$25)</f>
        <v>1.5657677609729248E-2</v>
      </c>
      <c r="V26" s="16">
        <f>ABS(V25-$AP$25)</f>
        <v>1.1259988990691028E-2</v>
      </c>
      <c r="W26" s="15"/>
      <c r="X26" s="16"/>
      <c r="Y26" s="15"/>
      <c r="Z26" s="16">
        <f>ABS(Z25-$AP$25)</f>
        <v>3.6064806609569899E-2</v>
      </c>
      <c r="AA26" s="15">
        <f>ABS(AA25-$AO$25)</f>
        <v>2.2177698620156505E-2</v>
      </c>
      <c r="AB26" s="16">
        <f>ABS(AB25-$AP$25)</f>
        <v>1.9334894597427876E-2</v>
      </c>
      <c r="AC26" s="17">
        <v>1.0044523602060096E-2</v>
      </c>
      <c r="AD26" s="17">
        <v>9.064012110240327E-3</v>
      </c>
      <c r="AE26" s="15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32</v>
      </c>
      <c r="AR26" s="12" t="s">
        <v>32</v>
      </c>
    </row>
    <row r="27" spans="1:44" ht="15.75" customHeight="1" thickBot="1">
      <c r="A27" s="30">
        <v>45</v>
      </c>
      <c r="D27" s="34" t="s">
        <v>50</v>
      </c>
      <c r="E27" s="12">
        <f>E$11-E$13+E$12+198.6-60-SUM(E$14:E$18)</f>
        <v>-11.950000000000006</v>
      </c>
      <c r="F27" s="12">
        <f>F$11-F$13+F$12+198.6-10*LOG10(A27)-30-SUM(F$14:F$18)</f>
        <v>-13.912125137753449</v>
      </c>
      <c r="G27" s="12">
        <f>G$11-G$13+G$12+198.6-60-SUM(G$14:G$18)</f>
        <v>-12.050000000000006</v>
      </c>
      <c r="H27" s="12">
        <f>H$11-H$13+H$12+198.6-10*LOG10(A27)-30-SUM(H$14:H$18)</f>
        <v>-14.012125137753449</v>
      </c>
      <c r="I27" s="12">
        <v>-11.973460315940656</v>
      </c>
      <c r="J27" s="12">
        <v>-13.931605474704526</v>
      </c>
      <c r="K27" s="12"/>
      <c r="L27" s="12">
        <v>-13.931605474704501</v>
      </c>
      <c r="M27" s="12">
        <v>-11.98</v>
      </c>
      <c r="N27" s="12">
        <v>-13.93</v>
      </c>
      <c r="O27" s="12">
        <v>-11.93</v>
      </c>
      <c r="P27" s="12">
        <v>-13.89</v>
      </c>
      <c r="Q27" s="31">
        <v>-11.943460417488353</v>
      </c>
      <c r="R27" s="31">
        <v>-13.901605576252223</v>
      </c>
      <c r="S27" s="12">
        <v>-11.94</v>
      </c>
      <c r="T27" s="12">
        <v>-13.9</v>
      </c>
      <c r="U27" s="12">
        <v>-11.973479978989573</v>
      </c>
      <c r="V27" s="12">
        <v>-13.93162513775345</v>
      </c>
      <c r="W27" s="12"/>
      <c r="X27" s="12">
        <v>-13.92</v>
      </c>
      <c r="Y27" s="12"/>
      <c r="Z27" s="12">
        <v>-13.956429955372329</v>
      </c>
      <c r="AA27" s="12">
        <v>-11.98</v>
      </c>
      <c r="AB27" s="12">
        <v>-13.94</v>
      </c>
      <c r="AC27" s="12">
        <v>-11.950000000000006</v>
      </c>
      <c r="AD27" s="12">
        <v>-13.912125137753449</v>
      </c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-11.957822301379844</v>
      </c>
      <c r="AP27" s="12">
        <f>AVERAGE(F27,J27,N27,P27,R27,T27,V27,X27,Z27,AB27,AD27,AF27,AH27,AJ27,AL27,AN27)</f>
        <v>-13.920501492689953</v>
      </c>
      <c r="AQ27" s="12">
        <f t="shared" si="3"/>
        <v>3.4222834640594751E-2</v>
      </c>
      <c r="AR27" s="12">
        <f t="shared" si="2"/>
        <v>3.240637673577073E-2</v>
      </c>
    </row>
    <row r="28" spans="1:44" ht="15.75" thickBot="1">
      <c r="A28" s="30"/>
      <c r="D28" s="33" t="s">
        <v>64</v>
      </c>
      <c r="E28" s="15">
        <f>ABS(E27-$AO$19)</f>
        <v>9.0400712418539086E-3</v>
      </c>
      <c r="F28" s="16">
        <f>ABS(F27-$AP$27)</f>
        <v>8.3763549365034606E-3</v>
      </c>
      <c r="G28" s="15">
        <f>ABS(G27-$AO$19)</f>
        <v>9.0959928758145736E-2</v>
      </c>
      <c r="H28" s="16">
        <f>ABS(H27-$AP$27)</f>
        <v>9.1623645063496184E-2</v>
      </c>
      <c r="I28" s="15">
        <f>ABS(I27-$AO$19)</f>
        <v>1.442024469879577E-2</v>
      </c>
      <c r="J28" s="16">
        <f>ABS(J27-$AP$27)</f>
        <v>1.1103982014573077E-2</v>
      </c>
      <c r="K28" s="15"/>
      <c r="L28" s="16">
        <f>ABS(L27-$AP$27)</f>
        <v>1.1103982014548208E-2</v>
      </c>
      <c r="M28" s="15">
        <v>0.02</v>
      </c>
      <c r="N28" s="16">
        <v>0.37</v>
      </c>
      <c r="O28" s="15">
        <f>ABS(O27-$AO$27)</f>
        <v>2.7822301379844205E-2</v>
      </c>
      <c r="P28" s="16">
        <f>ABS(P27-$AP$27)</f>
        <v>3.0501492689952059E-2</v>
      </c>
      <c r="Q28" s="31"/>
      <c r="R28" s="31"/>
      <c r="S28" s="15">
        <f t="shared" ref="S28" si="12">ABS(S27-$AO$19)</f>
        <v>1.9040071241860801E-2</v>
      </c>
      <c r="T28" s="16">
        <f t="shared" ref="T28" si="13">ABS(T27-$AP$27)</f>
        <v>2.0501492689952272E-2</v>
      </c>
      <c r="U28" s="15">
        <f>ABS(U27-$AO$27)</f>
        <v>1.5657677609729248E-2</v>
      </c>
      <c r="V28" s="16">
        <f>ABS(V27-$AP$27)</f>
        <v>1.1123645063497278E-2</v>
      </c>
      <c r="W28" s="15"/>
      <c r="X28" s="16"/>
      <c r="Y28" s="15"/>
      <c r="Z28" s="16">
        <f>ABS(Z27-$AP$27)</f>
        <v>3.592846268237615E-2</v>
      </c>
      <c r="AA28" s="15">
        <f>ABS(AA27-$AO$27)</f>
        <v>2.2177698620156505E-2</v>
      </c>
      <c r="AB28" s="16">
        <f>ABS(AB27-$AP$27)</f>
        <v>1.9498507310046875E-2</v>
      </c>
      <c r="AC28" s="17">
        <v>1.0044523602060096E-2</v>
      </c>
      <c r="AD28" s="17">
        <v>9.2139904301511422E-3</v>
      </c>
      <c r="AE28" s="15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32</v>
      </c>
      <c r="AR28" s="12" t="s">
        <v>32</v>
      </c>
    </row>
    <row r="29" spans="1:44" ht="15.75" customHeight="1" thickBot="1">
      <c r="A29" s="30">
        <v>30</v>
      </c>
      <c r="D29" s="34" t="s">
        <v>51</v>
      </c>
      <c r="E29" s="12">
        <f>E$11-E$13+E$12+198.6-60-SUM(E$14:E$18)</f>
        <v>-11.950000000000006</v>
      </c>
      <c r="F29" s="12">
        <f>F$11-F$13+F$12+198.6-10*LOG10(A29)-30-SUM(F$14:F$18)</f>
        <v>-12.151212547196639</v>
      </c>
      <c r="G29" s="12">
        <f>G$11-G$13+G$12+198.6-60-SUM(G$14:G$18)</f>
        <v>-12.050000000000006</v>
      </c>
      <c r="H29" s="12">
        <f>H$11-H$13+H$12+198.6-10*LOG10(A29)-30-SUM(H$14:H$18)</f>
        <v>-12.251212547196639</v>
      </c>
      <c r="I29" s="12">
        <v>-11.973460315940656</v>
      </c>
      <c r="J29" s="12">
        <v>-12.170692884147712</v>
      </c>
      <c r="K29" s="12"/>
      <c r="L29" s="12"/>
      <c r="M29" s="12">
        <v>-11.98</v>
      </c>
      <c r="N29" s="12">
        <v>-12.17</v>
      </c>
      <c r="O29" s="12">
        <v>-11.93</v>
      </c>
      <c r="P29" s="12">
        <v>-12.13</v>
      </c>
      <c r="Q29" s="31">
        <v>-11.943460417488353</v>
      </c>
      <c r="R29" s="31">
        <v>-12.140692985695409</v>
      </c>
      <c r="S29" s="12">
        <v>-11.94</v>
      </c>
      <c r="T29" s="12">
        <v>-12.14</v>
      </c>
      <c r="U29" s="12">
        <v>-11.973479978989573</v>
      </c>
      <c r="V29" s="12">
        <v>-12.170712547196636</v>
      </c>
      <c r="W29" s="12"/>
      <c r="X29" s="12">
        <v>-12.16</v>
      </c>
      <c r="Y29" s="12"/>
      <c r="Z29" s="12"/>
      <c r="AA29" s="12">
        <v>-11.98</v>
      </c>
      <c r="AB29" s="12">
        <v>-12.18</v>
      </c>
      <c r="AC29" s="12">
        <v>-11.950000000000006</v>
      </c>
      <c r="AD29" s="12">
        <v>-12.151212547196639</v>
      </c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-11.957822301379844</v>
      </c>
      <c r="AP29" s="12">
        <f>AVERAGE(F29,J29,N29,P29,R29,T29,V29,X29,Z29,AB29,AD29,AF29,AH29,AJ29,AL29,AN29)</f>
        <v>-12.156452351143304</v>
      </c>
      <c r="AQ29" s="12">
        <f t="shared" si="3"/>
        <v>3.4222834640594751E-2</v>
      </c>
      <c r="AR29" s="12">
        <f t="shared" si="2"/>
        <v>3.2547833753726385E-2</v>
      </c>
    </row>
    <row r="30" spans="1:44" ht="15.75" thickBot="1">
      <c r="A30" s="30"/>
      <c r="D30" s="33" t="s">
        <v>64</v>
      </c>
      <c r="E30" s="15">
        <f>ABS(E29-$AO$19)</f>
        <v>9.0400712418539086E-3</v>
      </c>
      <c r="F30" s="16">
        <f>ABS(F29-$AP$29)</f>
        <v>5.2398039466652335E-3</v>
      </c>
      <c r="G30" s="15">
        <f>ABS(G29-$AO$19)</f>
        <v>9.0959928758145736E-2</v>
      </c>
      <c r="H30" s="16">
        <f>ABS(H29-$AP$29)</f>
        <v>9.4760196053334411E-2</v>
      </c>
      <c r="I30" s="15">
        <f>ABS(I29-$AO$19)</f>
        <v>1.442024469879577E-2</v>
      </c>
      <c r="J30" s="16">
        <f>ABS(J29-$AP$29)</f>
        <v>1.4240533004407752E-2</v>
      </c>
      <c r="K30" s="15"/>
      <c r="L30" s="16"/>
      <c r="M30" s="15">
        <v>0.02</v>
      </c>
      <c r="N30" s="16">
        <v>0.33</v>
      </c>
      <c r="O30" s="15">
        <f>ABS(O29-$AO$29)</f>
        <v>2.7822301379844205E-2</v>
      </c>
      <c r="P30" s="16">
        <f>ABS(P29-$AP$29)</f>
        <v>2.6452351143303687E-2</v>
      </c>
      <c r="Q30" s="31"/>
      <c r="R30" s="31"/>
      <c r="S30" s="15">
        <f t="shared" ref="S30" si="14">ABS(S29-$AO$19)</f>
        <v>1.9040071241860801E-2</v>
      </c>
      <c r="T30" s="16">
        <f t="shared" ref="T30" si="15">ABS(T29-$AP$29)</f>
        <v>1.64523511433039E-2</v>
      </c>
      <c r="U30" s="15">
        <f>ABS(U29-$AO$29)</f>
        <v>1.5657677609729248E-2</v>
      </c>
      <c r="V30" s="16">
        <f>ABS(V29-$AP$29)</f>
        <v>1.4260196053331953E-2</v>
      </c>
      <c r="W30" s="15"/>
      <c r="X30" s="16"/>
      <c r="Y30" s="15"/>
      <c r="Z30" s="16"/>
      <c r="AA30" s="15">
        <f>ABS(AA29-$AO$29)</f>
        <v>2.2177698620156505E-2</v>
      </c>
      <c r="AB30" s="16">
        <f>ABS(AB29-$AP$29)</f>
        <v>2.3547648856695247E-2</v>
      </c>
      <c r="AC30" s="17">
        <v>1.0044523602060096E-2</v>
      </c>
      <c r="AD30" s="17">
        <v>5.8220043851839876E-3</v>
      </c>
      <c r="AE30" s="15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32</v>
      </c>
      <c r="AR30" s="12" t="s">
        <v>32</v>
      </c>
    </row>
    <row r="31" spans="1:44" ht="15.75" customHeight="1" thickBot="1">
      <c r="A31" s="30">
        <v>15</v>
      </c>
      <c r="D31" s="34" t="s">
        <v>52</v>
      </c>
      <c r="E31" s="12">
        <f>E$11-E$13+E$12+198.6-60-SUM(E$14:E$18)</f>
        <v>-11.950000000000006</v>
      </c>
      <c r="F31" s="12">
        <f>F$11-F$13+F$12+198.6-10*LOG10(A31)-30-SUM(F$14:F$18)</f>
        <v>-9.1409125905568267</v>
      </c>
      <c r="G31" s="12">
        <f>G$11-G$13+G$12+198.6-60-SUM(G$14:G$18)</f>
        <v>-12.050000000000006</v>
      </c>
      <c r="H31" s="12">
        <f>H$11-H$13+H$12+198.6-10*LOG10(A31)-30-SUM(H$14:H$18)</f>
        <v>-9.2409125905568263</v>
      </c>
      <c r="I31" s="12">
        <v>-11.973460315940656</v>
      </c>
      <c r="J31" s="12">
        <v>-9.1603929275078997</v>
      </c>
      <c r="K31" s="12"/>
      <c r="L31" s="12">
        <v>-9.1603929275079192</v>
      </c>
      <c r="M31" s="12">
        <v>-11.98</v>
      </c>
      <c r="N31" s="12">
        <v>-9.16</v>
      </c>
      <c r="O31" s="12">
        <v>-11.93</v>
      </c>
      <c r="P31" s="12">
        <v>-9.1199999999999992</v>
      </c>
      <c r="Q31" s="31">
        <v>-11.943460417488353</v>
      </c>
      <c r="R31" s="31">
        <v>-9.1303930290555968</v>
      </c>
      <c r="S31" s="12">
        <v>-11.94</v>
      </c>
      <c r="T31" s="12">
        <v>-9.1300000000000008</v>
      </c>
      <c r="U31" s="12">
        <v>-11.973479978989573</v>
      </c>
      <c r="V31" s="12">
        <v>-9.1604125905568239</v>
      </c>
      <c r="W31" s="12"/>
      <c r="X31" s="12">
        <v>-9.15</v>
      </c>
      <c r="Y31" s="12"/>
      <c r="Z31" s="12">
        <v>-9.1852174081757045</v>
      </c>
      <c r="AA31" s="12">
        <v>-11.98</v>
      </c>
      <c r="AB31" s="12">
        <v>-9.17</v>
      </c>
      <c r="AC31" s="12">
        <v>-11.950000000000006</v>
      </c>
      <c r="AD31" s="12">
        <v>-9.1409125905568267</v>
      </c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-11.957822301379844</v>
      </c>
      <c r="AP31" s="12">
        <f>AVERAGE(F31,J31,N31,P31,R31,T31,V31,X31,Z31,AB31,AD31,AF31,AH31,AJ31,AL31,AN31)</f>
        <v>-9.1498401033099714</v>
      </c>
      <c r="AQ31" s="12">
        <f t="shared" si="3"/>
        <v>3.4222834640594751E-2</v>
      </c>
      <c r="AR31" s="12">
        <f t="shared" si="2"/>
        <v>3.2205349201427529E-2</v>
      </c>
    </row>
    <row r="32" spans="1:44" ht="15.75" thickBot="1">
      <c r="A32" s="30"/>
      <c r="D32" s="33" t="s">
        <v>64</v>
      </c>
      <c r="E32" s="15">
        <f>ABS(E31-$AO$19)</f>
        <v>9.0400712418539086E-3</v>
      </c>
      <c r="F32" s="16">
        <f>ABS(F31-$AP$31)</f>
        <v>8.9275127531447396E-3</v>
      </c>
      <c r="G32" s="15">
        <f>ABS(G31-$AO$19)</f>
        <v>9.0959928758145736E-2</v>
      </c>
      <c r="H32" s="16">
        <f>ABS(H31-$AP$31)</f>
        <v>9.1072487246854905E-2</v>
      </c>
      <c r="I32" s="15">
        <f>ABS(I31-$AO$19)</f>
        <v>1.442024469879577E-2</v>
      </c>
      <c r="J32" s="16">
        <f>ABS(J31-$AP$31)</f>
        <v>1.0552824197928246E-2</v>
      </c>
      <c r="K32" s="15"/>
      <c r="L32" s="16">
        <f>ABS(L31-$AP$31)</f>
        <v>1.0552824197947785E-2</v>
      </c>
      <c r="M32" s="15">
        <v>0.02</v>
      </c>
      <c r="N32" s="16">
        <v>0.33</v>
      </c>
      <c r="O32" s="15">
        <f>ABS(O31-$AO$31)</f>
        <v>2.7822301379844205E-2</v>
      </c>
      <c r="P32" s="16">
        <f>ABS(P31-$AP$31)</f>
        <v>2.9840103309972221E-2</v>
      </c>
      <c r="Q32" s="31"/>
      <c r="R32" s="31"/>
      <c r="S32" s="15">
        <f t="shared" ref="S32" si="16">ABS(S31-$AO$19)</f>
        <v>1.9040071241860801E-2</v>
      </c>
      <c r="T32" s="16">
        <f t="shared" ref="T32" si="17">ABS(T31-$AP$31)</f>
        <v>1.9840103309970658E-2</v>
      </c>
      <c r="U32" s="15">
        <f>ABS(U31-$AO$31)</f>
        <v>1.5657677609729248E-2</v>
      </c>
      <c r="V32" s="16">
        <f>ABS(V31-$AP$31)</f>
        <v>1.0572487246852447E-2</v>
      </c>
      <c r="W32" s="15"/>
      <c r="X32" s="16"/>
      <c r="Y32" s="15"/>
      <c r="Z32" s="16">
        <f>ABS(Z31-$AP$31)</f>
        <v>3.5377304865733095E-2</v>
      </c>
      <c r="AA32" s="15">
        <f>ABS(AA31-$AO$31)</f>
        <v>2.2177698620156505E-2</v>
      </c>
      <c r="AB32" s="16">
        <f>ABS(AB31-$AP$31)</f>
        <v>2.0159896690028489E-2</v>
      </c>
      <c r="AC32" s="17">
        <v>1.0044523602060096E-2</v>
      </c>
      <c r="AD32" s="17">
        <v>9.8202640284590359E-3</v>
      </c>
      <c r="AE32" s="15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32</v>
      </c>
      <c r="AR32" s="12" t="s">
        <v>32</v>
      </c>
    </row>
    <row r="33" spans="1:44" ht="15.75" customHeight="1" thickBot="1">
      <c r="A33" s="30">
        <v>3.75</v>
      </c>
      <c r="D33" s="34" t="s">
        <v>53</v>
      </c>
      <c r="E33" s="12">
        <f>E$11-E$13+E$12+198.6-60-SUM(E$14:E$18)</f>
        <v>-11.950000000000006</v>
      </c>
      <c r="F33" s="12">
        <f>F$11-F$13+F$12+198.6-10*LOG10(A33)-30-SUM(F$14:F$18)</f>
        <v>-3.1203126772772016</v>
      </c>
      <c r="G33" s="12">
        <f>G$11-G$13+G$12+198.6-60-SUM(G$14:G$18)</f>
        <v>-12.050000000000006</v>
      </c>
      <c r="H33" s="12">
        <f>H$11-H$13+H$12+198.6-10*LOG10(A33)-30-SUM(H$14:H$18)</f>
        <v>-3.2203126772772013</v>
      </c>
      <c r="I33" s="12">
        <v>-11.973460315940656</v>
      </c>
      <c r="J33" s="12">
        <v>-3.1397930142282746</v>
      </c>
      <c r="K33" s="12"/>
      <c r="L33" s="12">
        <v>-3.1397930142282999</v>
      </c>
      <c r="M33" s="12">
        <v>-11.98</v>
      </c>
      <c r="N33" s="12">
        <v>-3.14</v>
      </c>
      <c r="O33" s="12">
        <v>-11.93</v>
      </c>
      <c r="P33" s="12">
        <v>-3.1</v>
      </c>
      <c r="Q33" s="31">
        <v>-11.943460417488353</v>
      </c>
      <c r="R33" s="31">
        <v>-3.1097931157759717</v>
      </c>
      <c r="S33" s="12">
        <v>-11.94</v>
      </c>
      <c r="T33" s="12">
        <v>-3.11</v>
      </c>
      <c r="U33" s="12">
        <v>-11.973479978989573</v>
      </c>
      <c r="V33" s="12">
        <v>-3.1398126772771988</v>
      </c>
      <c r="W33" s="12"/>
      <c r="X33" s="12">
        <v>-3.13</v>
      </c>
      <c r="Y33" s="12"/>
      <c r="Z33" s="12">
        <v>-3.1646174948960812</v>
      </c>
      <c r="AA33" s="12">
        <v>-11.98</v>
      </c>
      <c r="AB33" s="12">
        <v>-3.15</v>
      </c>
      <c r="AC33" s="12">
        <v>-11.950000000000006</v>
      </c>
      <c r="AD33" s="12">
        <v>-3.1203126772772016</v>
      </c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-11.957822301379844</v>
      </c>
      <c r="AP33" s="12">
        <f>AVERAGE(F33,J33,N33,P33,R33,T33,V33,X33,Z33,AB33,AD33,AF33,AH33,AJ33,AL33,AN33)</f>
        <v>-3.129512877884721</v>
      </c>
      <c r="AQ33" s="12">
        <f t="shared" si="3"/>
        <v>3.4222834640594751E-2</v>
      </c>
      <c r="AR33" s="12">
        <f t="shared" si="2"/>
        <v>3.2109914121438564E-2</v>
      </c>
    </row>
    <row r="34" spans="1:44" ht="15.75" thickBot="1">
      <c r="D34" s="33" t="s">
        <v>64</v>
      </c>
      <c r="E34" s="15">
        <f>ABS(E33-$AO$19)</f>
        <v>9.0400712418539086E-3</v>
      </c>
      <c r="F34" s="16">
        <f>ABS(F33-$AP$33)</f>
        <v>9.2002006075193599E-3</v>
      </c>
      <c r="G34" s="15">
        <f>ABS(G33-$AO$19)</f>
        <v>9.0959928758145736E-2</v>
      </c>
      <c r="H34" s="16">
        <f>ABS(H33-$AP$33)</f>
        <v>9.0799799392480285E-2</v>
      </c>
      <c r="I34" s="15">
        <f>ABS(I33-$AO$19)</f>
        <v>1.442024469879577E-2</v>
      </c>
      <c r="J34" s="16">
        <f>ABS(J33-$AP$33)</f>
        <v>1.0280136343553625E-2</v>
      </c>
      <c r="K34" s="15"/>
      <c r="L34" s="16">
        <f>ABS(L33-$AP$33)</f>
        <v>1.0280136343578938E-2</v>
      </c>
      <c r="M34" s="15">
        <v>0.02</v>
      </c>
      <c r="N34" s="16">
        <v>0.37</v>
      </c>
      <c r="O34" s="15">
        <f>ABS(O33-$AO$33)</f>
        <v>2.7822301379844205E-2</v>
      </c>
      <c r="P34" s="16">
        <f>ABS(P33-$AP$33)</f>
        <v>2.9512877884720901E-2</v>
      </c>
      <c r="Q34" s="15"/>
      <c r="R34" s="16"/>
      <c r="S34" s="15">
        <f t="shared" ref="S34" si="18">ABS(S33-$AO$19)</f>
        <v>1.9040071241860801E-2</v>
      </c>
      <c r="T34" s="16">
        <f t="shared" ref="T34" si="19">ABS(T33-$AP$33)</f>
        <v>1.9512877884721114E-2</v>
      </c>
      <c r="U34" s="15">
        <f>ABS(U33-$AO$33)</f>
        <v>1.5657677609729248E-2</v>
      </c>
      <c r="V34" s="16">
        <f>ABS(V33-$AP$33)</f>
        <v>1.0299799392477826E-2</v>
      </c>
      <c r="W34" s="15"/>
      <c r="X34" s="16"/>
      <c r="Y34" s="15"/>
      <c r="Z34" s="16">
        <f>ABS(Z33-$AP$33)</f>
        <v>3.5104617011360251E-2</v>
      </c>
      <c r="AA34" s="15">
        <f>ABS(AA33-$AO$33)</f>
        <v>2.2177698620156505E-2</v>
      </c>
      <c r="AB34" s="16">
        <f>ABS(AB33-$AP$33)</f>
        <v>2.0487122115278922E-2</v>
      </c>
      <c r="AC34" s="17">
        <v>1.0044523602060096E-2</v>
      </c>
      <c r="AD34" s="17">
        <v>1.0120220668270896E-2</v>
      </c>
      <c r="AE34" s="15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32</v>
      </c>
    </row>
    <row r="37" spans="1:44" ht="15">
      <c r="F37" s="22" t="s">
        <v>32</v>
      </c>
      <c r="G37" s="23"/>
      <c r="H37" s="22" t="s">
        <v>32</v>
      </c>
      <c r="I37" s="23"/>
      <c r="J37" s="23"/>
      <c r="K37" s="23"/>
      <c r="L37" s="22" t="s">
        <v>32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2:J23"/>
  <sheetViews>
    <sheetView zoomScale="115" zoomScaleNormal="115" workbookViewId="0">
      <selection activeCell="L20" sqref="L20"/>
    </sheetView>
  </sheetViews>
  <sheetFormatPr defaultColWidth="9.140625" defaultRowHeight="12.75"/>
  <cols>
    <col min="2" max="2" width="4.7109375" bestFit="1" customWidth="1"/>
    <col min="3" max="3" width="12.140625" customWidth="1"/>
    <col min="4" max="4" width="17.85546875" customWidth="1"/>
    <col min="5" max="5" width="18.5703125" customWidth="1"/>
    <col min="6" max="6" width="23.7109375" customWidth="1"/>
    <col min="7" max="7" width="13.5703125" bestFit="1" customWidth="1"/>
    <col min="8" max="8" width="14.85546875" bestFit="1" customWidth="1"/>
    <col min="9" max="9" width="22" bestFit="1" customWidth="1"/>
  </cols>
  <sheetData>
    <row r="2" spans="1:10">
      <c r="A2" s="19" t="s">
        <v>66</v>
      </c>
      <c r="B2" s="19" t="s">
        <v>65</v>
      </c>
      <c r="C2" s="19"/>
      <c r="D2" s="19"/>
      <c r="E2" s="19"/>
      <c r="F2" s="19"/>
      <c r="G2" s="19"/>
      <c r="H2" s="32"/>
      <c r="I2" s="32"/>
      <c r="J2" s="32"/>
    </row>
    <row r="3" spans="1:10">
      <c r="A3" s="39"/>
      <c r="B3" s="19" t="s">
        <v>90</v>
      </c>
      <c r="C3" s="19"/>
      <c r="D3" s="19"/>
      <c r="E3" s="19"/>
      <c r="F3" s="19"/>
      <c r="G3" s="19"/>
      <c r="H3" s="32"/>
      <c r="I3" s="32"/>
      <c r="J3" s="32"/>
    </row>
    <row r="4" spans="1:10">
      <c r="A4" s="39"/>
      <c r="B4" s="19" t="s">
        <v>84</v>
      </c>
      <c r="C4" s="19"/>
      <c r="D4" s="19"/>
      <c r="E4" s="19"/>
      <c r="F4" s="19"/>
      <c r="G4" s="19"/>
      <c r="H4" s="32"/>
      <c r="I4" s="32"/>
      <c r="J4" s="32"/>
    </row>
    <row r="5" spans="1:10">
      <c r="A5" s="39"/>
      <c r="B5" s="19" t="s">
        <v>71</v>
      </c>
      <c r="C5" s="19"/>
      <c r="D5" s="19"/>
      <c r="E5" s="19"/>
      <c r="F5" s="19"/>
      <c r="G5" s="19"/>
      <c r="H5" s="32"/>
      <c r="I5" s="32"/>
      <c r="J5" s="32"/>
    </row>
    <row r="6" spans="1:10">
      <c r="B6" s="19" t="s">
        <v>70</v>
      </c>
      <c r="C6" s="19"/>
      <c r="D6" s="19"/>
      <c r="E6" s="19"/>
      <c r="F6" s="19"/>
      <c r="G6" s="19"/>
      <c r="H6" s="32"/>
      <c r="I6" s="32"/>
      <c r="J6" s="32"/>
    </row>
    <row r="7" spans="1:10">
      <c r="B7" s="19" t="s">
        <v>86</v>
      </c>
      <c r="C7" s="19"/>
      <c r="D7" s="19"/>
      <c r="E7" s="19"/>
      <c r="F7" s="19"/>
      <c r="G7" s="19"/>
      <c r="H7" s="32"/>
      <c r="I7" s="32"/>
      <c r="J7" s="32"/>
    </row>
    <row r="8" spans="1:10">
      <c r="B8" s="19" t="s">
        <v>87</v>
      </c>
      <c r="C8" s="32"/>
      <c r="D8" s="32"/>
      <c r="E8" s="32"/>
      <c r="F8" s="32"/>
      <c r="G8" s="32"/>
      <c r="H8" s="32"/>
      <c r="I8" s="32"/>
      <c r="J8" s="32"/>
    </row>
    <row r="9" spans="1:10" ht="13.5" customHeight="1">
      <c r="B9" s="19" t="s">
        <v>88</v>
      </c>
      <c r="C9" s="32"/>
      <c r="D9" s="32"/>
      <c r="E9" s="32"/>
      <c r="F9" s="32"/>
      <c r="G9" s="32"/>
      <c r="H9" s="32"/>
      <c r="I9" s="32"/>
      <c r="J9" s="32"/>
    </row>
    <row r="10" spans="1:10" ht="13.5" customHeight="1"/>
    <row r="11" spans="1:10" ht="13.5" customHeight="1"/>
    <row r="12" spans="1:10" ht="13.5" customHeight="1" thickBot="1"/>
    <row r="13" spans="1:10" ht="26.25" customHeight="1" thickBot="1">
      <c r="B13" s="5" t="s">
        <v>6</v>
      </c>
      <c r="C13" s="13" t="s">
        <v>7</v>
      </c>
      <c r="D13" s="13" t="s">
        <v>8</v>
      </c>
      <c r="E13" s="13" t="s">
        <v>34</v>
      </c>
      <c r="F13" s="13" t="s">
        <v>35</v>
      </c>
      <c r="G13" s="13" t="s">
        <v>9</v>
      </c>
    </row>
    <row r="14" spans="1:10" ht="13.5" customHeight="1" thickBot="1">
      <c r="B14" s="7">
        <v>1</v>
      </c>
      <c r="C14" s="7" t="s">
        <v>10</v>
      </c>
      <c r="D14" s="8" t="s">
        <v>11</v>
      </c>
      <c r="E14" s="8" t="s">
        <v>12</v>
      </c>
      <c r="F14" s="8" t="s">
        <v>36</v>
      </c>
      <c r="G14" s="8" t="s">
        <v>13</v>
      </c>
    </row>
    <row r="15" spans="1:10" ht="13.5" customHeight="1" thickBot="1">
      <c r="B15" s="9">
        <v>2</v>
      </c>
      <c r="C15" s="9" t="s">
        <v>16</v>
      </c>
      <c r="D15" s="10" t="s">
        <v>11</v>
      </c>
      <c r="E15" s="8" t="s">
        <v>15</v>
      </c>
      <c r="F15" s="10" t="s">
        <v>37</v>
      </c>
      <c r="G15" s="10" t="s">
        <v>13</v>
      </c>
    </row>
    <row r="16" spans="1:10" ht="13.5" customHeight="1" thickBot="1">
      <c r="B16" s="9">
        <v>3</v>
      </c>
      <c r="C16" s="9" t="s">
        <v>14</v>
      </c>
      <c r="D16" s="10" t="s">
        <v>11</v>
      </c>
      <c r="E16" s="8" t="s">
        <v>15</v>
      </c>
      <c r="F16" s="10" t="s">
        <v>38</v>
      </c>
      <c r="G16" s="10" t="s">
        <v>13</v>
      </c>
    </row>
    <row r="17" spans="2:7" ht="13.5" customHeight="1" thickBot="1">
      <c r="B17" s="9">
        <v>4</v>
      </c>
      <c r="C17" s="9" t="s">
        <v>10</v>
      </c>
      <c r="D17" s="10" t="s">
        <v>17</v>
      </c>
      <c r="E17" s="27" t="s">
        <v>68</v>
      </c>
      <c r="F17" s="10" t="s">
        <v>39</v>
      </c>
      <c r="G17" s="10" t="s">
        <v>13</v>
      </c>
    </row>
    <row r="18" spans="2:7" ht="13.5" customHeight="1" thickBot="1">
      <c r="B18" s="9">
        <v>5</v>
      </c>
      <c r="C18" s="9" t="s">
        <v>16</v>
      </c>
      <c r="D18" s="10" t="s">
        <v>17</v>
      </c>
      <c r="E18" s="8" t="s">
        <v>15</v>
      </c>
      <c r="F18" s="10" t="s">
        <v>40</v>
      </c>
      <c r="G18" s="10" t="s">
        <v>13</v>
      </c>
    </row>
    <row r="19" spans="2:7" ht="13.5" customHeight="1" thickBot="1">
      <c r="B19" s="9">
        <v>6</v>
      </c>
      <c r="C19" s="9" t="s">
        <v>14</v>
      </c>
      <c r="D19" s="10" t="s">
        <v>17</v>
      </c>
      <c r="E19" s="10" t="s">
        <v>15</v>
      </c>
      <c r="F19" s="10" t="s">
        <v>41</v>
      </c>
      <c r="G19" s="10" t="s">
        <v>13</v>
      </c>
    </row>
    <row r="20" spans="2:7" ht="13.5" customHeight="1" thickBot="1">
      <c r="B20" s="9">
        <v>7</v>
      </c>
      <c r="C20" s="9" t="s">
        <v>10</v>
      </c>
      <c r="D20" s="10" t="s">
        <v>33</v>
      </c>
      <c r="E20" s="10" t="s">
        <v>42</v>
      </c>
      <c r="F20" s="10" t="s">
        <v>12</v>
      </c>
      <c r="G20" s="10" t="s">
        <v>13</v>
      </c>
    </row>
    <row r="21" spans="2:7" ht="13.5" customHeight="1" thickBot="1">
      <c r="B21" s="9">
        <v>8</v>
      </c>
      <c r="C21" s="9" t="s">
        <v>16</v>
      </c>
      <c r="D21" s="10" t="s">
        <v>33</v>
      </c>
      <c r="E21" s="10" t="s">
        <v>43</v>
      </c>
      <c r="F21" s="10" t="s">
        <v>15</v>
      </c>
      <c r="G21" s="10" t="s">
        <v>13</v>
      </c>
    </row>
    <row r="22" spans="2:7" ht="13.5" customHeight="1" thickBot="1">
      <c r="B22" s="9">
        <v>9</v>
      </c>
      <c r="C22" s="9" t="s">
        <v>14</v>
      </c>
      <c r="D22" s="10" t="s">
        <v>33</v>
      </c>
      <c r="E22" s="10" t="s">
        <v>44</v>
      </c>
      <c r="F22" s="10" t="s">
        <v>15</v>
      </c>
      <c r="G22" s="10" t="s">
        <v>13</v>
      </c>
    </row>
    <row r="23" spans="2:7" ht="13.5" customHeight="1" thickBot="1">
      <c r="B23" s="9">
        <v>10</v>
      </c>
      <c r="C23" s="9" t="s">
        <v>14</v>
      </c>
      <c r="D23" s="26" t="s">
        <v>67</v>
      </c>
      <c r="E23" s="10" t="s">
        <v>45</v>
      </c>
      <c r="F23" s="10" t="s">
        <v>15</v>
      </c>
      <c r="G23" s="10" t="s">
        <v>13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8"/>
  <sheetViews>
    <sheetView tabSelected="1" zoomScale="110" zoomScaleNormal="110" zoomScalePageLayoutView="80" workbookViewId="0">
      <selection activeCell="AC8" sqref="AC8:AD8"/>
    </sheetView>
  </sheetViews>
  <sheetFormatPr defaultColWidth="9.28515625" defaultRowHeight="12.75"/>
  <cols>
    <col min="1" max="3" width="9.28515625" style="1" customWidth="1"/>
    <col min="4" max="4" width="24.42578125" style="1" bestFit="1" customWidth="1"/>
    <col min="5" max="6" width="9.28515625" style="1" customWidth="1"/>
    <col min="7" max="8" width="9.28515625" style="18" customWidth="1"/>
    <col min="9" max="10" width="9.28515625" style="1" customWidth="1"/>
    <col min="11" max="12" width="9.28515625" style="18" customWidth="1"/>
    <col min="13" max="98" width="9.28515625" style="1" customWidth="1"/>
    <col min="99" max="16384" width="9.28515625" style="1"/>
  </cols>
  <sheetData>
    <row r="3" spans="4:44" ht="13.5" thickBot="1"/>
    <row r="4" spans="4:44" ht="13.5" thickBot="1">
      <c r="D4" s="28" t="s">
        <v>54</v>
      </c>
    </row>
    <row r="7" spans="4:44" ht="13.5" customHeight="1" thickBot="1"/>
    <row r="8" spans="4:44" ht="15.75" customHeight="1" thickBot="1">
      <c r="D8" s="33" t="s">
        <v>18</v>
      </c>
      <c r="E8" s="40" t="s">
        <v>31</v>
      </c>
      <c r="F8" s="41"/>
      <c r="G8" s="40" t="s">
        <v>72</v>
      </c>
      <c r="H8" s="41"/>
      <c r="I8" s="40" t="s">
        <v>74</v>
      </c>
      <c r="J8" s="41"/>
      <c r="K8" s="40" t="s">
        <v>75</v>
      </c>
      <c r="L8" s="41"/>
      <c r="M8" s="40" t="s">
        <v>76</v>
      </c>
      <c r="N8" s="47"/>
      <c r="O8" s="40" t="s">
        <v>77</v>
      </c>
      <c r="P8" s="41"/>
      <c r="Q8" s="40" t="s">
        <v>78</v>
      </c>
      <c r="R8" s="41"/>
      <c r="S8" s="40" t="s">
        <v>79</v>
      </c>
      <c r="T8" s="41"/>
      <c r="U8" s="40" t="s">
        <v>80</v>
      </c>
      <c r="V8" s="41"/>
      <c r="W8" s="40" t="s">
        <v>81</v>
      </c>
      <c r="X8" s="41"/>
      <c r="Y8" s="40" t="s">
        <v>85</v>
      </c>
      <c r="Z8" s="41"/>
      <c r="AA8" s="40" t="s">
        <v>89</v>
      </c>
      <c r="AB8" s="41"/>
      <c r="AC8" s="40" t="s">
        <v>91</v>
      </c>
      <c r="AD8" s="47"/>
      <c r="AE8" s="42"/>
      <c r="AF8" s="44"/>
      <c r="AG8" s="42"/>
      <c r="AH8" s="45"/>
      <c r="AI8" s="42"/>
      <c r="AJ8" s="45"/>
      <c r="AK8" s="42"/>
      <c r="AL8" s="44"/>
      <c r="AM8" s="42"/>
      <c r="AN8" s="44"/>
      <c r="AO8" s="42" t="s">
        <v>19</v>
      </c>
      <c r="AP8" s="46"/>
      <c r="AQ8" s="42" t="s">
        <v>20</v>
      </c>
      <c r="AR8" s="43"/>
    </row>
    <row r="9" spans="4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v>2</v>
      </c>
      <c r="R10" s="12">
        <v>2</v>
      </c>
      <c r="S10" s="12">
        <v>2</v>
      </c>
      <c r="T10" s="12">
        <v>2</v>
      </c>
      <c r="U10" s="12">
        <v>2</v>
      </c>
      <c r="V10" s="12">
        <v>2</v>
      </c>
      <c r="W10" s="12">
        <v>2</v>
      </c>
      <c r="X10" s="12">
        <v>2</v>
      </c>
      <c r="Y10" s="12">
        <v>2</v>
      </c>
      <c r="Z10" s="12">
        <v>2</v>
      </c>
      <c r="AA10" s="12">
        <v>2</v>
      </c>
      <c r="AB10" s="12">
        <v>2</v>
      </c>
      <c r="AC10" s="12">
        <v>2</v>
      </c>
      <c r="AD10" s="12">
        <v>2</v>
      </c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35" t="s">
        <v>69</v>
      </c>
      <c r="E11" s="12">
        <v>89</v>
      </c>
      <c r="F11" s="12">
        <v>23</v>
      </c>
      <c r="G11" s="12">
        <v>89</v>
      </c>
      <c r="H11" s="12">
        <v>23</v>
      </c>
      <c r="I11" s="12">
        <v>89</v>
      </c>
      <c r="J11" s="12">
        <v>23</v>
      </c>
      <c r="K11" s="12">
        <v>89</v>
      </c>
      <c r="L11" s="12">
        <v>23</v>
      </c>
      <c r="M11" s="12">
        <v>89</v>
      </c>
      <c r="N11" s="12">
        <v>23</v>
      </c>
      <c r="O11" s="12">
        <v>89</v>
      </c>
      <c r="P11" s="12">
        <v>23</v>
      </c>
      <c r="Q11" s="31">
        <v>89</v>
      </c>
      <c r="R11" s="31">
        <v>23</v>
      </c>
      <c r="S11" s="12">
        <v>89</v>
      </c>
      <c r="T11" s="12">
        <v>23</v>
      </c>
      <c r="U11" s="12">
        <v>89</v>
      </c>
      <c r="V11" s="12">
        <v>23</v>
      </c>
      <c r="W11" s="12">
        <v>89</v>
      </c>
      <c r="X11" s="12">
        <v>23</v>
      </c>
      <c r="Y11" s="12">
        <v>89</v>
      </c>
      <c r="Z11" s="12">
        <v>23</v>
      </c>
      <c r="AA11" s="12">
        <v>89</v>
      </c>
      <c r="AB11" s="12">
        <v>23</v>
      </c>
      <c r="AC11" s="12">
        <v>89</v>
      </c>
      <c r="AD11" s="12">
        <v>23</v>
      </c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89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4:44" ht="15.75" customHeight="1" thickBot="1">
      <c r="D12" s="34" t="s">
        <v>83</v>
      </c>
      <c r="E12" s="12">
        <v>-31.62</v>
      </c>
      <c r="F12" s="12">
        <v>19</v>
      </c>
      <c r="G12" s="12">
        <v>-31.62</v>
      </c>
      <c r="H12" s="12">
        <v>19</v>
      </c>
      <c r="I12" s="12">
        <v>-31.62397997898956</v>
      </c>
      <c r="J12" s="12">
        <v>19</v>
      </c>
      <c r="K12" s="12">
        <v>-31.623979978989599</v>
      </c>
      <c r="L12" s="12">
        <v>19</v>
      </c>
      <c r="M12" s="12">
        <v>-31.62</v>
      </c>
      <c r="N12" s="12">
        <v>19</v>
      </c>
      <c r="O12" s="12">
        <v>-31.6</v>
      </c>
      <c r="P12" s="12">
        <v>19</v>
      </c>
      <c r="Q12" s="31">
        <v>-31.62397997898956</v>
      </c>
      <c r="R12" s="31">
        <v>19</v>
      </c>
      <c r="S12" s="12">
        <v>-31.623979978989599</v>
      </c>
      <c r="T12" s="12">
        <v>19</v>
      </c>
      <c r="U12" s="12">
        <v>-31.62397997898956</v>
      </c>
      <c r="V12" s="12">
        <v>19</v>
      </c>
      <c r="W12" s="12">
        <v>-31.62</v>
      </c>
      <c r="X12" s="12">
        <v>19</v>
      </c>
      <c r="Y12" s="12">
        <v>-31.62</v>
      </c>
      <c r="Z12" s="12">
        <v>19</v>
      </c>
      <c r="AA12" s="12">
        <v>-31.62</v>
      </c>
      <c r="AB12" s="12">
        <v>19</v>
      </c>
      <c r="AC12" s="12">
        <v>-31.623979978989599</v>
      </c>
      <c r="AD12" s="12">
        <v>19</v>
      </c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-31.619990899540714</v>
      </c>
      <c r="AP12" s="12">
        <f t="shared" si="1"/>
        <v>19</v>
      </c>
      <c r="AQ12" s="12">
        <f>_xlfn.STDEV.S(E12,G12,I12,M12,O12,Q12,S12,U12,W12,Y12,AA12,AC12,AE12,AG12,AI12,AK12,AM12)</f>
        <v>6.6002777400385754E-3</v>
      </c>
      <c r="AR12" s="12">
        <f t="shared" ref="AR12:AR33" si="2">_xlfn.STDEV.S(F12,H12,J12,N12,P12,R12,T12,V12,X12,Z12,AB12,AD12,AF12,AH12,AJ12,AL12,AN12)</f>
        <v>0</v>
      </c>
    </row>
    <row r="13" spans="4:44" ht="15.75" customHeight="1" thickBot="1">
      <c r="D13" s="34" t="s">
        <v>25</v>
      </c>
      <c r="E13" s="12">
        <v>190.8</v>
      </c>
      <c r="F13" s="12">
        <v>190.8</v>
      </c>
      <c r="G13" s="12">
        <v>190.8</v>
      </c>
      <c r="H13" s="12">
        <v>190.8</v>
      </c>
      <c r="I13" s="12">
        <v>190.81436428384143</v>
      </c>
      <c r="J13" s="12">
        <v>190.81436428384143</v>
      </c>
      <c r="K13" s="12">
        <v>190.814364283841</v>
      </c>
      <c r="L13" s="12">
        <v>190.814364283841</v>
      </c>
      <c r="M13" s="12">
        <v>190.96</v>
      </c>
      <c r="N13" s="12">
        <v>190.96</v>
      </c>
      <c r="O13" s="12">
        <v>190.80613646989013</v>
      </c>
      <c r="P13" s="12">
        <v>190.80613646989013</v>
      </c>
      <c r="Q13" s="31">
        <v>190.81436428475001</v>
      </c>
      <c r="R13" s="31">
        <v>190.81436428475001</v>
      </c>
      <c r="S13" s="12">
        <v>190.81</v>
      </c>
      <c r="T13" s="12">
        <v>190.81</v>
      </c>
      <c r="U13" s="12">
        <v>190.8</v>
      </c>
      <c r="V13" s="12">
        <v>190.8</v>
      </c>
      <c r="W13" s="12">
        <v>190.81</v>
      </c>
      <c r="X13" s="12">
        <v>190.81</v>
      </c>
      <c r="Y13" s="12">
        <v>190.82</v>
      </c>
      <c r="Z13" s="12">
        <v>190.82</v>
      </c>
      <c r="AA13" s="12">
        <v>190.8</v>
      </c>
      <c r="AB13" s="12">
        <v>190.8</v>
      </c>
      <c r="AC13" s="12">
        <v>190.81</v>
      </c>
      <c r="AD13" s="12">
        <v>190.81</v>
      </c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190.82226045804376</v>
      </c>
      <c r="AP13" s="12">
        <f t="shared" si="1"/>
        <v>190.82226045804376</v>
      </c>
      <c r="AQ13" s="12">
        <f t="shared" ref="AQ13:AQ33" si="3">_xlfn.STDEV.S(E13,G13,I13,M13,O13,Q13,S13,U13,W13,Y13,AA13,AC13,AE13,AG13,AI13,AK13,AM13)</f>
        <v>4.4470365686110874E-2</v>
      </c>
      <c r="AR13" s="12">
        <f t="shared" si="2"/>
        <v>4.4470365686110874E-2</v>
      </c>
    </row>
    <row r="14" spans="4:44" ht="15.75" customHeight="1" thickBot="1">
      <c r="D14" s="34" t="s">
        <v>26</v>
      </c>
      <c r="E14" s="12">
        <v>0.2</v>
      </c>
      <c r="F14" s="12">
        <v>0.2</v>
      </c>
      <c r="G14" s="12">
        <v>0.2</v>
      </c>
      <c r="H14" s="12">
        <v>0.2</v>
      </c>
      <c r="I14" s="12">
        <v>0.2</v>
      </c>
      <c r="J14" s="12">
        <v>0.2</v>
      </c>
      <c r="K14" s="12">
        <v>0.2</v>
      </c>
      <c r="L14" s="12">
        <v>0.2</v>
      </c>
      <c r="M14" s="12">
        <v>0.2</v>
      </c>
      <c r="N14" s="12">
        <v>0.2</v>
      </c>
      <c r="O14" s="12">
        <v>0.2</v>
      </c>
      <c r="P14" s="12">
        <v>0.2</v>
      </c>
      <c r="Q14" s="31">
        <v>0.2</v>
      </c>
      <c r="R14" s="31">
        <v>0.2</v>
      </c>
      <c r="S14" s="36">
        <v>0.88</v>
      </c>
      <c r="T14" s="36">
        <v>0.88</v>
      </c>
      <c r="U14" s="12">
        <v>0.20155696691002722</v>
      </c>
      <c r="V14" s="12">
        <v>0.20155696691002722</v>
      </c>
      <c r="W14" s="12">
        <v>0.2</v>
      </c>
      <c r="X14" s="12">
        <v>0.2</v>
      </c>
      <c r="Y14" s="12">
        <v>0.2</v>
      </c>
      <c r="Z14" s="12">
        <v>0.2</v>
      </c>
      <c r="AA14" s="12">
        <v>0.2</v>
      </c>
      <c r="AB14" s="12">
        <v>0.2</v>
      </c>
      <c r="AC14" s="12">
        <v>0.2</v>
      </c>
      <c r="AD14" s="12">
        <v>0.2</v>
      </c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0.261959724264548</v>
      </c>
      <c r="AP14" s="12">
        <f t="shared" si="1"/>
        <v>0.261959724264548</v>
      </c>
      <c r="AQ14" s="12">
        <f t="shared" si="3"/>
        <v>0.19625874214475575</v>
      </c>
      <c r="AR14" s="12">
        <f t="shared" si="2"/>
        <v>0.19625874214475575</v>
      </c>
    </row>
    <row r="15" spans="4:44" ht="15.75" customHeight="1" thickBot="1">
      <c r="D15" s="34" t="s">
        <v>27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>
        <v>3</v>
      </c>
      <c r="P15" s="12">
        <v>3</v>
      </c>
      <c r="Q15" s="31">
        <v>3</v>
      </c>
      <c r="R15" s="31">
        <v>3</v>
      </c>
      <c r="S15" s="12">
        <v>3</v>
      </c>
      <c r="T15" s="12">
        <v>3</v>
      </c>
      <c r="U15" s="12">
        <v>3</v>
      </c>
      <c r="V15" s="12">
        <v>3</v>
      </c>
      <c r="W15" s="12">
        <v>3</v>
      </c>
      <c r="X15" s="12">
        <v>3</v>
      </c>
      <c r="Y15" s="12">
        <v>3</v>
      </c>
      <c r="Z15" s="12">
        <v>3</v>
      </c>
      <c r="AA15" s="12">
        <v>3</v>
      </c>
      <c r="AB15" s="12">
        <v>3</v>
      </c>
      <c r="AC15" s="12">
        <v>3</v>
      </c>
      <c r="AD15" s="12">
        <v>3</v>
      </c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34" t="s">
        <v>28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>
        <v>2.2000000000000002</v>
      </c>
      <c r="N16" s="12">
        <v>2.2000000000000002</v>
      </c>
      <c r="O16" s="12">
        <v>2.2000000000000002</v>
      </c>
      <c r="P16" s="12">
        <v>2.2000000000000002</v>
      </c>
      <c r="Q16" s="31">
        <v>2.2000000000000002</v>
      </c>
      <c r="R16" s="31">
        <v>2.2000000000000002</v>
      </c>
      <c r="S16" s="12">
        <v>2.2000000000000002</v>
      </c>
      <c r="T16" s="12">
        <v>2.2000000000000002</v>
      </c>
      <c r="U16" s="12">
        <v>2.2000000000000002</v>
      </c>
      <c r="V16" s="12">
        <v>2.2000000000000002</v>
      </c>
      <c r="W16" s="12">
        <v>2.2000000000000002</v>
      </c>
      <c r="X16" s="12">
        <v>2.2000000000000002</v>
      </c>
      <c r="Y16" s="12">
        <v>2.2000000000000002</v>
      </c>
      <c r="Z16" s="12">
        <v>2.2000000000000002</v>
      </c>
      <c r="AA16" s="12">
        <v>2.2000000000000002</v>
      </c>
      <c r="AB16" s="12">
        <v>2.2000000000000002</v>
      </c>
      <c r="AC16" s="12">
        <v>2.2000000000000002</v>
      </c>
      <c r="AD16" s="12">
        <v>2.2000000000000002</v>
      </c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2.1999999999999997</v>
      </c>
      <c r="AP16" s="12">
        <f t="shared" si="1"/>
        <v>2.1999999999999997</v>
      </c>
      <c r="AQ16" s="12">
        <f t="shared" si="3"/>
        <v>4.6383605211550139E-16</v>
      </c>
      <c r="AR16" s="12">
        <f t="shared" si="2"/>
        <v>4.6383605211550139E-16</v>
      </c>
    </row>
    <row r="17" spans="1:44" ht="15.75" customHeight="1" thickBot="1">
      <c r="D17" s="34" t="s">
        <v>29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>
        <v>3</v>
      </c>
      <c r="N17" s="12">
        <v>3</v>
      </c>
      <c r="O17" s="12">
        <v>3</v>
      </c>
      <c r="P17" s="12">
        <v>3</v>
      </c>
      <c r="Q17" s="31">
        <v>3</v>
      </c>
      <c r="R17" s="31">
        <v>3</v>
      </c>
      <c r="S17" s="12">
        <v>3</v>
      </c>
      <c r="T17" s="12">
        <v>3</v>
      </c>
      <c r="U17" s="12">
        <v>3</v>
      </c>
      <c r="V17" s="12">
        <v>3</v>
      </c>
      <c r="W17" s="12">
        <v>3</v>
      </c>
      <c r="X17" s="12">
        <v>3</v>
      </c>
      <c r="Y17" s="12">
        <v>3</v>
      </c>
      <c r="Z17" s="12">
        <v>3</v>
      </c>
      <c r="AA17" s="12">
        <v>3</v>
      </c>
      <c r="AB17" s="12">
        <v>3</v>
      </c>
      <c r="AC17" s="12">
        <v>3</v>
      </c>
      <c r="AD17" s="12">
        <v>3</v>
      </c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30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>
        <v>0</v>
      </c>
      <c r="N18" s="12">
        <v>3</v>
      </c>
      <c r="O18" s="12">
        <v>0</v>
      </c>
      <c r="P18" s="12">
        <v>3</v>
      </c>
      <c r="Q18" s="12">
        <v>0</v>
      </c>
      <c r="R18" s="31">
        <v>3</v>
      </c>
      <c r="S18" s="12">
        <v>0</v>
      </c>
      <c r="T18" s="12">
        <v>3</v>
      </c>
      <c r="U18" s="12">
        <v>0</v>
      </c>
      <c r="V18" s="12">
        <v>3</v>
      </c>
      <c r="W18" s="12">
        <v>0</v>
      </c>
      <c r="X18" s="12">
        <v>3</v>
      </c>
      <c r="Y18" s="12">
        <v>0</v>
      </c>
      <c r="Z18" s="12">
        <v>3</v>
      </c>
      <c r="AA18" s="12">
        <v>0</v>
      </c>
      <c r="AB18" s="12">
        <v>3</v>
      </c>
      <c r="AC18" s="12">
        <v>0</v>
      </c>
      <c r="AD18" s="12">
        <v>3</v>
      </c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C19" s="21" t="s">
        <v>32</v>
      </c>
      <c r="D19" s="34" t="s">
        <v>47</v>
      </c>
      <c r="E19" s="12">
        <f>E$11-E$13+E$12+198.6-60-SUM(E$14:E$18)</f>
        <v>-3.220000000000022</v>
      </c>
      <c r="F19" s="12">
        <f>F$11-F$13+F$12+198.6-10*LOG10(A19)-30-SUM(F$14:F$18)</f>
        <v>-21.934237554869519</v>
      </c>
      <c r="G19" s="12">
        <f>G$11-G$13+G$12+198.6-60-SUM(G$14:G$18)</f>
        <v>-3.220000000000022</v>
      </c>
      <c r="H19" s="12">
        <f>H$11-H$13+H$12+198.6-10*LOG10(A19)-30-SUM(H$14:H$18)</f>
        <v>-21.934237554869519</v>
      </c>
      <c r="I19" s="12">
        <v>-3.2383442628309922</v>
      </c>
      <c r="J19" s="12">
        <v>-21.948601838710914</v>
      </c>
      <c r="K19" s="12"/>
      <c r="L19" s="12"/>
      <c r="M19" s="12">
        <v>-3.39</v>
      </c>
      <c r="N19" s="12">
        <v>-22.1</v>
      </c>
      <c r="O19" s="12">
        <v>-3.23</v>
      </c>
      <c r="P19" s="12">
        <v>-21.94</v>
      </c>
      <c r="Q19" s="12">
        <v>-3.2383442637395987</v>
      </c>
      <c r="R19" s="31">
        <v>-21.948601839619499</v>
      </c>
      <c r="S19" s="12">
        <v>-3.92</v>
      </c>
      <c r="T19" s="12">
        <v>-22.63</v>
      </c>
      <c r="U19" s="12">
        <v>-3.2255369458995986</v>
      </c>
      <c r="V19" s="12">
        <v>-21.935794521779542</v>
      </c>
      <c r="W19" s="12">
        <v>-3.24</v>
      </c>
      <c r="X19" s="12"/>
      <c r="Y19" s="12">
        <v>-3.24</v>
      </c>
      <c r="Z19" s="12">
        <v>-21.95</v>
      </c>
      <c r="AA19" s="12">
        <v>-3.220000000000022</v>
      </c>
      <c r="AB19" s="12">
        <v>-21.934237554869519</v>
      </c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-3.3162225472470239</v>
      </c>
      <c r="AP19" s="12">
        <f t="shared" si="1"/>
        <v>-22.035719256649887</v>
      </c>
      <c r="AQ19" s="12">
        <f t="shared" si="3"/>
        <v>0.20888584615219002</v>
      </c>
      <c r="AR19" s="12">
        <f t="shared" si="2"/>
        <v>0.2182865543380548</v>
      </c>
    </row>
    <row r="20" spans="1:44" s="18" customFormat="1" ht="15.75" thickBot="1">
      <c r="A20" s="30"/>
      <c r="C20" s="21"/>
      <c r="D20" s="33" t="s">
        <v>64</v>
      </c>
      <c r="E20" s="15">
        <f>ABS(E19-$AO$19)</f>
        <v>9.6222547247001966E-2</v>
      </c>
      <c r="F20" s="16">
        <f>ABS(F19-$AP$19)</f>
        <v>0.10148170178036864</v>
      </c>
      <c r="G20" s="15">
        <f>ABS(G19-$AO$19)</f>
        <v>9.6222547247001966E-2</v>
      </c>
      <c r="H20" s="16">
        <f>ABS(H19-$AP$19)</f>
        <v>0.10148170178036864</v>
      </c>
      <c r="I20" s="15">
        <f t="shared" ref="I20" si="4">ABS(I19-$AO$19)</f>
        <v>7.7878284416031729E-2</v>
      </c>
      <c r="J20" s="16">
        <f t="shared" ref="J20" si="5">ABS(J19-$AP$19)</f>
        <v>8.7117417938973318E-2</v>
      </c>
      <c r="K20" s="15"/>
      <c r="L20" s="16"/>
      <c r="M20" s="15">
        <v>0.15</v>
      </c>
      <c r="N20" s="16">
        <v>0.17</v>
      </c>
      <c r="O20" s="15">
        <f>ABS(O19-$AO$19)</f>
        <v>8.622254724702394E-2</v>
      </c>
      <c r="P20" s="16">
        <f>ABS(P19-$AP$19)</f>
        <v>9.571925664988612E-2</v>
      </c>
      <c r="Q20" s="12"/>
      <c r="R20" s="31"/>
      <c r="S20" s="15">
        <f>ABS(S19-$AO$19)</f>
        <v>0.60377745275297601</v>
      </c>
      <c r="T20" s="16">
        <f>ABS(T19-$AP$19)</f>
        <v>0.59428074335011161</v>
      </c>
      <c r="U20" s="15">
        <f>ABS(U19-$AO$19)</f>
        <v>9.0685601347425315E-2</v>
      </c>
      <c r="V20" s="16">
        <f>ABS(V19-$AP$19)</f>
        <v>9.9924734870345588E-2</v>
      </c>
      <c r="W20" s="15"/>
      <c r="X20" s="16"/>
      <c r="Y20" s="15">
        <f>ABS(Y19-$AO$19)</f>
        <v>7.6222547247023709E-2</v>
      </c>
      <c r="Z20" s="16">
        <f>ABS(Z19-$AP$19)</f>
        <v>8.5719256649888109E-2</v>
      </c>
      <c r="AA20" s="17">
        <v>0.10691394138555799</v>
      </c>
      <c r="AB20" s="17">
        <v>0.11416691450291339</v>
      </c>
      <c r="AC20" s="15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32</v>
      </c>
      <c r="AR20" s="12" t="s">
        <v>32</v>
      </c>
    </row>
    <row r="21" spans="1:44" s="18" customFormat="1" ht="15.75" customHeight="1" thickBot="1">
      <c r="A21" s="30">
        <v>360</v>
      </c>
      <c r="C21" s="21" t="s">
        <v>73</v>
      </c>
      <c r="D21" s="34" t="s">
        <v>48</v>
      </c>
      <c r="E21" s="12">
        <f>E$11-E$13+E$12+198.6-60-SUM(E$14:E$18)</f>
        <v>-3.220000000000022</v>
      </c>
      <c r="F21" s="12">
        <f>F$11-F$13+F$12+198.6-10*LOG10(A21)-30-SUM(F$14:F$18)</f>
        <v>-17.163025007672893</v>
      </c>
      <c r="G21" s="12">
        <f>G$11-G$13+G$12+198.6-60-SUM(G$14:G$18)</f>
        <v>-3.220000000000022</v>
      </c>
      <c r="H21" s="12">
        <f>H$11-H$13+H$12+198.6-10*LOG10(A21)-30-SUM(H$14:H$18)</f>
        <v>-17.163025007672893</v>
      </c>
      <c r="I21" s="12">
        <v>-3.2383442628309922</v>
      </c>
      <c r="J21" s="12">
        <v>-17.177389291514288</v>
      </c>
      <c r="K21" s="12"/>
      <c r="L21" s="12"/>
      <c r="M21" s="12">
        <v>-3.39</v>
      </c>
      <c r="N21" s="12">
        <v>-17.32</v>
      </c>
      <c r="O21" s="12">
        <v>-3.23</v>
      </c>
      <c r="P21" s="12">
        <v>-17.170000000000002</v>
      </c>
      <c r="Q21" s="12">
        <v>-3.2383442637395987</v>
      </c>
      <c r="R21" s="31">
        <v>-17.177389292422873</v>
      </c>
      <c r="S21" s="12">
        <v>-3.92</v>
      </c>
      <c r="T21" s="12">
        <v>-17.86</v>
      </c>
      <c r="U21" s="12">
        <v>-3.2255369458995986</v>
      </c>
      <c r="V21" s="12">
        <v>-17.164581974582916</v>
      </c>
      <c r="W21" s="12"/>
      <c r="X21" s="12">
        <v>-17.170000000000002</v>
      </c>
      <c r="Y21" s="12">
        <v>-3.24</v>
      </c>
      <c r="Z21" s="12">
        <v>-17.78</v>
      </c>
      <c r="AA21" s="12">
        <v>-3.220000000000022</v>
      </c>
      <c r="AB21" s="12">
        <v>-17.163025007672893</v>
      </c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-3.3246917191633596</v>
      </c>
      <c r="AP21" s="12">
        <f>AVERAGE(F21,J21,N21,P21,R21,T21,V21,X21,Z21,AB21,AD21,AF21,AH21,AJ21,AL21,AN21)</f>
        <v>-17.314541057386585</v>
      </c>
      <c r="AQ21" s="12">
        <f t="shared" si="3"/>
        <v>0.21891774144227372</v>
      </c>
      <c r="AR21" s="12">
        <f t="shared" si="2"/>
        <v>0.26132064396475901</v>
      </c>
    </row>
    <row r="22" spans="1:44" s="18" customFormat="1" ht="15.75" thickBot="1">
      <c r="A22" s="30"/>
      <c r="C22" s="21"/>
      <c r="D22" s="33" t="s">
        <v>64</v>
      </c>
      <c r="E22" s="15">
        <f>ABS(E21-$AO$19)</f>
        <v>9.6222547247001966E-2</v>
      </c>
      <c r="F22" s="16">
        <f>ABS(F21-$AP$21)</f>
        <v>0.15151604971369181</v>
      </c>
      <c r="G22" s="15">
        <f>ABS(G21-$AO$19)</f>
        <v>9.6222547247001966E-2</v>
      </c>
      <c r="H22" s="16">
        <f>ABS(H21-$AP$21)</f>
        <v>0.15151604971369181</v>
      </c>
      <c r="I22" s="15">
        <f t="shared" ref="I22" si="6">ABS(I21-$AO$21)</f>
        <v>8.63474563323674E-2</v>
      </c>
      <c r="J22" s="16">
        <f t="shared" ref="J22" si="7">ABS(J21-$AP$21)</f>
        <v>0.13715176587229649</v>
      </c>
      <c r="K22" s="15"/>
      <c r="L22" s="16"/>
      <c r="M22" s="15">
        <v>0.15</v>
      </c>
      <c r="N22" s="16">
        <v>0.16</v>
      </c>
      <c r="O22" s="15">
        <f>ABS(O21-$AO$21)</f>
        <v>9.4691719163359611E-2</v>
      </c>
      <c r="P22" s="16">
        <f>ABS(P21-$AP$21)</f>
        <v>0.14454105738658285</v>
      </c>
      <c r="Q22" s="12"/>
      <c r="R22" s="31"/>
      <c r="S22" s="15">
        <f>ABS(S21-$AO$21)</f>
        <v>0.59530828083664034</v>
      </c>
      <c r="T22" s="16">
        <f>ABS(T21-$AP$21)</f>
        <v>0.54545894261341488</v>
      </c>
      <c r="U22" s="15">
        <f>ABS(U21-$AO$21)</f>
        <v>9.9154773263760987E-2</v>
      </c>
      <c r="V22" s="16">
        <f>ABS(V21-$AP$21)</f>
        <v>0.14995908280366876</v>
      </c>
      <c r="W22" s="16"/>
      <c r="X22" s="16"/>
      <c r="Y22" s="15">
        <f>ABS(Y21-$AO$21)</f>
        <v>8.469171916335938E-2</v>
      </c>
      <c r="Z22" s="16">
        <f>ABS(Z21-$AP$21)</f>
        <v>0.46545894261341658</v>
      </c>
      <c r="AA22" s="17">
        <v>0.10691394138555799</v>
      </c>
      <c r="AB22" s="17">
        <v>0.16835116634854685</v>
      </c>
      <c r="AC22" s="15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32</v>
      </c>
      <c r="AR22" s="12" t="s">
        <v>32</v>
      </c>
    </row>
    <row r="23" spans="1:44" s="18" customFormat="1" ht="15.75" customHeight="1" thickBot="1">
      <c r="A23" s="30">
        <v>180</v>
      </c>
      <c r="C23" s="21" t="s">
        <v>32</v>
      </c>
      <c r="D23" s="34" t="s">
        <v>46</v>
      </c>
      <c r="E23" s="12">
        <f>E$11-E$13+E$12+198.6-60-SUM(E$14:E$18)</f>
        <v>-3.220000000000022</v>
      </c>
      <c r="F23" s="12">
        <f>F$11-F$13+F$12+198.6-10*LOG10(A23)-30-SUM(F$14:F$18)</f>
        <v>-14.152725051033078</v>
      </c>
      <c r="G23" s="12">
        <f>G$11-G$13+G$12+198.6-60-SUM(G$14:G$18)</f>
        <v>-3.220000000000022</v>
      </c>
      <c r="H23" s="12">
        <f>H$11-H$13+H$12+198.6-10*LOG10(A23)-30-SUM(H$14:H$18)</f>
        <v>-14.152725051033078</v>
      </c>
      <c r="I23" s="12">
        <v>-3.2383442628309922</v>
      </c>
      <c r="J23" s="12">
        <v>-14.167089334874476</v>
      </c>
      <c r="K23" s="12">
        <v>-3.2383442628310202</v>
      </c>
      <c r="L23" s="12">
        <v>-14.1670893348745</v>
      </c>
      <c r="M23" s="12">
        <v>-3.39</v>
      </c>
      <c r="N23" s="12">
        <v>-14.31</v>
      </c>
      <c r="O23" s="12">
        <v>-3.23</v>
      </c>
      <c r="P23" s="12">
        <v>-14.16</v>
      </c>
      <c r="Q23" s="12">
        <v>-3.2383442637395987</v>
      </c>
      <c r="R23" s="31">
        <v>-14.167089335783061</v>
      </c>
      <c r="S23" s="12">
        <v>-3.92</v>
      </c>
      <c r="T23" s="12">
        <v>-14.85</v>
      </c>
      <c r="U23" s="12">
        <v>-3.2255369458995986</v>
      </c>
      <c r="V23" s="12">
        <v>-14.15428201794311</v>
      </c>
      <c r="W23" s="12"/>
      <c r="X23" s="12">
        <v>-14.16</v>
      </c>
      <c r="Y23" s="12">
        <v>-3.24</v>
      </c>
      <c r="Z23" s="12">
        <v>-14.17</v>
      </c>
      <c r="AA23" s="12">
        <v>-3.220000000000022</v>
      </c>
      <c r="AB23" s="12">
        <v>-14.152725051033078</v>
      </c>
      <c r="AC23" s="12">
        <v>-3.17</v>
      </c>
      <c r="AD23" s="12">
        <v>-14.16</v>
      </c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-3.3092225472470238</v>
      </c>
      <c r="AP23" s="12">
        <f>AVERAGE(F23,J23,N23,P23,R23,T23,V23,X23,Z23,AB23,AD23,AF23,AH23,AJ23,AL23,AN23)</f>
        <v>-14.236719162787891</v>
      </c>
      <c r="AQ23" s="12">
        <f t="shared" si="3"/>
        <v>0.21218718592199842</v>
      </c>
      <c r="AR23" s="12">
        <f t="shared" si="2"/>
        <v>0.20015040398045922</v>
      </c>
    </row>
    <row r="24" spans="1:44" s="18" customFormat="1" ht="15.75" thickBot="1">
      <c r="A24" s="30"/>
      <c r="C24" s="21"/>
      <c r="D24" s="33" t="s">
        <v>64</v>
      </c>
      <c r="E24" s="15">
        <f>ABS(E23-$AO$19)</f>
        <v>9.6222547247001966E-2</v>
      </c>
      <c r="F24" s="16">
        <f>ABS(F23-$AP$23)</f>
        <v>8.3994111754812195E-2</v>
      </c>
      <c r="G24" s="15">
        <f>ABS(G23-$AO$19)</f>
        <v>9.6222547247001966E-2</v>
      </c>
      <c r="H24" s="16">
        <f>ABS(H23-$AP$23)</f>
        <v>8.3994111754812195E-2</v>
      </c>
      <c r="I24" s="15">
        <f>ABS(I23-$AO$23)</f>
        <v>7.0878284416031612E-2</v>
      </c>
      <c r="J24" s="16">
        <f>ABS(J23-$AP$23)</f>
        <v>6.9629827913415099E-2</v>
      </c>
      <c r="K24" s="15">
        <f>ABS(K23-$AO$23)</f>
        <v>7.0878284416003634E-2</v>
      </c>
      <c r="L24" s="16">
        <f>ABS(L23-$AP$23)</f>
        <v>6.962982791339023E-2</v>
      </c>
      <c r="M24" s="15">
        <v>0.15</v>
      </c>
      <c r="N24" s="16">
        <v>0.15</v>
      </c>
      <c r="O24" s="15">
        <f>ABS(O23-$AO$23)</f>
        <v>7.9222547247023822E-2</v>
      </c>
      <c r="P24" s="16">
        <f>ABS(P23-$AP$23)</f>
        <v>7.6719162787890482E-2</v>
      </c>
      <c r="Q24" s="12"/>
      <c r="R24" s="31"/>
      <c r="S24" s="15">
        <f>ABS(S23-$AO$23)</f>
        <v>0.61077745275297612</v>
      </c>
      <c r="T24" s="16">
        <f t="shared" ref="T24" si="8">ABS(T23-$AP$23)</f>
        <v>0.61328083721210902</v>
      </c>
      <c r="U24" s="15">
        <f>ABS(U23-$AO$23)</f>
        <v>8.3685601347425198E-2</v>
      </c>
      <c r="V24" s="16">
        <f>ABS(V23-$AP$23)</f>
        <v>8.2437144844780263E-2</v>
      </c>
      <c r="W24" s="15"/>
      <c r="X24" s="38"/>
      <c r="Y24" s="15">
        <f>ABS(Y23-$AO$23)</f>
        <v>6.9222547247023591E-2</v>
      </c>
      <c r="Z24" s="16">
        <f>ABS(Z23-$AP$23)</f>
        <v>6.6719162787890696E-2</v>
      </c>
      <c r="AA24" s="17">
        <v>0.10691394138555799</v>
      </c>
      <c r="AB24" s="17">
        <v>0.10185114225955516</v>
      </c>
      <c r="AC24" s="15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32</v>
      </c>
      <c r="AR24" s="12" t="s">
        <v>32</v>
      </c>
    </row>
    <row r="25" spans="1:44" s="18" customFormat="1" ht="15.75" customHeight="1" thickBot="1">
      <c r="A25" s="30">
        <v>90</v>
      </c>
      <c r="C25" s="21" t="s">
        <v>32</v>
      </c>
      <c r="D25" s="34" t="s">
        <v>49</v>
      </c>
      <c r="E25" s="12">
        <f>E$11-E$13+E$12+198.6-60-SUM(E$14:E$18)</f>
        <v>-3.220000000000022</v>
      </c>
      <c r="F25" s="12">
        <f>F$11-F$13+F$12+198.6-10*LOG10(A25)-30-SUM(F$14:F$18)</f>
        <v>-11.142425094393266</v>
      </c>
      <c r="G25" s="12">
        <f>G$11-G$13+G$12+198.6-60-SUM(G$14:G$18)</f>
        <v>-3.220000000000022</v>
      </c>
      <c r="H25" s="12">
        <f>H$11-H$13+H$12+198.6-10*LOG10(A25)-30-SUM(H$14:H$18)</f>
        <v>-11.142425094393266</v>
      </c>
      <c r="I25" s="12">
        <v>-3.2383442628309922</v>
      </c>
      <c r="J25" s="12">
        <v>-11.156789378234663</v>
      </c>
      <c r="K25" s="12"/>
      <c r="L25" s="12">
        <v>-11.1567893782347</v>
      </c>
      <c r="M25" s="12">
        <v>-3.39</v>
      </c>
      <c r="N25" s="12">
        <v>-11.3</v>
      </c>
      <c r="O25" s="12">
        <v>-3.23</v>
      </c>
      <c r="P25" s="12">
        <v>-11.15</v>
      </c>
      <c r="Q25" s="12">
        <v>-3.2383442637395987</v>
      </c>
      <c r="R25" s="31">
        <v>-11.156789379143248</v>
      </c>
      <c r="S25" s="12">
        <v>-3.92</v>
      </c>
      <c r="T25" s="12">
        <v>-11.84</v>
      </c>
      <c r="U25" s="12">
        <v>-3.2255369458995986</v>
      </c>
      <c r="V25" s="12">
        <v>-11.143982061303298</v>
      </c>
      <c r="W25" s="12"/>
      <c r="X25" s="12">
        <v>-11.15</v>
      </c>
      <c r="Y25" s="12">
        <v>-3.24</v>
      </c>
      <c r="Z25" s="12">
        <v>-11.16</v>
      </c>
      <c r="AA25" s="12">
        <v>-3.220000000000022</v>
      </c>
      <c r="AB25" s="12">
        <v>-11.142425094393266</v>
      </c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-3.3246917191633596</v>
      </c>
      <c r="AP25" s="12">
        <f>AVERAGE(F25,J25,N25,P25,R25,T25,V25,X25,Z25,AB25,AD25,AF25,AH25,AJ25,AL25,AN25)</f>
        <v>-11.234241100746774</v>
      </c>
      <c r="AQ25" s="12">
        <f t="shared" si="3"/>
        <v>0.21891774144227372</v>
      </c>
      <c r="AR25" s="12">
        <f t="shared" si="2"/>
        <v>0.2087202275447432</v>
      </c>
    </row>
    <row r="26" spans="1:44" s="18" customFormat="1" ht="15.75" thickBot="1">
      <c r="A26" s="30"/>
      <c r="C26" s="21"/>
      <c r="D26" s="33" t="s">
        <v>64</v>
      </c>
      <c r="E26" s="15">
        <f>ABS(E25-$AO$19)</f>
        <v>9.6222547247001966E-2</v>
      </c>
      <c r="F26" s="16">
        <f>ABS(F25-$AP$25)</f>
        <v>9.1816006353507618E-2</v>
      </c>
      <c r="G26" s="15">
        <f>ABS(G25-$AO$19)</f>
        <v>9.6222547247001966E-2</v>
      </c>
      <c r="H26" s="16">
        <f>ABS(H25-$AP$25)</f>
        <v>9.1816006353507618E-2</v>
      </c>
      <c r="I26" s="15">
        <f>ABS(I25-$AO$25)</f>
        <v>8.63474563323674E-2</v>
      </c>
      <c r="J26" s="16">
        <f>ABS(J25-$AP$25)</f>
        <v>7.7451722512110521E-2</v>
      </c>
      <c r="K26" s="15"/>
      <c r="L26" s="16">
        <f>ABS(L25-$AP$25)</f>
        <v>7.7451722512073218E-2</v>
      </c>
      <c r="M26" s="15">
        <v>0.15</v>
      </c>
      <c r="N26" s="16">
        <v>0.15</v>
      </c>
      <c r="O26" s="15">
        <f>ABS(O25-$AO$25)</f>
        <v>9.4691719163359611E-2</v>
      </c>
      <c r="P26" s="16">
        <f>ABS(P25-$AP$25)</f>
        <v>8.4241100746773157E-2</v>
      </c>
      <c r="Q26" s="12"/>
      <c r="R26" s="31"/>
      <c r="S26" s="15">
        <f>ABS(S25-$AO$25)</f>
        <v>0.59530828083664034</v>
      </c>
      <c r="T26" s="16">
        <f t="shared" ref="T26" si="9">ABS(T25-$AP$25)</f>
        <v>0.60575889925322635</v>
      </c>
      <c r="U26" s="15">
        <f>ABS(U25-$AO$25)</f>
        <v>9.9154773263760987E-2</v>
      </c>
      <c r="V26" s="16">
        <f>ABS(V25-$AP$25)</f>
        <v>9.0259039443475686E-2</v>
      </c>
      <c r="W26" s="15"/>
      <c r="X26" s="16"/>
      <c r="Y26" s="15">
        <f>ABS(Y25-$AO$25)</f>
        <v>8.469171916335938E-2</v>
      </c>
      <c r="Z26" s="16">
        <f>ABS(Z25-$AP$25)</f>
        <v>7.424110074677337E-2</v>
      </c>
      <c r="AA26" s="17">
        <v>0.10691394138555799</v>
      </c>
      <c r="AB26" s="17">
        <v>0.10201778483723167</v>
      </c>
      <c r="AC26" s="15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32</v>
      </c>
      <c r="AR26" s="12" t="s">
        <v>32</v>
      </c>
    </row>
    <row r="27" spans="1:44" s="18" customFormat="1" ht="15.75" customHeight="1" thickBot="1">
      <c r="A27" s="30">
        <v>45</v>
      </c>
      <c r="C27" s="21" t="s">
        <v>32</v>
      </c>
      <c r="D27" s="34" t="s">
        <v>50</v>
      </c>
      <c r="E27" s="12">
        <f>E$11-E$13+E$12+198.6-60-SUM(E$14:E$18)</f>
        <v>-3.220000000000022</v>
      </c>
      <c r="F27" s="12">
        <f>F$11-F$13+F$12+198.6-10*LOG10(A27)-30-SUM(F$14:F$18)</f>
        <v>-8.1321251377534569</v>
      </c>
      <c r="G27" s="12">
        <f>G$11-G$13+G$12+198.6-60-SUM(G$14:G$18)</f>
        <v>-3.220000000000022</v>
      </c>
      <c r="H27" s="12">
        <f>H$11-H$13+H$12+198.6-10*LOG10(A27)-30-SUM(H$14:H$18)</f>
        <v>-8.1321251377534569</v>
      </c>
      <c r="I27" s="12">
        <v>-3.2383442628309922</v>
      </c>
      <c r="J27" s="12">
        <v>-8.1464894215948505</v>
      </c>
      <c r="K27" s="12"/>
      <c r="L27" s="12">
        <v>-8.1464894215948807</v>
      </c>
      <c r="M27" s="12">
        <v>-3.39</v>
      </c>
      <c r="N27" s="12">
        <v>-8.2899999999999991</v>
      </c>
      <c r="O27" s="12">
        <v>-3.23</v>
      </c>
      <c r="P27" s="12">
        <v>-8.14</v>
      </c>
      <c r="Q27" s="12">
        <v>-3.2383442637395987</v>
      </c>
      <c r="R27" s="31">
        <v>-8.1464894225034357</v>
      </c>
      <c r="S27" s="12">
        <v>-3.92</v>
      </c>
      <c r="T27" s="12">
        <v>-8.83</v>
      </c>
      <c r="U27" s="12">
        <v>-3.2255369458995986</v>
      </c>
      <c r="V27" s="12">
        <v>-8.1336821046634853</v>
      </c>
      <c r="W27" s="12"/>
      <c r="X27" s="12">
        <v>-8.14</v>
      </c>
      <c r="Y27" s="12">
        <v>-3.24</v>
      </c>
      <c r="Z27" s="12">
        <v>-8.15</v>
      </c>
      <c r="AA27" s="12">
        <v>-3.220000000000022</v>
      </c>
      <c r="AB27" s="12">
        <v>-8.1321251377534569</v>
      </c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-3.3246917191633596</v>
      </c>
      <c r="AP27" s="12">
        <f>AVERAGE(F27,J27,N27,P27,R27,T27,V27,X27,Z27,AB27,AD27,AF27,AH27,AJ27,AL27,AN27)</f>
        <v>-8.22409112242687</v>
      </c>
      <c r="AQ27" s="12">
        <f t="shared" si="3"/>
        <v>0.21891774144227372</v>
      </c>
      <c r="AR27" s="12">
        <f t="shared" si="2"/>
        <v>0.20878789616958154</v>
      </c>
    </row>
    <row r="28" spans="1:44" s="18" customFormat="1" ht="15.75" thickBot="1">
      <c r="A28" s="30"/>
      <c r="C28" s="21"/>
      <c r="D28" s="33" t="s">
        <v>64</v>
      </c>
      <c r="E28" s="15">
        <f>ABS(E27-$AO$19)</f>
        <v>9.6222547247001966E-2</v>
      </c>
      <c r="F28" s="16">
        <f>ABS(F27-$AP$27)</f>
        <v>9.1965984673413104E-2</v>
      </c>
      <c r="G28" s="15">
        <f>ABS(G27-$AO$19)</f>
        <v>9.6222547247001966E-2</v>
      </c>
      <c r="H28" s="16">
        <f>ABS(H27-$AP$27)</f>
        <v>9.1965984673413104E-2</v>
      </c>
      <c r="I28" s="15">
        <f>ABS(I27-$AO$19)</f>
        <v>7.7878284416031729E-2</v>
      </c>
      <c r="J28" s="16">
        <f>ABS(J27-$AP$27)</f>
        <v>7.760170083201956E-2</v>
      </c>
      <c r="K28" s="15"/>
      <c r="L28" s="16">
        <f>ABS(L27-$AP$27)</f>
        <v>7.7601700831989362E-2</v>
      </c>
      <c r="M28" s="15">
        <v>0.15</v>
      </c>
      <c r="N28" s="16">
        <v>0.14000000000000001</v>
      </c>
      <c r="O28" s="15">
        <f>ABS(O27-$AO$27)</f>
        <v>9.4691719163359611E-2</v>
      </c>
      <c r="P28" s="16">
        <f>ABS(P27-$AP$27)</f>
        <v>8.4091122426869447E-2</v>
      </c>
      <c r="Q28" s="12"/>
      <c r="R28" s="31"/>
      <c r="S28" s="15">
        <f t="shared" ref="S28" si="10">ABS(S27-$AO$19)</f>
        <v>0.60377745275297601</v>
      </c>
      <c r="T28" s="16">
        <f t="shared" ref="T28" si="11">ABS(T27-$AP$27)</f>
        <v>0.60590887757313006</v>
      </c>
      <c r="U28" s="15">
        <f>ABS(U27-$AO$27)</f>
        <v>9.9154773263760987E-2</v>
      </c>
      <c r="V28" s="16">
        <f>ABS(V27-$AP$27)</f>
        <v>9.0409017763384725E-2</v>
      </c>
      <c r="W28" s="15"/>
      <c r="X28" s="16"/>
      <c r="Y28" s="15">
        <f>ABS(Y27-$AO$27)</f>
        <v>8.469171916335938E-2</v>
      </c>
      <c r="Z28" s="16">
        <f>ABS(Z27-$AP$27)</f>
        <v>7.409112242686966E-2</v>
      </c>
      <c r="AA28" s="17">
        <v>0.10691394138555799</v>
      </c>
      <c r="AB28" s="17">
        <v>0.10218442741490286</v>
      </c>
      <c r="AC28" s="15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32</v>
      </c>
      <c r="AR28" s="12" t="s">
        <v>32</v>
      </c>
    </row>
    <row r="29" spans="1:44" s="18" customFormat="1" ht="15.75" customHeight="1" thickBot="1">
      <c r="A29" s="30">
        <v>30</v>
      </c>
      <c r="C29" s="21" t="s">
        <v>32</v>
      </c>
      <c r="D29" s="34" t="s">
        <v>51</v>
      </c>
      <c r="E29" s="12">
        <f>E$11-E$13+E$12+198.6-60-SUM(E$14:E$18)</f>
        <v>-3.220000000000022</v>
      </c>
      <c r="F29" s="12">
        <f>F$11-F$13+F$12+198.6-10*LOG10(A29)-30-SUM(F$14:F$18)</f>
        <v>-6.3712125471966434</v>
      </c>
      <c r="G29" s="12">
        <f>G$11-G$13+G$12+198.6-60-SUM(G$14:G$18)</f>
        <v>-3.220000000000022</v>
      </c>
      <c r="H29" s="12">
        <f>H$11-H$13+H$12+198.6-10*LOG10(A29)-30-SUM(H$14:H$18)</f>
        <v>-6.3712125471966434</v>
      </c>
      <c r="I29" s="12">
        <v>-3.2383442628309922</v>
      </c>
      <c r="J29" s="12">
        <v>-6.385576831038037</v>
      </c>
      <c r="K29" s="12"/>
      <c r="L29" s="12"/>
      <c r="M29" s="12">
        <v>-3.39</v>
      </c>
      <c r="N29" s="12">
        <v>-6.53</v>
      </c>
      <c r="O29" s="12">
        <v>-3.23</v>
      </c>
      <c r="P29" s="12">
        <v>-6.38</v>
      </c>
      <c r="Q29" s="12">
        <v>-3.2383442637395987</v>
      </c>
      <c r="R29" s="31">
        <v>-6.3855768319466222</v>
      </c>
      <c r="S29" s="12">
        <v>-3.92</v>
      </c>
      <c r="T29" s="12">
        <v>-7.07</v>
      </c>
      <c r="U29" s="12">
        <v>-3.2255369458995986</v>
      </c>
      <c r="V29" s="12">
        <v>-6.3727695141066718</v>
      </c>
      <c r="W29" s="12"/>
      <c r="X29" s="12">
        <v>-6.38</v>
      </c>
      <c r="Y29" s="12">
        <v>-3.24</v>
      </c>
      <c r="Z29" s="12">
        <v>-6.39</v>
      </c>
      <c r="AA29" s="12">
        <v>-3.220000000000022</v>
      </c>
      <c r="AB29" s="12">
        <v>-6.3712125471966434</v>
      </c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-3.3246917191633596</v>
      </c>
      <c r="AP29" s="12">
        <f>AVERAGE(F29,J29,N29,P29,R29,T29,V29,X29,Z29,AB29,AD29,AF29,AH29,AJ29,AL29,AN29)</f>
        <v>-6.4636348271484625</v>
      </c>
      <c r="AQ29" s="12">
        <f t="shared" si="3"/>
        <v>0.21891774144227372</v>
      </c>
      <c r="AR29" s="12">
        <f t="shared" si="2"/>
        <v>0.20899435902445507</v>
      </c>
    </row>
    <row r="30" spans="1:44" s="18" customFormat="1" ht="15.75" thickBot="1">
      <c r="A30" s="30"/>
      <c r="C30" s="21"/>
      <c r="D30" s="33" t="s">
        <v>64</v>
      </c>
      <c r="E30" s="15">
        <f>ABS(E29-$AO$19)</f>
        <v>9.6222547247001966E-2</v>
      </c>
      <c r="F30" s="16">
        <f>ABS(F29-$AP$29)</f>
        <v>9.2422279951819064E-2</v>
      </c>
      <c r="G30" s="15">
        <f>ABS(G29-$AO$19)</f>
        <v>9.6222547247001966E-2</v>
      </c>
      <c r="H30" s="16">
        <f>ABS(H29-$AP$29)</f>
        <v>9.2422279951819064E-2</v>
      </c>
      <c r="I30" s="15">
        <f>ABS(I29-$AO$19)</f>
        <v>7.7878284416031729E-2</v>
      </c>
      <c r="J30" s="16">
        <f>ABS(J29-$AP$29)</f>
        <v>7.805799611042552E-2</v>
      </c>
      <c r="K30" s="15"/>
      <c r="L30" s="16"/>
      <c r="M30" s="15">
        <v>0.15</v>
      </c>
      <c r="N30" s="16">
        <v>0.16</v>
      </c>
      <c r="O30" s="15">
        <f>ABS(O29-$AO$29)</f>
        <v>9.4691719163359611E-2</v>
      </c>
      <c r="P30" s="16">
        <f>ABS(P29-$AP$29)</f>
        <v>8.3634827148462598E-2</v>
      </c>
      <c r="Q30" s="12"/>
      <c r="R30" s="31"/>
      <c r="S30" s="15">
        <f t="shared" ref="S30" si="12">ABS(S29-$AO$19)</f>
        <v>0.60377745275297601</v>
      </c>
      <c r="T30" s="16">
        <f t="shared" ref="T30" si="13">ABS(T29-$AP$29)</f>
        <v>0.60636517285153779</v>
      </c>
      <c r="U30" s="15">
        <f>ABS(U29-$AO$29)</f>
        <v>9.9154773263760987E-2</v>
      </c>
      <c r="V30" s="16">
        <f>ABS(V29-$AP$29)</f>
        <v>9.0865313041790685E-2</v>
      </c>
      <c r="W30" s="15"/>
      <c r="X30" s="16"/>
      <c r="Y30" s="15">
        <f>ABS(Y29-$AO$29)</f>
        <v>8.469171916335938E-2</v>
      </c>
      <c r="Z30" s="16">
        <f>ABS(Z29-$AP$29)</f>
        <v>7.3634827148462811E-2</v>
      </c>
      <c r="AA30" s="17">
        <v>0.10691394138555799</v>
      </c>
      <c r="AB30" s="17">
        <v>0.10269142216868765</v>
      </c>
      <c r="AC30" s="15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32</v>
      </c>
      <c r="AR30" s="12" t="s">
        <v>32</v>
      </c>
    </row>
    <row r="31" spans="1:44" s="18" customFormat="1" ht="15.75" customHeight="1" thickBot="1">
      <c r="A31" s="30">
        <v>15</v>
      </c>
      <c r="C31" s="21" t="s">
        <v>32</v>
      </c>
      <c r="D31" s="34" t="s">
        <v>52</v>
      </c>
      <c r="E31" s="12">
        <f>E$11-E$13+E$12+198.6-60-SUM(E$14:E$18)</f>
        <v>-3.220000000000022</v>
      </c>
      <c r="F31" s="12">
        <f>F$11-F$13+F$12+198.6-10*LOG10(A31)-30-SUM(F$14:F$18)</f>
        <v>-3.3609125905568309</v>
      </c>
      <c r="G31" s="12">
        <f>G$11-G$13+G$12+198.6-60-SUM(G$14:G$18)</f>
        <v>-3.220000000000022</v>
      </c>
      <c r="H31" s="12">
        <f>H$11-H$13+H$12+198.6-10*LOG10(A31)-30-SUM(H$14:H$18)</f>
        <v>-3.3609125905568309</v>
      </c>
      <c r="I31" s="12">
        <v>-3.2383442628309922</v>
      </c>
      <c r="J31" s="12">
        <v>-3.3752768743982244</v>
      </c>
      <c r="K31" s="12"/>
      <c r="L31" s="12">
        <v>-3.3752768743982502</v>
      </c>
      <c r="M31" s="12">
        <v>-3.39</v>
      </c>
      <c r="N31" s="12">
        <v>-3.52</v>
      </c>
      <c r="O31" s="12">
        <v>-3.23</v>
      </c>
      <c r="P31" s="12">
        <v>-3.37</v>
      </c>
      <c r="Q31" s="12">
        <v>-3.2383442637395987</v>
      </c>
      <c r="R31" s="31">
        <v>-3.3752768753068096</v>
      </c>
      <c r="S31" s="12">
        <v>-3.92</v>
      </c>
      <c r="T31" s="12">
        <v>-4.0599999999999996</v>
      </c>
      <c r="U31" s="12">
        <v>-3.2255369458995986</v>
      </c>
      <c r="V31" s="12">
        <v>-3.3624695574668593</v>
      </c>
      <c r="W31" s="12"/>
      <c r="X31" s="12">
        <v>-3.36</v>
      </c>
      <c r="Y31" s="12">
        <v>-3.24</v>
      </c>
      <c r="Z31" s="12">
        <v>-3.38</v>
      </c>
      <c r="AA31" s="12">
        <v>-3.220000000000022</v>
      </c>
      <c r="AB31" s="12">
        <v>-3.3609125905568309</v>
      </c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-3.3246917191633596</v>
      </c>
      <c r="AP31" s="12">
        <f>AVERAGE(F31,J31,N31,P31,R31,T31,V31,X31,Z31,AB31,AD31,AF31,AH31,AJ31,AL31,AN31)</f>
        <v>-3.4524848488285551</v>
      </c>
      <c r="AQ31" s="12">
        <f t="shared" si="3"/>
        <v>0.21891774144227372</v>
      </c>
      <c r="AR31" s="12">
        <f t="shared" si="2"/>
        <v>0.20944288476773748</v>
      </c>
    </row>
    <row r="32" spans="1:44" s="18" customFormat="1" ht="15.75" thickBot="1">
      <c r="A32" s="30"/>
      <c r="C32" s="21"/>
      <c r="D32" s="33" t="s">
        <v>64</v>
      </c>
      <c r="E32" s="15">
        <f>ABS(E31-$AO$19)</f>
        <v>9.6222547247001966E-2</v>
      </c>
      <c r="F32" s="16">
        <f>ABS(F31-$AP$31)</f>
        <v>9.1572258271724216E-2</v>
      </c>
      <c r="G32" s="15">
        <f>ABS(G31-$AO$19)</f>
        <v>9.6222547247001966E-2</v>
      </c>
      <c r="H32" s="16">
        <f>ABS(H31-$AP$31)</f>
        <v>9.1572258271724216E-2</v>
      </c>
      <c r="I32" s="15">
        <f>ABS(I31-$AO$19)</f>
        <v>7.7878284416031729E-2</v>
      </c>
      <c r="J32" s="16">
        <f>ABS(J31-$AP$31)</f>
        <v>7.7207974430330673E-2</v>
      </c>
      <c r="K32" s="15"/>
      <c r="L32" s="16">
        <f>ABS(L31-$AP$31)</f>
        <v>7.7207974430304915E-2</v>
      </c>
      <c r="M32" s="15">
        <v>0.15</v>
      </c>
      <c r="N32" s="16">
        <v>0.15</v>
      </c>
      <c r="O32" s="15">
        <f>ABS(O31-$AO$31)</f>
        <v>9.4691719163359611E-2</v>
      </c>
      <c r="P32" s="16">
        <f>ABS(P31-$AP$31)</f>
        <v>8.2484848828555002E-2</v>
      </c>
      <c r="Q32" s="12"/>
      <c r="R32" s="31"/>
      <c r="S32" s="15">
        <f t="shared" ref="S32" si="14">ABS(S31-$AO$19)</f>
        <v>0.60377745275297601</v>
      </c>
      <c r="T32" s="16">
        <f t="shared" ref="T32" si="15">ABS(T31-$AP$31)</f>
        <v>0.6075151511714445</v>
      </c>
      <c r="U32" s="15">
        <f>ABS(U31-$AO$31)</f>
        <v>9.9154773263760987E-2</v>
      </c>
      <c r="V32" s="16">
        <f>ABS(V31-$AP$31)</f>
        <v>9.0015291361695837E-2</v>
      </c>
      <c r="W32" s="15"/>
      <c r="X32" s="16"/>
      <c r="Y32" s="15">
        <f>ABS(Y31-$AO$31)</f>
        <v>8.469171916335938E-2</v>
      </c>
      <c r="Z32" s="16">
        <f>ABS(Z31-$AP$31)</f>
        <v>7.2484848828555215E-2</v>
      </c>
      <c r="AA32" s="17">
        <v>0.10691394138555799</v>
      </c>
      <c r="AB32" s="17">
        <v>0.10174695363524933</v>
      </c>
      <c r="AC32" s="15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32</v>
      </c>
      <c r="AR32" s="12" t="s">
        <v>32</v>
      </c>
    </row>
    <row r="33" spans="1:44" s="18" customFormat="1" ht="15.75" customHeight="1" thickBot="1">
      <c r="A33" s="30">
        <v>3.75</v>
      </c>
      <c r="C33" s="21" t="s">
        <v>32</v>
      </c>
      <c r="D33" s="34" t="s">
        <v>53</v>
      </c>
      <c r="E33" s="12">
        <f>E$11-E$13+E$12+198.6-60-SUM(E$14:E$18)</f>
        <v>-3.220000000000022</v>
      </c>
      <c r="F33" s="12">
        <f>F$11-F$13+F$12+198.6-10*LOG10(A33)-30-SUM(F$14:F$18)</f>
        <v>2.6596873227227942</v>
      </c>
      <c r="G33" s="12">
        <f>G$11-G$13+G$12+198.6-60-SUM(G$14:G$18)</f>
        <v>-3.220000000000022</v>
      </c>
      <c r="H33" s="12">
        <f>H$11-H$13+H$12+198.6-10*LOG10(A33)-30-SUM(H$14:H$18)</f>
        <v>2.6596873227227942</v>
      </c>
      <c r="I33" s="12">
        <v>-3.2383442628309922</v>
      </c>
      <c r="J33" s="12">
        <v>2.6453230388814006</v>
      </c>
      <c r="K33" s="12"/>
      <c r="L33" s="12">
        <v>2.64532303888137</v>
      </c>
      <c r="M33" s="12">
        <v>-3.39</v>
      </c>
      <c r="N33" s="12">
        <v>2.5</v>
      </c>
      <c r="O33" s="12">
        <v>-3.23</v>
      </c>
      <c r="P33" s="12">
        <v>2.65</v>
      </c>
      <c r="Q33" s="12">
        <v>-3.2383442637395987</v>
      </c>
      <c r="R33" s="31">
        <v>2.6453230379728154</v>
      </c>
      <c r="S33" s="12">
        <v>-3.92</v>
      </c>
      <c r="T33" s="12">
        <v>1.96</v>
      </c>
      <c r="U33" s="12">
        <v>-3.2255369458995986</v>
      </c>
      <c r="V33" s="12">
        <v>2.6581303558127658</v>
      </c>
      <c r="W33" s="12"/>
      <c r="X33" s="12">
        <v>2.66</v>
      </c>
      <c r="Y33" s="12">
        <v>-3.24</v>
      </c>
      <c r="Z33" s="12">
        <v>2.64</v>
      </c>
      <c r="AA33" s="12">
        <v>-3.220000000000022</v>
      </c>
      <c r="AB33" s="12">
        <v>2.6596873227227942</v>
      </c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-3.3246917191633596</v>
      </c>
      <c r="AP33" s="12">
        <f>AVERAGE(F33,J33,N33,P33,R33,T33,V33,X33,Z33,AB33,AD33,AF33,AH33,AJ33,AL33,AN33)</f>
        <v>2.5678151078112572</v>
      </c>
      <c r="AQ33" s="12">
        <f t="shared" si="3"/>
        <v>0.21891774144227372</v>
      </c>
      <c r="AR33" s="12">
        <f t="shared" si="2"/>
        <v>0.20957747001191088</v>
      </c>
    </row>
    <row r="34" spans="1:44" s="18" customFormat="1" ht="15.75" thickBot="1">
      <c r="C34" s="21"/>
      <c r="D34" s="33" t="s">
        <v>64</v>
      </c>
      <c r="E34" s="15">
        <f>ABS(E33-$AO$19)</f>
        <v>9.6222547247001966E-2</v>
      </c>
      <c r="F34" s="16">
        <f>ABS(F33-$AP$33)</f>
        <v>9.1872214911536965E-2</v>
      </c>
      <c r="G34" s="15">
        <f>ABS(G33-$AO$19)</f>
        <v>9.6222547247001966E-2</v>
      </c>
      <c r="H34" s="16">
        <f>ABS(H33-$AP$33)</f>
        <v>9.1872214911536965E-2</v>
      </c>
      <c r="I34" s="15">
        <f>ABS(I33-$AO$19)</f>
        <v>7.7878284416031729E-2</v>
      </c>
      <c r="J34" s="16">
        <f>ABS(J33-$AP$33)</f>
        <v>7.7507931070143421E-2</v>
      </c>
      <c r="K34" s="15"/>
      <c r="L34" s="16">
        <f>ABS(L33-$AP$33)</f>
        <v>7.7507931070112779E-2</v>
      </c>
      <c r="M34" s="15">
        <v>0.15</v>
      </c>
      <c r="N34" s="16">
        <v>0.15</v>
      </c>
      <c r="O34" s="15">
        <f>ABS(O33-$AO$33)</f>
        <v>9.4691719163359611E-2</v>
      </c>
      <c r="P34" s="16">
        <f>ABS(P33-$AP$33)</f>
        <v>8.2184892188742698E-2</v>
      </c>
      <c r="Q34" s="15"/>
      <c r="R34" s="16"/>
      <c r="S34" s="15">
        <f t="shared" ref="S34" si="16">ABS(S33-$AO$19)</f>
        <v>0.60377745275297601</v>
      </c>
      <c r="T34" s="16">
        <f t="shared" ref="T34" si="17">ABS(T33-$AP$33)</f>
        <v>0.60781510781125725</v>
      </c>
      <c r="U34" s="15">
        <f>ABS(U33-$AO$33)</f>
        <v>9.9154773263760987E-2</v>
      </c>
      <c r="V34" s="16">
        <f>ABS(V33-$AP$33)</f>
        <v>9.0315248001508586E-2</v>
      </c>
      <c r="W34" s="15"/>
      <c r="X34" s="16"/>
      <c r="Y34" s="15">
        <f>ABS(Y33-$AO$33)</f>
        <v>8.469171916335938E-2</v>
      </c>
      <c r="Z34" s="16">
        <f>ABS(Z33-$AP$33)</f>
        <v>7.2184892188742911E-2</v>
      </c>
      <c r="AA34" s="17">
        <v>0.10691394138555799</v>
      </c>
      <c r="AB34" s="17">
        <v>0.10208023879059658</v>
      </c>
      <c r="AC34" s="15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32</v>
      </c>
      <c r="M35" s="14"/>
      <c r="N35" s="14"/>
      <c r="O35" s="14"/>
      <c r="P35" s="14"/>
      <c r="Q35" s="14"/>
    </row>
    <row r="36" spans="1:44">
      <c r="C36" s="14"/>
      <c r="D36" s="14"/>
      <c r="E36" s="14"/>
      <c r="F36" s="14"/>
      <c r="I36" s="14"/>
      <c r="J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</row>
    <row r="37" spans="1:44" ht="15">
      <c r="C37" s="14"/>
      <c r="D37" s="14"/>
      <c r="E37" s="14"/>
      <c r="F37" s="22" t="s">
        <v>32</v>
      </c>
      <c r="G37" s="23"/>
      <c r="H37" s="22" t="s">
        <v>32</v>
      </c>
      <c r="I37" s="23"/>
      <c r="J37" s="23"/>
      <c r="K37" s="23"/>
      <c r="L37" s="22" t="s">
        <v>32</v>
      </c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</row>
    <row r="38" spans="1:44">
      <c r="C38" s="14"/>
      <c r="D38" s="14"/>
      <c r="E38" s="14"/>
      <c r="F38" s="14"/>
      <c r="I38" s="14"/>
      <c r="J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</row>
  </sheetData>
  <mergeCells count="20">
    <mergeCell ref="U8:V8"/>
    <mergeCell ref="Q8:R8"/>
    <mergeCell ref="I8:J8"/>
    <mergeCell ref="M8:N8"/>
    <mergeCell ref="E8:F8"/>
    <mergeCell ref="O8:P8"/>
    <mergeCell ref="K8:L8"/>
    <mergeCell ref="G8:H8"/>
    <mergeCell ref="S8:T8"/>
    <mergeCell ref="Y8:Z8"/>
    <mergeCell ref="W8:X8"/>
    <mergeCell ref="AQ8:AR8"/>
    <mergeCell ref="AA8:AB8"/>
    <mergeCell ref="AC8:AD8"/>
    <mergeCell ref="AE8:AF8"/>
    <mergeCell ref="AG8:AH8"/>
    <mergeCell ref="AI8:AJ8"/>
    <mergeCell ref="AK8:AL8"/>
    <mergeCell ref="AM8:AN8"/>
    <mergeCell ref="AO8:AP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2:AR37"/>
  <sheetViews>
    <sheetView zoomScale="85" zoomScaleNormal="85" zoomScalePageLayoutView="80" workbookViewId="0">
      <selection activeCell="AC8" sqref="AC8:AD8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2" spans="4:44" ht="13.5" thickBot="1"/>
    <row r="3" spans="4:44" ht="13.5" thickBot="1">
      <c r="G3" s="29"/>
    </row>
    <row r="4" spans="4:44" ht="13.5" thickBot="1">
      <c r="D4" s="28" t="s">
        <v>55</v>
      </c>
    </row>
    <row r="7" spans="4:44" ht="13.5" customHeight="1" thickBot="1"/>
    <row r="8" spans="4:44" ht="15.75" customHeight="1" thickBot="1">
      <c r="D8" s="33" t="s">
        <v>18</v>
      </c>
      <c r="E8" s="40" t="s">
        <v>31</v>
      </c>
      <c r="F8" s="41"/>
      <c r="G8" s="40" t="s">
        <v>72</v>
      </c>
      <c r="H8" s="41"/>
      <c r="I8" s="40" t="s">
        <v>74</v>
      </c>
      <c r="J8" s="41"/>
      <c r="K8" s="40" t="s">
        <v>75</v>
      </c>
      <c r="L8" s="41"/>
      <c r="M8" s="40" t="s">
        <v>76</v>
      </c>
      <c r="N8" s="47"/>
      <c r="O8" s="40" t="s">
        <v>77</v>
      </c>
      <c r="P8" s="41"/>
      <c r="Q8" s="40" t="s">
        <v>78</v>
      </c>
      <c r="R8" s="41"/>
      <c r="S8" s="40" t="s">
        <v>79</v>
      </c>
      <c r="T8" s="41"/>
      <c r="U8" s="40" t="s">
        <v>80</v>
      </c>
      <c r="V8" s="41"/>
      <c r="W8" s="40" t="s">
        <v>81</v>
      </c>
      <c r="X8" s="41"/>
      <c r="Y8" s="40" t="s">
        <v>85</v>
      </c>
      <c r="Z8" s="41"/>
      <c r="AA8" s="40" t="s">
        <v>89</v>
      </c>
      <c r="AB8" s="41"/>
      <c r="AC8" s="40" t="s">
        <v>91</v>
      </c>
      <c r="AD8" s="47"/>
      <c r="AE8" s="42"/>
      <c r="AF8" s="44"/>
      <c r="AG8" s="42"/>
      <c r="AH8" s="45"/>
      <c r="AI8" s="42"/>
      <c r="AJ8" s="45"/>
      <c r="AK8" s="42"/>
      <c r="AL8" s="44"/>
      <c r="AM8" s="42"/>
      <c r="AN8" s="44"/>
      <c r="AO8" s="42" t="s">
        <v>19</v>
      </c>
      <c r="AP8" s="46"/>
      <c r="AQ8" s="42" t="s">
        <v>20</v>
      </c>
      <c r="AR8" s="43"/>
    </row>
    <row r="9" spans="4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v>2</v>
      </c>
      <c r="R10" s="12">
        <v>2</v>
      </c>
      <c r="S10" s="12">
        <v>2</v>
      </c>
      <c r="T10" s="12">
        <v>2</v>
      </c>
      <c r="U10" s="12">
        <v>2</v>
      </c>
      <c r="V10" s="12">
        <v>2</v>
      </c>
      <c r="W10" s="12">
        <v>2</v>
      </c>
      <c r="X10" s="12">
        <v>2</v>
      </c>
      <c r="Y10" s="12">
        <v>2</v>
      </c>
      <c r="Z10" s="12">
        <v>2</v>
      </c>
      <c r="AA10" s="12">
        <v>2</v>
      </c>
      <c r="AB10" s="12">
        <v>2</v>
      </c>
      <c r="AC10" s="12">
        <v>2</v>
      </c>
      <c r="AD10" s="12">
        <v>2</v>
      </c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35" t="s">
        <v>69</v>
      </c>
      <c r="E11" s="12">
        <v>70</v>
      </c>
      <c r="F11" s="12">
        <v>23</v>
      </c>
      <c r="G11" s="12">
        <v>70</v>
      </c>
      <c r="H11" s="12">
        <v>23</v>
      </c>
      <c r="I11" s="12">
        <v>70</v>
      </c>
      <c r="J11" s="12">
        <v>23</v>
      </c>
      <c r="K11" s="12">
        <v>70</v>
      </c>
      <c r="L11" s="12">
        <v>23</v>
      </c>
      <c r="M11" s="12">
        <v>70</v>
      </c>
      <c r="N11" s="12">
        <v>23</v>
      </c>
      <c r="O11" s="12">
        <v>70</v>
      </c>
      <c r="P11" s="12">
        <v>23</v>
      </c>
      <c r="Q11" s="31">
        <v>70</v>
      </c>
      <c r="R11" s="31">
        <v>23</v>
      </c>
      <c r="S11" s="12">
        <v>70</v>
      </c>
      <c r="T11" s="12">
        <v>23</v>
      </c>
      <c r="U11" s="12">
        <v>70</v>
      </c>
      <c r="V11" s="12">
        <v>23</v>
      </c>
      <c r="W11" s="12">
        <v>70</v>
      </c>
      <c r="X11" s="12">
        <v>23</v>
      </c>
      <c r="Y11" s="12">
        <v>70</v>
      </c>
      <c r="Z11" s="12">
        <v>23</v>
      </c>
      <c r="AA11" s="12">
        <v>70</v>
      </c>
      <c r="AB11" s="12">
        <v>23</v>
      </c>
      <c r="AC11" s="12">
        <v>70</v>
      </c>
      <c r="AD11" s="12">
        <v>23</v>
      </c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70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4:44" ht="15.75" customHeight="1" thickBot="1">
      <c r="D12" s="34" t="s">
        <v>83</v>
      </c>
      <c r="E12" s="12">
        <v>-31.62</v>
      </c>
      <c r="F12" s="12">
        <v>1.1000000000000001</v>
      </c>
      <c r="G12" s="12">
        <v>-31.62</v>
      </c>
      <c r="H12" s="12">
        <v>1.1000000000000001</v>
      </c>
      <c r="I12" s="12">
        <v>-31.62397997898956</v>
      </c>
      <c r="J12" s="12">
        <v>1.1000000000000001</v>
      </c>
      <c r="K12" s="12">
        <v>-31.623979978989599</v>
      </c>
      <c r="L12" s="12">
        <v>1.1000000000000001</v>
      </c>
      <c r="M12" s="12">
        <v>-31.62</v>
      </c>
      <c r="N12" s="12">
        <v>1.1000000000000001</v>
      </c>
      <c r="O12" s="12">
        <v>-31.6</v>
      </c>
      <c r="P12" s="12">
        <v>1.1000000000000001</v>
      </c>
      <c r="Q12" s="31">
        <v>-31.62397997898956</v>
      </c>
      <c r="R12" s="31">
        <v>1.1000000000000001</v>
      </c>
      <c r="S12" s="12">
        <v>-31.623979978989599</v>
      </c>
      <c r="T12" s="12">
        <v>1.1000000000000001</v>
      </c>
      <c r="U12" s="37">
        <v>-31.62397997898956</v>
      </c>
      <c r="V12" s="12">
        <v>1.1000000000000001</v>
      </c>
      <c r="W12" s="12">
        <v>-31.62</v>
      </c>
      <c r="X12" s="12">
        <v>1.1000000000000001</v>
      </c>
      <c r="Y12" s="12">
        <v>-31.62</v>
      </c>
      <c r="Z12" s="12">
        <v>1.1000000000000001</v>
      </c>
      <c r="AA12" s="12">
        <v>-31.62</v>
      </c>
      <c r="AB12" s="12">
        <v>1.1000000000000001</v>
      </c>
      <c r="AC12" s="12">
        <v>-31.623979978989599</v>
      </c>
      <c r="AD12" s="12">
        <v>1.1000000000000001</v>
      </c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-31.619990899540714</v>
      </c>
      <c r="AP12" s="12">
        <f t="shared" si="1"/>
        <v>1.0999999999999999</v>
      </c>
      <c r="AQ12" s="12">
        <f>_xlfn.STDEV.S(E12,G12,I12,M12,O12,Q12,S12,U12,W12,Y12,AA12,AC12,AE12,AG12,AI12,AK12,AM12)</f>
        <v>6.6002777400385754E-3</v>
      </c>
      <c r="AR12" s="12">
        <f t="shared" ref="AR12:AR33" si="2">_xlfn.STDEV.S(F12,H12,J12,N12,P12,R12,T12,V12,X12,Z12,AB12,AD12,AF12,AH12,AJ12,AL12,AN12)</f>
        <v>2.3191802605775069E-16</v>
      </c>
    </row>
    <row r="13" spans="4:44" ht="15.75" customHeight="1" thickBot="1">
      <c r="D13" s="34" t="s">
        <v>25</v>
      </c>
      <c r="E13" s="31">
        <v>165.09</v>
      </c>
      <c r="F13" s="12">
        <v>165.09</v>
      </c>
      <c r="G13" s="31">
        <v>165.09</v>
      </c>
      <c r="H13" s="12">
        <v>165.09</v>
      </c>
      <c r="I13" s="12">
        <v>165.10710227022162</v>
      </c>
      <c r="J13" s="12">
        <v>165.10710227022162</v>
      </c>
      <c r="K13" s="12">
        <v>165.10710227022199</v>
      </c>
      <c r="L13" s="12">
        <v>165.10710227022199</v>
      </c>
      <c r="M13" s="12">
        <v>164.49</v>
      </c>
      <c r="N13" s="12">
        <v>164.49</v>
      </c>
      <c r="O13" s="12">
        <v>165.10410272801971</v>
      </c>
      <c r="P13" s="12">
        <v>165.10410272801971</v>
      </c>
      <c r="Q13" s="31">
        <v>165.10710234838339</v>
      </c>
      <c r="R13" s="31">
        <v>165.10710234838339</v>
      </c>
      <c r="S13" s="12">
        <v>165.10710227022199</v>
      </c>
      <c r="T13" s="12">
        <v>165.10710227022199</v>
      </c>
      <c r="U13" s="12">
        <v>165.1123</v>
      </c>
      <c r="V13" s="12">
        <v>165.1123</v>
      </c>
      <c r="W13" s="12">
        <v>165.10710227022199</v>
      </c>
      <c r="X13" s="12">
        <v>165.10710227022199</v>
      </c>
      <c r="Y13" s="12">
        <v>165.11</v>
      </c>
      <c r="Z13" s="12">
        <v>165.11</v>
      </c>
      <c r="AA13" s="12">
        <v>165.09</v>
      </c>
      <c r="AB13" s="12">
        <v>165.09</v>
      </c>
      <c r="AC13" s="12">
        <v>165.11</v>
      </c>
      <c r="AD13" s="12">
        <v>165.11</v>
      </c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165.04861926246076</v>
      </c>
      <c r="AP13" s="12">
        <f t="shared" si="1"/>
        <v>165.04861926246076</v>
      </c>
      <c r="AQ13" s="12">
        <f t="shared" ref="AQ13:AQ33" si="3">_xlfn.STDEV.S(E13,G13,I13,M13,O13,Q13,S13,U13,W13,Y13,AA13,AC13,AE13,AG13,AI13,AK13,AM13)</f>
        <v>0.17720039469615742</v>
      </c>
      <c r="AR13" s="12">
        <f t="shared" si="2"/>
        <v>0.17720039469615742</v>
      </c>
    </row>
    <row r="14" spans="4:44" ht="15.75" customHeight="1" thickBot="1">
      <c r="D14" s="34" t="s">
        <v>26</v>
      </c>
      <c r="E14" s="12">
        <v>0.1</v>
      </c>
      <c r="F14" s="12">
        <v>0.2</v>
      </c>
      <c r="G14" s="12">
        <v>0.2</v>
      </c>
      <c r="H14" s="12">
        <v>0.2</v>
      </c>
      <c r="I14" s="12">
        <v>0.1</v>
      </c>
      <c r="J14" s="12">
        <v>0.1</v>
      </c>
      <c r="K14" s="12">
        <v>0.1</v>
      </c>
      <c r="L14" s="12">
        <v>0.1</v>
      </c>
      <c r="M14" s="12">
        <v>0.1</v>
      </c>
      <c r="N14" s="12">
        <v>0.1</v>
      </c>
      <c r="O14" s="12">
        <v>7.4559130014968916E-2</v>
      </c>
      <c r="P14" s="12">
        <v>7.4559130014968916E-2</v>
      </c>
      <c r="Q14" s="31">
        <v>7.8994078783134788E-2</v>
      </c>
      <c r="R14" s="31">
        <v>7.8994078783134788E-2</v>
      </c>
      <c r="S14" s="12">
        <v>0.08</v>
      </c>
      <c r="T14" s="12">
        <v>0.08</v>
      </c>
      <c r="U14" s="12">
        <v>0.1</v>
      </c>
      <c r="V14" s="12">
        <v>0.1</v>
      </c>
      <c r="W14" s="12">
        <v>0.1</v>
      </c>
      <c r="X14" s="12">
        <v>0.1</v>
      </c>
      <c r="Y14" s="12">
        <v>0.1</v>
      </c>
      <c r="Z14" s="12">
        <v>0.1</v>
      </c>
      <c r="AA14" s="12">
        <v>0.1</v>
      </c>
      <c r="AB14" s="12">
        <v>0.2</v>
      </c>
      <c r="AC14" s="12">
        <v>0.1</v>
      </c>
      <c r="AD14" s="12">
        <v>0.1</v>
      </c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9.3959382618009415E-2</v>
      </c>
      <c r="AP14" s="12">
        <f t="shared" si="1"/>
        <v>0.11214120079982762</v>
      </c>
      <c r="AQ14" s="12">
        <f t="shared" si="3"/>
        <v>3.2185073389614648E-2</v>
      </c>
      <c r="AR14" s="12">
        <f t="shared" si="2"/>
        <v>4.9490949414505214E-2</v>
      </c>
    </row>
    <row r="15" spans="4:44" ht="15.75" customHeight="1" thickBot="1">
      <c r="D15" s="34" t="s">
        <v>27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>
        <v>3</v>
      </c>
      <c r="P15" s="12">
        <v>3</v>
      </c>
      <c r="Q15" s="31">
        <v>3</v>
      </c>
      <c r="R15" s="31">
        <v>3</v>
      </c>
      <c r="S15" s="12">
        <v>3</v>
      </c>
      <c r="T15" s="12">
        <v>3</v>
      </c>
      <c r="U15" s="12">
        <v>3</v>
      </c>
      <c r="V15" s="12">
        <v>3</v>
      </c>
      <c r="W15" s="12">
        <v>3</v>
      </c>
      <c r="X15" s="12">
        <v>3</v>
      </c>
      <c r="Y15" s="12">
        <v>3</v>
      </c>
      <c r="Z15" s="12">
        <v>3</v>
      </c>
      <c r="AA15" s="12">
        <v>3</v>
      </c>
      <c r="AB15" s="12">
        <v>3</v>
      </c>
      <c r="AC15" s="12">
        <v>3</v>
      </c>
      <c r="AD15" s="12">
        <v>3</v>
      </c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34" t="s">
        <v>28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>
        <v>2.2000000000000002</v>
      </c>
      <c r="N16" s="12">
        <v>2.2000000000000002</v>
      </c>
      <c r="O16" s="12">
        <v>2.2000000000000002</v>
      </c>
      <c r="P16" s="12">
        <v>2.2000000000000002</v>
      </c>
      <c r="Q16" s="31">
        <v>2.2000000000000002</v>
      </c>
      <c r="R16" s="31">
        <v>2.2000000000000002</v>
      </c>
      <c r="S16" s="12">
        <v>2.2000000000000002</v>
      </c>
      <c r="T16" s="12">
        <v>2.2000000000000002</v>
      </c>
      <c r="U16" s="12">
        <v>2.2000000000000002</v>
      </c>
      <c r="V16" s="12">
        <v>2.2000000000000002</v>
      </c>
      <c r="W16" s="12">
        <v>2.2000000000000002</v>
      </c>
      <c r="X16" s="12">
        <v>2.2000000000000002</v>
      </c>
      <c r="Y16" s="12">
        <v>2.2000000000000002</v>
      </c>
      <c r="Z16" s="12">
        <v>2.2000000000000002</v>
      </c>
      <c r="AA16" s="12">
        <v>2.2000000000000002</v>
      </c>
      <c r="AB16" s="12">
        <v>2.2000000000000002</v>
      </c>
      <c r="AC16" s="12">
        <v>2.2000000000000002</v>
      </c>
      <c r="AD16" s="12">
        <v>2.2000000000000002</v>
      </c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2.1999999999999997</v>
      </c>
      <c r="AP16" s="12">
        <f t="shared" si="1"/>
        <v>2.1999999999999997</v>
      </c>
      <c r="AQ16" s="12">
        <f t="shared" si="3"/>
        <v>4.6383605211550139E-16</v>
      </c>
      <c r="AR16" s="12">
        <f t="shared" si="2"/>
        <v>4.6383605211550139E-16</v>
      </c>
    </row>
    <row r="17" spans="1:44" ht="15.75" customHeight="1" thickBot="1">
      <c r="D17" s="34" t="s">
        <v>29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>
        <v>3</v>
      </c>
      <c r="N17" s="12">
        <v>3</v>
      </c>
      <c r="O17" s="12">
        <v>3</v>
      </c>
      <c r="P17" s="12">
        <v>3</v>
      </c>
      <c r="Q17" s="31">
        <v>3</v>
      </c>
      <c r="R17" s="31">
        <v>3</v>
      </c>
      <c r="S17" s="12">
        <v>3</v>
      </c>
      <c r="T17" s="12">
        <v>3</v>
      </c>
      <c r="U17" s="12">
        <v>3</v>
      </c>
      <c r="V17" s="12">
        <v>3</v>
      </c>
      <c r="W17" s="12">
        <v>3</v>
      </c>
      <c r="X17" s="12">
        <v>3</v>
      </c>
      <c r="Y17" s="12">
        <v>3</v>
      </c>
      <c r="Z17" s="12">
        <v>3</v>
      </c>
      <c r="AA17" s="12">
        <v>3</v>
      </c>
      <c r="AB17" s="12">
        <v>3</v>
      </c>
      <c r="AC17" s="12">
        <v>3</v>
      </c>
      <c r="AD17" s="12">
        <v>3</v>
      </c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30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>
        <v>0</v>
      </c>
      <c r="N18" s="12">
        <v>3</v>
      </c>
      <c r="O18" s="12">
        <v>0</v>
      </c>
      <c r="P18" s="12">
        <v>3</v>
      </c>
      <c r="Q18" s="12">
        <v>0</v>
      </c>
      <c r="R18" s="31">
        <v>3</v>
      </c>
      <c r="S18" s="12">
        <v>0</v>
      </c>
      <c r="T18" s="12">
        <v>3</v>
      </c>
      <c r="U18" s="12">
        <v>0</v>
      </c>
      <c r="V18" s="12">
        <v>3</v>
      </c>
      <c r="W18" s="12">
        <v>0</v>
      </c>
      <c r="X18" s="12">
        <v>3</v>
      </c>
      <c r="Y18" s="12">
        <v>0</v>
      </c>
      <c r="Z18" s="12">
        <v>3</v>
      </c>
      <c r="AA18" s="12">
        <v>0</v>
      </c>
      <c r="AB18" s="12">
        <v>3</v>
      </c>
      <c r="AC18" s="12">
        <v>0</v>
      </c>
      <c r="AD18" s="12">
        <v>3</v>
      </c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47</v>
      </c>
      <c r="E19" s="12">
        <f>E$11-E$13+E$12+198.6-60-SUM(E$14:E$18)</f>
        <v>3.5899999999999856</v>
      </c>
      <c r="F19" s="12">
        <f>F$11-F$13+F$12+198.6-10*LOG10(A19)-30-SUM(F$14:F$18)</f>
        <v>-14.124237554869515</v>
      </c>
      <c r="G19" s="12">
        <f>G$11-G$13+G$12+198.6-60-SUM(G$14:G$18)</f>
        <v>3.489999999999986</v>
      </c>
      <c r="H19" s="12">
        <f>H$11-H$13+H$12+198.6-10*LOG10(A19)-30-SUM(H$14:H$18)</f>
        <v>-14.124237554869515</v>
      </c>
      <c r="I19" s="12">
        <v>3.5689177507888132</v>
      </c>
      <c r="J19" s="12">
        <v>-14.041339825091114</v>
      </c>
      <c r="K19" s="12"/>
      <c r="L19" s="12"/>
      <c r="M19" s="12">
        <v>4.18</v>
      </c>
      <c r="N19" s="12">
        <v>-13.42</v>
      </c>
      <c r="O19" s="12">
        <v>3.6</v>
      </c>
      <c r="P19" s="12">
        <v>-14</v>
      </c>
      <c r="Q19" s="12">
        <v>3.58992359384388</v>
      </c>
      <c r="R19" s="31">
        <v>-14.02033398203605</v>
      </c>
      <c r="S19" s="12">
        <v>3.58</v>
      </c>
      <c r="T19" s="12">
        <v>-14.03</v>
      </c>
      <c r="U19" s="12">
        <v>3.5637200210104112</v>
      </c>
      <c r="V19" s="12">
        <v>-14.046537554869516</v>
      </c>
      <c r="W19" s="12">
        <v>3.57</v>
      </c>
      <c r="X19" s="12"/>
      <c r="Y19" s="12">
        <v>3.57</v>
      </c>
      <c r="Z19" s="12">
        <v>-14.04</v>
      </c>
      <c r="AA19" s="12">
        <v>3.5899999999999856</v>
      </c>
      <c r="AB19" s="12">
        <v>-14.124237554869515</v>
      </c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3.6402561365643082</v>
      </c>
      <c r="AP19" s="12">
        <f t="shared" si="1"/>
        <v>-13.98296516352619</v>
      </c>
      <c r="AQ19" s="12">
        <f t="shared" si="3"/>
        <v>0.18587704868128144</v>
      </c>
      <c r="AR19" s="12">
        <f t="shared" si="2"/>
        <v>0.20800869770122091</v>
      </c>
    </row>
    <row r="20" spans="1:44" ht="15.75" thickBot="1">
      <c r="A20" s="30"/>
      <c r="D20" s="33" t="s">
        <v>64</v>
      </c>
      <c r="E20" s="15">
        <f>ABS(E19-$AO$19)</f>
        <v>5.0256136564322595E-2</v>
      </c>
      <c r="F20" s="16">
        <f>ABS(F19-$AP$19)</f>
        <v>0.1412723913433247</v>
      </c>
      <c r="G20" s="15">
        <f>ABS(G19-$AO$19)</f>
        <v>0.15025613656432224</v>
      </c>
      <c r="H20" s="16">
        <f>ABS(H19-$AP$19)</f>
        <v>0.1412723913433247</v>
      </c>
      <c r="I20" s="15">
        <f>ABS(I19-$AO$19)</f>
        <v>7.1338385775495006E-2</v>
      </c>
      <c r="J20" s="16">
        <f>ABS(J19-$AP$19)</f>
        <v>5.8374661564924324E-2</v>
      </c>
      <c r="K20" s="15"/>
      <c r="L20" s="16"/>
      <c r="M20" s="15">
        <v>0.51</v>
      </c>
      <c r="N20" s="16">
        <v>0.53</v>
      </c>
      <c r="O20" s="15">
        <f>ABS(O19-$AO$19)</f>
        <v>4.0256136564308154E-2</v>
      </c>
      <c r="P20" s="16">
        <f>ABS(P19-$AP$19)</f>
        <v>1.7034836473809989E-2</v>
      </c>
      <c r="Q20" s="12"/>
      <c r="R20" s="31"/>
      <c r="S20" s="15">
        <f t="shared" ref="S20" si="4">ABS(S19-$AO$19)</f>
        <v>6.0256136564308171E-2</v>
      </c>
      <c r="T20" s="16">
        <f t="shared" ref="T20" si="5">ABS(T19-$AP$19)</f>
        <v>4.7034836473809349E-2</v>
      </c>
      <c r="U20" s="15">
        <f>ABS(U19-$AO$19)</f>
        <v>7.6536115553897055E-2</v>
      </c>
      <c r="V20" s="16">
        <f>ABS(V19-$AP$19)</f>
        <v>6.3572391343326373E-2</v>
      </c>
      <c r="W20" s="15"/>
      <c r="X20" s="16"/>
      <c r="Y20" s="15">
        <f>ABS(Y19-$AO$19)</f>
        <v>7.0256136564308402E-2</v>
      </c>
      <c r="Z20" s="16">
        <f>ABS(Z19-$AP$19)</f>
        <v>5.7034836473809136E-2</v>
      </c>
      <c r="AA20" s="17">
        <v>5.5840151738135724E-2</v>
      </c>
      <c r="AB20" s="17">
        <v>0.15893144026123984</v>
      </c>
      <c r="AC20" s="15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32</v>
      </c>
      <c r="AR20" s="12" t="s">
        <v>32</v>
      </c>
    </row>
    <row r="21" spans="1:44" ht="15.75" customHeight="1" thickBot="1">
      <c r="A21" s="30">
        <v>360</v>
      </c>
      <c r="D21" s="34" t="s">
        <v>48</v>
      </c>
      <c r="E21" s="12">
        <f>E$11-E$13+E$12+198.6-60-SUM(E$14:E$18)</f>
        <v>3.5899999999999856</v>
      </c>
      <c r="F21" s="12">
        <f>F$11-F$13+F$12+198.6-10*LOG10(A21)-30-SUM(F$14:F$18)</f>
        <v>-9.3530250076728922</v>
      </c>
      <c r="G21" s="12">
        <f>G$11-G$13+G$12+198.6-60-SUM(G$14:G$18)</f>
        <v>3.489999999999986</v>
      </c>
      <c r="H21" s="12">
        <f>H$11-H$13+H$12+198.6-10*LOG10(A21)-30-SUM(H$14:H$18)</f>
        <v>-9.3530250076728922</v>
      </c>
      <c r="I21" s="12">
        <v>3.5689177507888132</v>
      </c>
      <c r="J21" s="12">
        <v>-9.2701272778944883</v>
      </c>
      <c r="K21" s="12"/>
      <c r="L21" s="12"/>
      <c r="M21" s="12">
        <v>4.18</v>
      </c>
      <c r="N21" s="12">
        <v>-8.65</v>
      </c>
      <c r="O21" s="12">
        <v>3.6</v>
      </c>
      <c r="P21" s="12">
        <v>-9.1999999999999993</v>
      </c>
      <c r="Q21" s="12">
        <v>3.5899235938438778</v>
      </c>
      <c r="R21" s="31">
        <v>-9.2491214348394237</v>
      </c>
      <c r="S21" s="12">
        <v>3.58</v>
      </c>
      <c r="T21" s="12">
        <v>-9.25</v>
      </c>
      <c r="U21" s="12">
        <v>3.5637200210104112</v>
      </c>
      <c r="V21" s="12">
        <v>-9.2753250076728904</v>
      </c>
      <c r="W21" s="12"/>
      <c r="X21" s="12">
        <v>-9.26</v>
      </c>
      <c r="Y21" s="12">
        <v>3.57</v>
      </c>
      <c r="Z21" s="12">
        <v>-9.27</v>
      </c>
      <c r="AA21" s="12">
        <v>3.5899999999999856</v>
      </c>
      <c r="AB21" s="12">
        <v>-9.3530250076728922</v>
      </c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3.6480623739603413</v>
      </c>
      <c r="AP21" s="12">
        <f>AVERAGE(F21,J21,N21,P21,R21,T21,V21,X21,Z21,AB21,AD21,AF21,AH21,AJ21,AL21,AN21)</f>
        <v>-9.2130623735752586</v>
      </c>
      <c r="AQ21" s="12">
        <f t="shared" si="3"/>
        <v>0.19492998560508457</v>
      </c>
      <c r="AR21" s="12">
        <f t="shared" si="2"/>
        <v>0.19734242547555209</v>
      </c>
    </row>
    <row r="22" spans="1:44" ht="15.75" thickBot="1">
      <c r="A22" s="30"/>
      <c r="D22" s="33" t="s">
        <v>64</v>
      </c>
      <c r="E22" s="15">
        <f>ABS(E21-$AO$19)</f>
        <v>5.0256136564322595E-2</v>
      </c>
      <c r="F22" s="16">
        <f>ABS(F21-$AP$21)</f>
        <v>0.13996263409763365</v>
      </c>
      <c r="G22" s="15">
        <f>ABS(G21-$AO$19)</f>
        <v>0.15025613656432224</v>
      </c>
      <c r="H22" s="16">
        <f>ABS(H21-$AP$21)</f>
        <v>0.13996263409763365</v>
      </c>
      <c r="I22" s="15">
        <f>ABS(I21-$AO$19)</f>
        <v>7.1338385775495006E-2</v>
      </c>
      <c r="J22" s="16">
        <f>ABS(J21-$AP$21)</f>
        <v>5.7064904319229726E-2</v>
      </c>
      <c r="K22" s="15"/>
      <c r="L22" s="16"/>
      <c r="M22" s="15">
        <v>0.51</v>
      </c>
      <c r="N22" s="16">
        <v>0.53</v>
      </c>
      <c r="O22" s="15">
        <f>ABS(O21-$AO$21)</f>
        <v>4.8062373960341187E-2</v>
      </c>
      <c r="P22" s="16">
        <f>ABS(P21-$AP$21)</f>
        <v>1.3062373575259301E-2</v>
      </c>
      <c r="Q22" s="12"/>
      <c r="R22" s="31"/>
      <c r="S22" s="15">
        <f t="shared" ref="S22" si="6">ABS(S21-$AO$19)</f>
        <v>6.0256136564308171E-2</v>
      </c>
      <c r="T22" s="16">
        <f t="shared" ref="T22" si="7">ABS(T21-$AP$21)</f>
        <v>3.693762642474141E-2</v>
      </c>
      <c r="U22" s="15">
        <f>ABS(U21-$AO$21)</f>
        <v>8.4342352949930088E-2</v>
      </c>
      <c r="V22" s="16">
        <f>ABS(V21-$AP$21)</f>
        <v>6.2262634097631775E-2</v>
      </c>
      <c r="W22" s="16"/>
      <c r="X22" s="16"/>
      <c r="Y22" s="15">
        <f>ABS(Y21-$AO$21)</f>
        <v>7.8062373960341436E-2</v>
      </c>
      <c r="Z22" s="16">
        <f>ABS(Z21-$AP$21)</f>
        <v>5.6937626424740984E-2</v>
      </c>
      <c r="AA22" s="17">
        <v>5.5840151738135724E-2</v>
      </c>
      <c r="AB22" s="17">
        <v>0.15551403788625962</v>
      </c>
      <c r="AC22" s="15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32</v>
      </c>
      <c r="AR22" s="12" t="s">
        <v>32</v>
      </c>
    </row>
    <row r="23" spans="1:44" ht="15.75" customHeight="1" thickBot="1">
      <c r="A23" s="30">
        <v>180</v>
      </c>
      <c r="D23" s="34" t="s">
        <v>46</v>
      </c>
      <c r="E23" s="12">
        <f>E$11-E$13+E$12+198.6-60-SUM(E$14:E$18)</f>
        <v>3.5899999999999856</v>
      </c>
      <c r="F23" s="12">
        <f>F$11-F$13+F$12+198.6-10*LOG10(A23)-30-SUM(F$14:F$18)</f>
        <v>-6.3427250510330797</v>
      </c>
      <c r="G23" s="12">
        <f>G$11-G$13+G$12+198.6-60-SUM(G$14:G$18)</f>
        <v>3.489999999999986</v>
      </c>
      <c r="H23" s="12">
        <f>H$11-H$13+H$12+198.6-10*LOG10(A23)-30-SUM(H$14:H$18)</f>
        <v>-6.3427250510330797</v>
      </c>
      <c r="I23" s="12">
        <v>3.5689177507888132</v>
      </c>
      <c r="J23" s="12">
        <v>-6.2598273212546758</v>
      </c>
      <c r="K23" s="12">
        <v>3.5689177507887999</v>
      </c>
      <c r="L23" s="12">
        <v>-6.2598273212546998</v>
      </c>
      <c r="M23" s="12">
        <v>4.18</v>
      </c>
      <c r="N23" s="12">
        <v>-5.64</v>
      </c>
      <c r="O23" s="12">
        <v>3.6</v>
      </c>
      <c r="P23" s="12">
        <v>-6.23</v>
      </c>
      <c r="Q23" s="12">
        <v>3.5899235938438778</v>
      </c>
      <c r="R23" s="31">
        <v>-6.2388214781996112</v>
      </c>
      <c r="S23" s="12">
        <v>3.58</v>
      </c>
      <c r="T23" s="12">
        <v>-6.24</v>
      </c>
      <c r="U23" s="12">
        <v>3.5637200210104112</v>
      </c>
      <c r="V23" s="12">
        <v>-6.2650250510330849</v>
      </c>
      <c r="W23" s="12"/>
      <c r="X23" s="12">
        <v>-6.25</v>
      </c>
      <c r="Y23" s="12">
        <v>3.57</v>
      </c>
      <c r="Z23" s="12">
        <v>-6.26</v>
      </c>
      <c r="AA23" s="12">
        <v>3.5899999999999856</v>
      </c>
      <c r="AB23" s="12">
        <v>-6.3427250510330797</v>
      </c>
      <c r="AC23" s="12">
        <v>3.64</v>
      </c>
      <c r="AD23" s="12">
        <v>-6.26</v>
      </c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3.6472561365643075</v>
      </c>
      <c r="AP23" s="12">
        <f>AVERAGE(F23,J23,N23,P23,R23,T23,V23,X23,Z23,AB23,AD23,AF23,AH23,AJ23,AL23,AN23)</f>
        <v>-6.21173854114123</v>
      </c>
      <c r="AQ23" s="12">
        <f t="shared" si="3"/>
        <v>0.18494156088591274</v>
      </c>
      <c r="AR23" s="12">
        <f t="shared" si="2"/>
        <v>0.18831006908688183</v>
      </c>
    </row>
    <row r="24" spans="1:44" ht="15.75" thickBot="1">
      <c r="A24" s="30"/>
      <c r="D24" s="33" t="s">
        <v>64</v>
      </c>
      <c r="E24" s="15">
        <f>ABS(E23-$AO$19)</f>
        <v>5.0256136564322595E-2</v>
      </c>
      <c r="F24" s="16">
        <f>ABS(F23-$AP$23)</f>
        <v>0.13098650989184968</v>
      </c>
      <c r="G24" s="15">
        <f>ABS(G23-$AO$19)</f>
        <v>0.15025613656432224</v>
      </c>
      <c r="H24" s="16">
        <f>ABS(H23-$AP$23)</f>
        <v>0.13098650989184968</v>
      </c>
      <c r="I24" s="15">
        <f>ABS(I23-$AO$19)</f>
        <v>7.1338385775495006E-2</v>
      </c>
      <c r="J24" s="16">
        <f>ABS(J23-$AP$23)</f>
        <v>4.808878011344575E-2</v>
      </c>
      <c r="K24" s="15">
        <f>ABS(K23-$AO$19)</f>
        <v>7.1338385775508328E-2</v>
      </c>
      <c r="L24" s="16">
        <f>ABS(L23-$AP$23)</f>
        <v>4.8088780113469731E-2</v>
      </c>
      <c r="M24" s="15">
        <v>0.51</v>
      </c>
      <c r="N24" s="16">
        <v>0.53</v>
      </c>
      <c r="O24" s="15">
        <f>ABS(O23-$AO$23)</f>
        <v>4.7256136564307383E-2</v>
      </c>
      <c r="P24" s="16">
        <f>ABS(P23-$AP$23)</f>
        <v>1.8261458858770396E-2</v>
      </c>
      <c r="Q24" s="12"/>
      <c r="R24" s="31"/>
      <c r="S24" s="15">
        <f t="shared" ref="S24" si="8">ABS(S23-$AO$19)</f>
        <v>6.0256136564308171E-2</v>
      </c>
      <c r="T24" s="16">
        <f t="shared" ref="T24" si="9">ABS(T23-$AP$23)</f>
        <v>2.8261458858770183E-2</v>
      </c>
      <c r="U24" s="15">
        <f>ABS(U23-$AO$23)</f>
        <v>8.3536115553896284E-2</v>
      </c>
      <c r="V24" s="16">
        <f>ABS(V23-$AP$23)</f>
        <v>5.3286509891854905E-2</v>
      </c>
      <c r="W24" s="15"/>
      <c r="X24" s="38"/>
      <c r="Y24" s="15">
        <f>ABS(Y23-$AO$23)</f>
        <v>7.7256136564307631E-2</v>
      </c>
      <c r="Z24" s="16">
        <f>ABS(Z23-$AP$23)</f>
        <v>4.8261458858769757E-2</v>
      </c>
      <c r="AA24" s="17">
        <v>5.5840151738135724E-2</v>
      </c>
      <c r="AB24" s="17">
        <v>0.15090295086414152</v>
      </c>
      <c r="AC24" s="15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32</v>
      </c>
      <c r="AR24" s="12" t="s">
        <v>32</v>
      </c>
    </row>
    <row r="25" spans="1:44" ht="15.75" customHeight="1" thickBot="1">
      <c r="A25" s="30">
        <v>90</v>
      </c>
      <c r="D25" s="34" t="s">
        <v>49</v>
      </c>
      <c r="E25" s="12">
        <f>E$11-E$13+E$12+198.6-60-SUM(E$14:E$18)</f>
        <v>3.5899999999999856</v>
      </c>
      <c r="F25" s="12">
        <f>F$11-F$13+F$12+198.6-10*LOG10(A25)-30-SUM(F$14:F$18)</f>
        <v>-3.3324250943932672</v>
      </c>
      <c r="G25" s="12">
        <f>G$11-G$13+G$12+198.6-60-SUM(G$14:G$18)</f>
        <v>3.489999999999986</v>
      </c>
      <c r="H25" s="12">
        <f>H$11-H$13+H$12+198.6-10*LOG10(A25)-30-SUM(H$14:H$18)</f>
        <v>-3.3324250943932672</v>
      </c>
      <c r="I25" s="12">
        <v>3.5689177507888132</v>
      </c>
      <c r="J25" s="12">
        <v>-3.2495273646148632</v>
      </c>
      <c r="K25" s="12"/>
      <c r="L25" s="12">
        <v>-3.2495273646148801</v>
      </c>
      <c r="M25" s="12">
        <v>4.18</v>
      </c>
      <c r="N25" s="12">
        <v>-2.63</v>
      </c>
      <c r="O25" s="12">
        <v>3.6</v>
      </c>
      <c r="P25" s="12">
        <v>-3.2</v>
      </c>
      <c r="Q25" s="12">
        <v>3.5899235938438778</v>
      </c>
      <c r="R25" s="31">
        <v>-3.2285215215597987</v>
      </c>
      <c r="S25" s="12">
        <v>3.58</v>
      </c>
      <c r="T25" s="12">
        <v>-3.23</v>
      </c>
      <c r="U25" s="12">
        <v>3.5637200210104112</v>
      </c>
      <c r="V25" s="12">
        <v>-3.2547250943932724</v>
      </c>
      <c r="W25" s="12"/>
      <c r="X25" s="12">
        <v>-3.24</v>
      </c>
      <c r="Y25" s="12">
        <v>3.57</v>
      </c>
      <c r="Z25" s="12">
        <v>-3.25</v>
      </c>
      <c r="AA25" s="12">
        <v>3.5899999999999856</v>
      </c>
      <c r="AB25" s="12">
        <v>-3.3324250943932672</v>
      </c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3.6480623739603413</v>
      </c>
      <c r="AP25" s="12">
        <f>AVERAGE(F25,J25,N25,P25,R25,T25,V25,X25,Z25,AB25,AD25,AF25,AH25,AJ25,AL25,AN25)</f>
        <v>-3.1947624169354469</v>
      </c>
      <c r="AQ25" s="12">
        <f t="shared" si="3"/>
        <v>0.19492998560508457</v>
      </c>
      <c r="AR25" s="12">
        <f t="shared" si="2"/>
        <v>0.19702486008199044</v>
      </c>
    </row>
    <row r="26" spans="1:44" ht="15.75" thickBot="1">
      <c r="A26" s="30"/>
      <c r="D26" s="33" t="s">
        <v>64</v>
      </c>
      <c r="E26" s="15">
        <f>ABS(E25-$AO$19)</f>
        <v>5.0256136564322595E-2</v>
      </c>
      <c r="F26" s="16">
        <f>ABS(F25-$AP$25)</f>
        <v>0.13766267745782024</v>
      </c>
      <c r="G26" s="15">
        <f>ABS(G25-$AO$19)</f>
        <v>0.15025613656432224</v>
      </c>
      <c r="H26" s="16">
        <f>ABS(H25-$AP$25)</f>
        <v>0.13766267745782024</v>
      </c>
      <c r="I26" s="15">
        <f>ABS(I25-$AO$19)</f>
        <v>7.1338385775495006E-2</v>
      </c>
      <c r="J26" s="16">
        <f>ABS(J25-$AP$25)</f>
        <v>5.4764947679416309E-2</v>
      </c>
      <c r="K26" s="15"/>
      <c r="L26" s="16">
        <f>ABS(L25-$AP$25)</f>
        <v>5.4764947679433185E-2</v>
      </c>
      <c r="M26" s="15">
        <v>0.51</v>
      </c>
      <c r="N26" s="16">
        <v>0.56000000000000005</v>
      </c>
      <c r="O26" s="15">
        <f>ABS(O25-$AO$25)</f>
        <v>4.8062373960341187E-2</v>
      </c>
      <c r="P26" s="16">
        <f>ABS(P25-$AP$25)</f>
        <v>5.2375830645532417E-3</v>
      </c>
      <c r="Q26" s="12"/>
      <c r="R26" s="31"/>
      <c r="S26" s="15">
        <f t="shared" ref="S26" si="10">ABS(S25-$AO$19)</f>
        <v>6.0256136564308171E-2</v>
      </c>
      <c r="T26" s="16">
        <f t="shared" ref="T26" si="11">ABS(T25-$AP$25)</f>
        <v>3.5237583064553046E-2</v>
      </c>
      <c r="U26" s="15">
        <f>ABS(U25-$AO$25)</f>
        <v>8.4342352949930088E-2</v>
      </c>
      <c r="V26" s="16">
        <f>ABS(V25-$AP$25)</f>
        <v>5.9962677457825464E-2</v>
      </c>
      <c r="W26" s="15"/>
      <c r="X26" s="16"/>
      <c r="Y26" s="15">
        <f>ABS(Y25-$AO$25)</f>
        <v>7.8062373960341436E-2</v>
      </c>
      <c r="Z26" s="16">
        <f>ABS(Z25-$AP$25)</f>
        <v>5.5237583064553064E-2</v>
      </c>
      <c r="AA26" s="17">
        <v>5.5840151738135724E-2</v>
      </c>
      <c r="AB26" s="17">
        <v>0.15295853050868891</v>
      </c>
      <c r="AC26" s="15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32</v>
      </c>
      <c r="AR26" s="12" t="s">
        <v>32</v>
      </c>
    </row>
    <row r="27" spans="1:44" ht="15.75" customHeight="1" thickBot="1">
      <c r="A27" s="30">
        <v>45</v>
      </c>
      <c r="D27" s="34" t="s">
        <v>50</v>
      </c>
      <c r="E27" s="12">
        <f>E$11-E$13+E$12+198.6-60-SUM(E$14:E$18)</f>
        <v>3.5899999999999856</v>
      </c>
      <c r="F27" s="12">
        <f>F$11-F$13+F$12+198.6-10*LOG10(A27)-30-SUM(F$14:F$18)</f>
        <v>-0.32212513775345464</v>
      </c>
      <c r="G27" s="12">
        <f>G$11-G$13+G$12+198.6-60-SUM(G$14:G$18)</f>
        <v>3.489999999999986</v>
      </c>
      <c r="H27" s="12">
        <f>H$11-H$13+H$12+198.6-10*LOG10(A27)-30-SUM(H$14:H$18)</f>
        <v>-0.32212513775345464</v>
      </c>
      <c r="I27" s="12">
        <v>3.5689177507888132</v>
      </c>
      <c r="J27" s="12">
        <v>-0.23922740797505071</v>
      </c>
      <c r="K27" s="12"/>
      <c r="L27" s="12">
        <v>-0.239227407975072</v>
      </c>
      <c r="M27" s="12">
        <v>4.18</v>
      </c>
      <c r="N27" s="12">
        <v>0.38</v>
      </c>
      <c r="O27" s="12">
        <v>3.6</v>
      </c>
      <c r="P27" s="12">
        <v>-0.2</v>
      </c>
      <c r="Q27" s="12">
        <v>3.5899235938438778</v>
      </c>
      <c r="R27" s="31">
        <v>-0.21822156491998612</v>
      </c>
      <c r="S27" s="12">
        <v>3.58</v>
      </c>
      <c r="T27" s="12">
        <v>-0.22</v>
      </c>
      <c r="U27" s="12">
        <v>3.5637200210104112</v>
      </c>
      <c r="V27" s="12">
        <v>-0.24442513775345986</v>
      </c>
      <c r="W27" s="12"/>
      <c r="X27" s="12">
        <v>-0.23</v>
      </c>
      <c r="Y27" s="12">
        <v>3.57</v>
      </c>
      <c r="Z27" s="12">
        <v>-0.24</v>
      </c>
      <c r="AA27" s="12">
        <v>3.5899999999999856</v>
      </c>
      <c r="AB27" s="12">
        <v>-0.32212513775345464</v>
      </c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3.6480623739603413</v>
      </c>
      <c r="AP27" s="12">
        <f>AVERAGE(F27,J27,N27,P27,R27,T27,V27,X27,Z27,AB27,AD27,AF27,AH27,AJ27,AL27,AN27)</f>
        <v>-0.18561243861554061</v>
      </c>
      <c r="AQ27" s="12">
        <f t="shared" si="3"/>
        <v>0.19492998560508457</v>
      </c>
      <c r="AR27" s="12">
        <f t="shared" si="2"/>
        <v>0.19693781964831594</v>
      </c>
    </row>
    <row r="28" spans="1:44" ht="15.75" thickBot="1">
      <c r="A28" s="30"/>
      <c r="D28" s="33" t="s">
        <v>64</v>
      </c>
      <c r="E28" s="15">
        <f>ABS(E27-$AO$19)</f>
        <v>5.0256136564322595E-2</v>
      </c>
      <c r="F28" s="16">
        <f>ABS(F27-$AP$27)</f>
        <v>0.13651269913791403</v>
      </c>
      <c r="G28" s="15">
        <f>ABS(G27-$AO$19)</f>
        <v>0.15025613656432224</v>
      </c>
      <c r="H28" s="16">
        <f>ABS(H27-$AP$27)</f>
        <v>0.13651269913791403</v>
      </c>
      <c r="I28" s="15">
        <f>ABS(I27-$AO$19)</f>
        <v>7.1338385775495006E-2</v>
      </c>
      <c r="J28" s="16">
        <f>ABS(J27-$AP$27)</f>
        <v>5.3614969359510101E-2</v>
      </c>
      <c r="K28" s="15"/>
      <c r="L28" s="16">
        <f>ABS(L27-$AP$27)</f>
        <v>5.3614969359531389E-2</v>
      </c>
      <c r="M28" s="15">
        <v>0.51</v>
      </c>
      <c r="N28" s="16">
        <v>0.57999999999999996</v>
      </c>
      <c r="O28" s="15">
        <f>ABS(O27-$AO$27)</f>
        <v>4.8062373960341187E-2</v>
      </c>
      <c r="P28" s="16">
        <f>ABS(P27-$AP$27)</f>
        <v>1.4387561384459402E-2</v>
      </c>
      <c r="Q28" s="12"/>
      <c r="R28" s="31"/>
      <c r="S28" s="15">
        <f t="shared" ref="S28" si="12">ABS(S27-$AO$19)</f>
        <v>6.0256136564308171E-2</v>
      </c>
      <c r="T28" s="16">
        <f t="shared" ref="T28" si="13">ABS(T27-$AP$27)</f>
        <v>3.4387561384459392E-2</v>
      </c>
      <c r="U28" s="15">
        <f>ABS(U27-$AO$27)</f>
        <v>8.4342352949930088E-2</v>
      </c>
      <c r="V28" s="16">
        <f>ABS(V27-$AP$27)</f>
        <v>5.8812699137919255E-2</v>
      </c>
      <c r="W28" s="15"/>
      <c r="X28" s="16"/>
      <c r="Y28" s="15">
        <f>ABS(Y27-$AO$27)</f>
        <v>7.8062373960341436E-2</v>
      </c>
      <c r="Z28" s="16">
        <f>ABS(Z27-$AP$27)</f>
        <v>5.4387561384459382E-2</v>
      </c>
      <c r="AA28" s="17">
        <v>5.5840151738135724E-2</v>
      </c>
      <c r="AB28" s="17">
        <v>0.15168077681990449</v>
      </c>
      <c r="AC28" s="15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32</v>
      </c>
      <c r="AR28" s="12" t="s">
        <v>32</v>
      </c>
    </row>
    <row r="29" spans="1:44" ht="15.75" customHeight="1" thickBot="1">
      <c r="A29" s="30">
        <v>30</v>
      </c>
      <c r="D29" s="34" t="s">
        <v>51</v>
      </c>
      <c r="E29" s="12">
        <f>E$11-E$13+E$12+198.6-60-SUM(E$14:E$18)</f>
        <v>3.5899999999999856</v>
      </c>
      <c r="F29" s="12">
        <f>F$11-F$13+F$12+198.6-10*LOG10(A29)-30-SUM(F$14:F$18)</f>
        <v>1.4387874528033588</v>
      </c>
      <c r="G29" s="12">
        <f>G$11-G$13+G$12+198.6-60-SUM(G$14:G$18)</f>
        <v>3.489999999999986</v>
      </c>
      <c r="H29" s="12">
        <f>H$11-H$13+H$12+198.6-10*LOG10(A29)-30-SUM(H$14:H$18)</f>
        <v>1.4387874528033588</v>
      </c>
      <c r="I29" s="12">
        <v>3.5689177507888132</v>
      </c>
      <c r="J29" s="12">
        <v>1.5216851825817628</v>
      </c>
      <c r="K29" s="12"/>
      <c r="L29" s="12"/>
      <c r="M29" s="12">
        <v>4.18</v>
      </c>
      <c r="N29" s="12">
        <v>2.14</v>
      </c>
      <c r="O29" s="12">
        <v>3.6</v>
      </c>
      <c r="P29" s="12">
        <v>1.6</v>
      </c>
      <c r="Q29" s="12">
        <v>3.5899235938438778</v>
      </c>
      <c r="R29" s="31">
        <v>1.5426910256368274</v>
      </c>
      <c r="S29" s="12">
        <v>3.58</v>
      </c>
      <c r="T29" s="12">
        <v>1.54</v>
      </c>
      <c r="U29" s="12">
        <v>3.5637200210104112</v>
      </c>
      <c r="V29" s="12">
        <v>1.5164874528033536</v>
      </c>
      <c r="W29" s="12"/>
      <c r="X29" s="12">
        <v>1.53</v>
      </c>
      <c r="Y29" s="12">
        <v>3.57</v>
      </c>
      <c r="Z29" s="12">
        <v>1.52</v>
      </c>
      <c r="AA29" s="12">
        <v>3.5899999999999856</v>
      </c>
      <c r="AB29" s="12">
        <v>1.4387874528033588</v>
      </c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3.6480623739603413</v>
      </c>
      <c r="AP29" s="12">
        <f>AVERAGE(F29,J29,N29,P29,R29,T29,V29,X29,Z29,AB29,AD29,AF29,AH29,AJ29,AL29,AN29)</f>
        <v>1.578843856662866</v>
      </c>
      <c r="AQ29" s="12">
        <f t="shared" si="3"/>
        <v>0.19492998560508457</v>
      </c>
      <c r="AR29" s="12">
        <f t="shared" si="2"/>
        <v>0.19703491150142588</v>
      </c>
    </row>
    <row r="30" spans="1:44" ht="15.75" thickBot="1">
      <c r="A30" s="30"/>
      <c r="D30" s="33" t="s">
        <v>64</v>
      </c>
      <c r="E30" s="15">
        <f>ABS(E29-$AO$19)</f>
        <v>5.0256136564322595E-2</v>
      </c>
      <c r="F30" s="16">
        <f>ABS(F29-$AP$29)</f>
        <v>0.14005640385950713</v>
      </c>
      <c r="G30" s="15">
        <f>ABS(G29-$AO$19)</f>
        <v>0.15025613656432224</v>
      </c>
      <c r="H30" s="16">
        <f>ABS(H29-$AP$29)</f>
        <v>0.14005640385950713</v>
      </c>
      <c r="I30" s="15">
        <f>ABS(I29-$AO$19)</f>
        <v>7.1338385775495006E-2</v>
      </c>
      <c r="J30" s="16">
        <f>ABS(J29-$AP$29)</f>
        <v>5.71586740811032E-2</v>
      </c>
      <c r="K30" s="15"/>
      <c r="L30" s="16"/>
      <c r="M30" s="15">
        <v>0.51</v>
      </c>
      <c r="N30" s="16">
        <v>0.57999999999999996</v>
      </c>
      <c r="O30" s="15">
        <f>ABS(O29-$AO$29)</f>
        <v>4.8062373960341187E-2</v>
      </c>
      <c r="P30" s="16">
        <f>ABS(P29-$AP$29)</f>
        <v>2.1156143337134115E-2</v>
      </c>
      <c r="Q30" s="12"/>
      <c r="R30" s="31"/>
      <c r="S30" s="15">
        <f t="shared" ref="S30" si="14">ABS(S29-$AO$19)</f>
        <v>6.0256136564308171E-2</v>
      </c>
      <c r="T30" s="16">
        <f t="shared" ref="T30" si="15">ABS(T29-$AP$29)</f>
        <v>3.8843856662865939E-2</v>
      </c>
      <c r="U30" s="15">
        <f>ABS(U29-$AO$29)</f>
        <v>8.4342352949930088E-2</v>
      </c>
      <c r="V30" s="16">
        <f>ABS(V29-$AP$29)</f>
        <v>6.2356403859512355E-2</v>
      </c>
      <c r="W30" s="15"/>
      <c r="X30" s="16"/>
      <c r="Y30" s="15">
        <f>ABS(Y29-$AO$29)</f>
        <v>7.8062373960341436E-2</v>
      </c>
      <c r="Z30" s="16">
        <f>ABS(Z29-$AP$29)</f>
        <v>5.8843856662865957E-2</v>
      </c>
      <c r="AA30" s="17">
        <v>5.5840151738135724E-2</v>
      </c>
      <c r="AB30" s="17">
        <v>0.15561822651056345</v>
      </c>
      <c r="AC30" s="15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32</v>
      </c>
      <c r="AR30" s="12" t="s">
        <v>32</v>
      </c>
    </row>
    <row r="31" spans="1:44" ht="15.75" customHeight="1" thickBot="1">
      <c r="A31" s="30">
        <v>15</v>
      </c>
      <c r="D31" s="34" t="s">
        <v>52</v>
      </c>
      <c r="E31" s="12">
        <f>E$11-E$13+E$12+198.6-60-SUM(E$14:E$18)</f>
        <v>3.5899999999999856</v>
      </c>
      <c r="F31" s="12">
        <f>F$11-F$13+F$12+198.6-10*LOG10(A31)-30-SUM(F$14:F$18)</f>
        <v>4.4490874094431714</v>
      </c>
      <c r="G31" s="12">
        <f>G$11-G$13+G$12+198.6-60-SUM(G$14:G$18)</f>
        <v>3.489999999999986</v>
      </c>
      <c r="H31" s="12">
        <f>H$11-H$13+H$12+198.6-10*LOG10(A31)-30-SUM(H$14:H$18)</f>
        <v>4.4490874094431714</v>
      </c>
      <c r="I31" s="12">
        <v>3.5689177507888132</v>
      </c>
      <c r="J31" s="12">
        <v>4.5319851392215753</v>
      </c>
      <c r="K31" s="12"/>
      <c r="L31" s="12">
        <v>4.5319851392215504</v>
      </c>
      <c r="M31" s="12">
        <v>4.18</v>
      </c>
      <c r="N31" s="12">
        <v>5.15</v>
      </c>
      <c r="O31" s="12">
        <v>3.6</v>
      </c>
      <c r="P31" s="12">
        <v>4.5999999999999996</v>
      </c>
      <c r="Q31" s="12">
        <v>3.5899235938438778</v>
      </c>
      <c r="R31" s="31">
        <v>4.5529909822766399</v>
      </c>
      <c r="S31" s="12">
        <v>3.58</v>
      </c>
      <c r="T31" s="12">
        <v>4.55</v>
      </c>
      <c r="U31" s="12">
        <v>3.5637200210104112</v>
      </c>
      <c r="V31" s="12">
        <v>4.5267874094431662</v>
      </c>
      <c r="W31" s="12"/>
      <c r="X31" s="12">
        <v>4.54</v>
      </c>
      <c r="Y31" s="12">
        <v>3.57</v>
      </c>
      <c r="Z31" s="12">
        <v>4.53</v>
      </c>
      <c r="AA31" s="12">
        <v>3.5899999999999856</v>
      </c>
      <c r="AB31" s="12">
        <v>4.4490874094431714</v>
      </c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3.6480623739603413</v>
      </c>
      <c r="AP31" s="12">
        <f>AVERAGE(F31,J31,N31,P31,R31,T31,V31,X31,Z31,AB31,AD31,AF31,AH31,AJ31,AL31,AN31)</f>
        <v>4.5879938349827727</v>
      </c>
      <c r="AQ31" s="12">
        <f t="shared" si="3"/>
        <v>0.19492998560508457</v>
      </c>
      <c r="AR31" s="12">
        <f t="shared" si="2"/>
        <v>0.196810720500571</v>
      </c>
    </row>
    <row r="32" spans="1:44" ht="15.75" thickBot="1">
      <c r="A32" s="30"/>
      <c r="D32" s="33" t="s">
        <v>64</v>
      </c>
      <c r="E32" s="15">
        <f>ABS(E31-$AO$19)</f>
        <v>5.0256136564322595E-2</v>
      </c>
      <c r="F32" s="16">
        <f>ABS(F31-$AP$31)</f>
        <v>0.13890642553960131</v>
      </c>
      <c r="G32" s="15">
        <f>ABS(G31-$AO$19)</f>
        <v>0.15025613656432224</v>
      </c>
      <c r="H32" s="16">
        <f>ABS(H31-$AP$31)</f>
        <v>0.13890642553960131</v>
      </c>
      <c r="I32" s="15">
        <f>ABS(I31-$AO$19)</f>
        <v>7.1338385775495006E-2</v>
      </c>
      <c r="J32" s="16">
        <f>ABS(J31-$AP$31)</f>
        <v>5.600869576119738E-2</v>
      </c>
      <c r="K32" s="15"/>
      <c r="L32" s="16">
        <f>ABS(L31-$AP$31)</f>
        <v>5.6008695761222249E-2</v>
      </c>
      <c r="M32" s="15">
        <v>0.51</v>
      </c>
      <c r="N32" s="16">
        <v>0.59</v>
      </c>
      <c r="O32" s="15">
        <f>ABS(O31-$AO$31)</f>
        <v>4.8062373960341187E-2</v>
      </c>
      <c r="P32" s="16">
        <f>ABS(P31-$AP$31)</f>
        <v>1.2006165017226955E-2</v>
      </c>
      <c r="Q32" s="12"/>
      <c r="R32" s="31"/>
      <c r="S32" s="15">
        <f t="shared" ref="S32" si="16">ABS(S31-$AO$19)</f>
        <v>6.0256136564308171E-2</v>
      </c>
      <c r="T32" s="16">
        <f t="shared" ref="T32" si="17">ABS(T31-$AP$31)</f>
        <v>3.7993834982772867E-2</v>
      </c>
      <c r="U32" s="15">
        <f>ABS(U31-$AO$31)</f>
        <v>8.4342352949930088E-2</v>
      </c>
      <c r="V32" s="16">
        <f>ABS(V31-$AP$31)</f>
        <v>6.1206425539606535E-2</v>
      </c>
      <c r="W32" s="15"/>
      <c r="X32" s="16"/>
      <c r="Y32" s="15">
        <f>ABS(Y31-$AO$31)</f>
        <v>7.8062373960341436E-2</v>
      </c>
      <c r="Z32" s="16">
        <f>ABS(Z31-$AP$31)</f>
        <v>5.7993834982772441E-2</v>
      </c>
      <c r="AA32" s="17">
        <v>5.5840151738135724E-2</v>
      </c>
      <c r="AB32" s="17">
        <v>0.15434047282177854</v>
      </c>
      <c r="AC32" s="15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32</v>
      </c>
      <c r="AR32" s="12" t="s">
        <v>32</v>
      </c>
    </row>
    <row r="33" spans="1:44" ht="15.75" customHeight="1" thickBot="1">
      <c r="A33" s="30">
        <v>3.75</v>
      </c>
      <c r="D33" s="34" t="s">
        <v>53</v>
      </c>
      <c r="E33" s="12">
        <f>E$11-E$13+E$12+198.6-60-SUM(E$14:E$18)</f>
        <v>3.5899999999999856</v>
      </c>
      <c r="F33" s="12">
        <f>F$11-F$13+F$12+198.6-10*LOG10(A33)-30-SUM(F$14:F$18)</f>
        <v>10.469687322722796</v>
      </c>
      <c r="G33" s="12">
        <f>G$11-G$13+G$12+198.6-60-SUM(G$14:G$18)</f>
        <v>3.489999999999986</v>
      </c>
      <c r="H33" s="12">
        <f>H$11-H$13+H$12+198.6-10*LOG10(A33)-30-SUM(H$14:H$18)</f>
        <v>10.469687322722796</v>
      </c>
      <c r="I33" s="12">
        <v>3.5689177507888132</v>
      </c>
      <c r="J33" s="12">
        <v>10.5525850525012</v>
      </c>
      <c r="K33" s="12"/>
      <c r="L33" s="12">
        <v>10.5525850525012</v>
      </c>
      <c r="M33" s="12">
        <v>4.18</v>
      </c>
      <c r="N33" s="12">
        <v>11.17</v>
      </c>
      <c r="O33" s="12">
        <v>3.6</v>
      </c>
      <c r="P33" s="12">
        <v>10.6</v>
      </c>
      <c r="Q33" s="12">
        <v>3.5899235938438778</v>
      </c>
      <c r="R33" s="31">
        <v>10.573590895556265</v>
      </c>
      <c r="S33" s="12">
        <v>3.58</v>
      </c>
      <c r="T33" s="12">
        <v>10.57</v>
      </c>
      <c r="U33" s="12">
        <v>3.5637200210104112</v>
      </c>
      <c r="V33" s="12">
        <v>10.547387322722791</v>
      </c>
      <c r="W33" s="12"/>
      <c r="X33" s="12">
        <v>10.56</v>
      </c>
      <c r="Y33" s="12">
        <v>3.57</v>
      </c>
      <c r="Z33" s="12">
        <v>10.55</v>
      </c>
      <c r="AA33" s="12">
        <v>3.5899999999999856</v>
      </c>
      <c r="AB33" s="12">
        <v>10.469687322722796</v>
      </c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3.6480623739603413</v>
      </c>
      <c r="AP33" s="12">
        <f>AVERAGE(F33,J33,N33,P33,R33,T33,V33,X33,Z33,AB33,AD33,AF33,AH33,AJ33,AL33,AN33)</f>
        <v>10.606293791622585</v>
      </c>
      <c r="AQ33" s="12">
        <f t="shared" si="3"/>
        <v>0.19492998560508457</v>
      </c>
      <c r="AR33" s="12">
        <f t="shared" si="2"/>
        <v>0.19650578222629561</v>
      </c>
    </row>
    <row r="34" spans="1:44" ht="15.75" thickBot="1">
      <c r="D34" s="33" t="s">
        <v>64</v>
      </c>
      <c r="E34" s="15">
        <f>ABS(E33-$AO$19)</f>
        <v>5.0256136564322595E-2</v>
      </c>
      <c r="F34" s="16">
        <f>ABS(F33-$AP$33)</f>
        <v>0.13660646889978878</v>
      </c>
      <c r="G34" s="15">
        <f>ABS(G33-$AO$19)</f>
        <v>0.15025613656432224</v>
      </c>
      <c r="H34" s="16">
        <f>ABS(H33-$AP$33)</f>
        <v>0.13660646889978878</v>
      </c>
      <c r="I34" s="15">
        <f>ABS(I33-$AO$19)</f>
        <v>7.1338385775495006E-2</v>
      </c>
      <c r="J34" s="16">
        <f>ABS(J33-$AP$33)</f>
        <v>5.3708739121384852E-2</v>
      </c>
      <c r="K34" s="15"/>
      <c r="L34" s="16">
        <f>ABS(L33-$AP$33)</f>
        <v>5.3708739121384852E-2</v>
      </c>
      <c r="M34" s="15">
        <v>0.51</v>
      </c>
      <c r="N34" s="16">
        <v>0.62</v>
      </c>
      <c r="O34" s="15">
        <f>ABS(O33-$AO$33)</f>
        <v>4.8062373960341187E-2</v>
      </c>
      <c r="P34" s="16">
        <f>ABS(P33-$AP$33)</f>
        <v>6.2937916225855872E-3</v>
      </c>
      <c r="Q34" s="15"/>
      <c r="R34" s="16"/>
      <c r="S34" s="15">
        <f t="shared" ref="S34" si="18">ABS(S33-$AO$19)</f>
        <v>6.0256136564308171E-2</v>
      </c>
      <c r="T34" s="16">
        <f t="shared" ref="T34" si="19">ABS(T33-$AP$33)</f>
        <v>3.6293791622584948E-2</v>
      </c>
      <c r="U34" s="15">
        <f>ABS(U33-$AO$33)</f>
        <v>8.4342352949930088E-2</v>
      </c>
      <c r="V34" s="16">
        <f>ABS(V33-$AP$33)</f>
        <v>5.8906468899794007E-2</v>
      </c>
      <c r="W34" s="15"/>
      <c r="X34" s="16"/>
      <c r="Y34" s="15">
        <f>ABS(Y33-$AO$33)</f>
        <v>7.8062373960341436E-2</v>
      </c>
      <c r="Z34" s="16">
        <f>ABS(Z33-$AP$33)</f>
        <v>5.6293791622584521E-2</v>
      </c>
      <c r="AA34" s="17">
        <v>5.5840151738135724E-2</v>
      </c>
      <c r="AB34" s="17">
        <v>0.15178496544420916</v>
      </c>
      <c r="AC34" s="15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32</v>
      </c>
    </row>
    <row r="37" spans="1:44" ht="15">
      <c r="F37" s="22" t="s">
        <v>32</v>
      </c>
      <c r="G37" s="23"/>
      <c r="H37" s="22" t="s">
        <v>32</v>
      </c>
      <c r="I37" s="23"/>
      <c r="J37" s="23"/>
      <c r="K37" s="23"/>
      <c r="L37" s="22" t="s">
        <v>32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zoomScale="85" zoomScaleNormal="85" zoomScalePageLayoutView="80" workbookViewId="0">
      <selection activeCell="AC8" sqref="AC8:AD8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1:44" ht="13.5" thickBot="1"/>
    <row r="4" spans="1:44" ht="13.5" thickBot="1">
      <c r="D4" s="28" t="s">
        <v>56</v>
      </c>
    </row>
    <row r="7" spans="1:44" ht="13.5" customHeight="1" thickBot="1"/>
    <row r="8" spans="1:44" ht="15.75" customHeight="1" thickBot="1">
      <c r="D8" s="33" t="s">
        <v>18</v>
      </c>
      <c r="E8" s="40" t="s">
        <v>31</v>
      </c>
      <c r="F8" s="41"/>
      <c r="G8" s="40" t="s">
        <v>72</v>
      </c>
      <c r="H8" s="41"/>
      <c r="I8" s="40" t="s">
        <v>74</v>
      </c>
      <c r="J8" s="41"/>
      <c r="K8" s="40" t="s">
        <v>75</v>
      </c>
      <c r="L8" s="41"/>
      <c r="M8" s="40" t="s">
        <v>76</v>
      </c>
      <c r="N8" s="47"/>
      <c r="O8" s="40" t="s">
        <v>77</v>
      </c>
      <c r="P8" s="41"/>
      <c r="Q8" s="40" t="s">
        <v>78</v>
      </c>
      <c r="R8" s="41"/>
      <c r="S8" s="40" t="s">
        <v>79</v>
      </c>
      <c r="T8" s="41"/>
      <c r="U8" s="40" t="s">
        <v>80</v>
      </c>
      <c r="V8" s="41"/>
      <c r="W8" s="40" t="s">
        <v>81</v>
      </c>
      <c r="X8" s="41"/>
      <c r="Y8" s="40" t="s">
        <v>85</v>
      </c>
      <c r="Z8" s="41"/>
      <c r="AA8" s="40" t="s">
        <v>89</v>
      </c>
      <c r="AB8" s="41"/>
      <c r="AC8" s="40" t="s">
        <v>91</v>
      </c>
      <c r="AD8" s="47"/>
      <c r="AE8" s="42"/>
      <c r="AF8" s="44"/>
      <c r="AG8" s="42"/>
      <c r="AH8" s="45"/>
      <c r="AI8" s="42"/>
      <c r="AJ8" s="45"/>
      <c r="AK8" s="42"/>
      <c r="AL8" s="44"/>
      <c r="AM8" s="42"/>
      <c r="AN8" s="44"/>
      <c r="AO8" s="42" t="s">
        <v>19</v>
      </c>
      <c r="AP8" s="46"/>
      <c r="AQ8" s="42" t="s">
        <v>20</v>
      </c>
      <c r="AR8" s="43"/>
    </row>
    <row r="9" spans="1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1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v>2</v>
      </c>
      <c r="R10" s="12">
        <v>2</v>
      </c>
      <c r="S10" s="12">
        <v>2</v>
      </c>
      <c r="T10" s="12">
        <v>2</v>
      </c>
      <c r="U10" s="12">
        <v>2</v>
      </c>
      <c r="V10" s="12">
        <v>2</v>
      </c>
      <c r="W10" s="12">
        <v>2</v>
      </c>
      <c r="X10" s="12">
        <v>2</v>
      </c>
      <c r="Y10" s="12">
        <v>2</v>
      </c>
      <c r="Z10" s="12">
        <v>2</v>
      </c>
      <c r="AA10" s="12">
        <v>2</v>
      </c>
      <c r="AB10" s="12">
        <v>2</v>
      </c>
      <c r="AC10" s="12">
        <v>2</v>
      </c>
      <c r="AD10" s="12">
        <v>2</v>
      </c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1:44" ht="30" customHeight="1" thickBot="1">
      <c r="D11" s="35" t="s">
        <v>69</v>
      </c>
      <c r="E11" s="12">
        <v>64</v>
      </c>
      <c r="F11" s="12">
        <v>23</v>
      </c>
      <c r="G11" s="12">
        <v>64</v>
      </c>
      <c r="H11" s="12">
        <v>23</v>
      </c>
      <c r="I11" s="12">
        <v>64</v>
      </c>
      <c r="J11" s="12">
        <v>23</v>
      </c>
      <c r="K11" s="12">
        <v>64</v>
      </c>
      <c r="L11" s="12">
        <v>23</v>
      </c>
      <c r="M11" s="12">
        <v>64</v>
      </c>
      <c r="N11" s="12">
        <v>23</v>
      </c>
      <c r="O11" s="12">
        <v>64</v>
      </c>
      <c r="P11" s="12">
        <v>23</v>
      </c>
      <c r="Q11" s="31">
        <v>64</v>
      </c>
      <c r="R11" s="31">
        <v>23</v>
      </c>
      <c r="S11" s="12">
        <v>64</v>
      </c>
      <c r="T11" s="12">
        <v>23</v>
      </c>
      <c r="U11" s="12">
        <v>64</v>
      </c>
      <c r="V11" s="12">
        <v>23</v>
      </c>
      <c r="W11" s="12">
        <v>64</v>
      </c>
      <c r="X11" s="12">
        <v>23</v>
      </c>
      <c r="Y11" s="12">
        <v>64</v>
      </c>
      <c r="Z11" s="12">
        <v>23</v>
      </c>
      <c r="AA11" s="12">
        <v>64</v>
      </c>
      <c r="AB11" s="12">
        <v>23</v>
      </c>
      <c r="AC11" s="12">
        <v>64</v>
      </c>
      <c r="AD11" s="12">
        <v>23</v>
      </c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64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1:44" ht="15.75" customHeight="1" thickBot="1">
      <c r="D12" s="34" t="s">
        <v>83</v>
      </c>
      <c r="E12" s="12">
        <v>-31.62</v>
      </c>
      <c r="F12" s="12">
        <v>1.1000000000000001</v>
      </c>
      <c r="G12" s="12">
        <v>-31.62</v>
      </c>
      <c r="H12" s="12">
        <v>1.1000000000000001</v>
      </c>
      <c r="I12" s="12">
        <v>-31.62397997898956</v>
      </c>
      <c r="J12" s="12">
        <v>1.1000000000000001</v>
      </c>
      <c r="K12" s="12">
        <v>-31.623979978989599</v>
      </c>
      <c r="L12" s="12">
        <v>1.1000000000000001</v>
      </c>
      <c r="M12" s="12">
        <v>-31.62</v>
      </c>
      <c r="N12" s="12">
        <v>1.1000000000000001</v>
      </c>
      <c r="O12" s="12">
        <v>-31.6</v>
      </c>
      <c r="P12" s="12">
        <v>1.1000000000000001</v>
      </c>
      <c r="Q12" s="31">
        <v>-31.62397997898956</v>
      </c>
      <c r="R12" s="31">
        <v>1.1000000000000001</v>
      </c>
      <c r="S12" s="12">
        <v>-31.623979978989599</v>
      </c>
      <c r="T12" s="12">
        <v>1.1000000000000001</v>
      </c>
      <c r="U12" s="37">
        <v>-31.62397997898956</v>
      </c>
      <c r="V12" s="12">
        <v>1.1000000000000001</v>
      </c>
      <c r="W12" s="12">
        <v>-31.623979978989599</v>
      </c>
      <c r="X12" s="12">
        <v>1.1000000000000001</v>
      </c>
      <c r="Y12" s="12">
        <v>-31.62</v>
      </c>
      <c r="Z12" s="12">
        <v>1.1000000000000001</v>
      </c>
      <c r="AA12" s="12">
        <v>-31.62</v>
      </c>
      <c r="AB12" s="12">
        <v>1.1000000000000001</v>
      </c>
      <c r="AC12" s="12">
        <v>-31.623979978989599</v>
      </c>
      <c r="AD12" s="12">
        <v>1.1000000000000001</v>
      </c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-31.620352715812498</v>
      </c>
      <c r="AP12" s="12">
        <f t="shared" si="1"/>
        <v>1.0999999999999999</v>
      </c>
      <c r="AQ12" s="12">
        <f>_xlfn.STDEV.S(E12,G12,I12,M12,O12,Q12,S12,U12,W12,Y12,AA12,AC12,AE12,AG12,AI12,AK12,AM12)</f>
        <v>6.6999792722249041E-3</v>
      </c>
      <c r="AR12" s="12">
        <f t="shared" ref="AR12:AR33" si="2">_xlfn.STDEV.S(F12,H12,J12,N12,P12,R12,T12,V12,X12,Z12,AB12,AD12,AF12,AH12,AJ12,AL12,AN12)</f>
        <v>2.3191802605775069E-16</v>
      </c>
    </row>
    <row r="13" spans="1:44" ht="15.75" customHeight="1" thickBot="1">
      <c r="A13" s="18" t="s">
        <v>32</v>
      </c>
      <c r="D13" s="34" t="s">
        <v>25</v>
      </c>
      <c r="E13" s="31">
        <v>159.69</v>
      </c>
      <c r="F13" s="12">
        <v>159.69</v>
      </c>
      <c r="G13" s="31">
        <v>159.69</v>
      </c>
      <c r="H13" s="12">
        <v>159.69</v>
      </c>
      <c r="I13" s="12">
        <v>159.71274967049158</v>
      </c>
      <c r="J13" s="12">
        <v>159.71274967049158</v>
      </c>
      <c r="K13" s="12">
        <v>159.712749670492</v>
      </c>
      <c r="L13" s="12">
        <v>159.712749670492</v>
      </c>
      <c r="M13" s="12">
        <v>159.1</v>
      </c>
      <c r="N13" s="12">
        <v>159.1</v>
      </c>
      <c r="O13" s="12">
        <v>159.70877673219752</v>
      </c>
      <c r="P13" s="12">
        <v>159.70877673219752</v>
      </c>
      <c r="Q13" s="31">
        <v>159.71274976844919</v>
      </c>
      <c r="R13" s="31">
        <v>159.71274976844919</v>
      </c>
      <c r="S13" s="12">
        <v>159.72</v>
      </c>
      <c r="T13" s="12">
        <v>159.72</v>
      </c>
      <c r="U13" s="12">
        <v>159.71700000000001</v>
      </c>
      <c r="V13" s="12">
        <v>159.71700000000001</v>
      </c>
      <c r="W13" s="12">
        <v>159.712749670492</v>
      </c>
      <c r="X13" s="12">
        <v>159.712749670492</v>
      </c>
      <c r="Y13" s="12">
        <v>159.71</v>
      </c>
      <c r="Z13" s="12">
        <v>159.71</v>
      </c>
      <c r="AA13" s="12">
        <v>159.69</v>
      </c>
      <c r="AB13" s="12">
        <v>159.69</v>
      </c>
      <c r="AC13" s="12">
        <v>159.71</v>
      </c>
      <c r="AD13" s="12">
        <v>159.71</v>
      </c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159.65309325833005</v>
      </c>
      <c r="AP13" s="12">
        <f t="shared" si="1"/>
        <v>159.65309325833005</v>
      </c>
      <c r="AQ13" s="12">
        <f t="shared" ref="AQ13:AQ33" si="3">_xlfn.STDEV.S(E13,G13,I13,M13,O13,Q13,S13,U13,W13,Y13,AA13,AC13,AE13,AG13,AI13,AK13,AM13)</f>
        <v>0.17547328931142664</v>
      </c>
      <c r="AR13" s="12">
        <f t="shared" si="2"/>
        <v>0.17547328931142664</v>
      </c>
    </row>
    <row r="14" spans="1:44" ht="15.75" customHeight="1" thickBot="1">
      <c r="D14" s="34" t="s">
        <v>26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>
        <v>0.1</v>
      </c>
      <c r="L14" s="12">
        <v>0.1</v>
      </c>
      <c r="M14" s="12">
        <v>0.1</v>
      </c>
      <c r="N14" s="12">
        <v>0.1</v>
      </c>
      <c r="O14" s="12">
        <v>7.2738581931692345E-2</v>
      </c>
      <c r="P14" s="12">
        <v>7.2738581931692345E-2</v>
      </c>
      <c r="Q14" s="31">
        <v>7.7094125476750847E-2</v>
      </c>
      <c r="R14" s="31">
        <v>7.7094125476750847E-2</v>
      </c>
      <c r="S14" s="12">
        <v>0.08</v>
      </c>
      <c r="T14" s="12">
        <v>0.08</v>
      </c>
      <c r="U14" s="12">
        <v>0.1</v>
      </c>
      <c r="V14" s="12">
        <v>0.1</v>
      </c>
      <c r="W14" s="12">
        <v>0.1</v>
      </c>
      <c r="X14" s="12">
        <v>0.1</v>
      </c>
      <c r="Y14" s="12">
        <v>0.1</v>
      </c>
      <c r="Z14" s="12">
        <v>0.1</v>
      </c>
      <c r="AA14" s="12">
        <v>0.1</v>
      </c>
      <c r="AB14" s="12">
        <v>0.1</v>
      </c>
      <c r="AC14" s="12">
        <v>0.1</v>
      </c>
      <c r="AD14" s="12">
        <v>0.1</v>
      </c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9.3621155218949384E-2</v>
      </c>
      <c r="AP14" s="12">
        <f t="shared" si="1"/>
        <v>9.3621155218949384E-2</v>
      </c>
      <c r="AQ14" s="12">
        <f t="shared" si="3"/>
        <v>3.2464943517436021E-2</v>
      </c>
      <c r="AR14" s="12">
        <f t="shared" si="2"/>
        <v>3.2464943517436021E-2</v>
      </c>
    </row>
    <row r="15" spans="1:44" ht="15.75" customHeight="1" thickBot="1">
      <c r="D15" s="34" t="s">
        <v>27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>
        <v>3</v>
      </c>
      <c r="P15" s="12">
        <v>3</v>
      </c>
      <c r="Q15" s="31">
        <v>3</v>
      </c>
      <c r="R15" s="31">
        <v>3</v>
      </c>
      <c r="S15" s="12">
        <v>3</v>
      </c>
      <c r="T15" s="12">
        <v>3</v>
      </c>
      <c r="U15" s="12">
        <v>3</v>
      </c>
      <c r="V15" s="12">
        <v>3</v>
      </c>
      <c r="W15" s="12">
        <v>3</v>
      </c>
      <c r="X15" s="12">
        <v>3</v>
      </c>
      <c r="Y15" s="12">
        <v>3</v>
      </c>
      <c r="Z15" s="12">
        <v>3</v>
      </c>
      <c r="AA15" s="12">
        <v>3</v>
      </c>
      <c r="AB15" s="12">
        <v>3</v>
      </c>
      <c r="AC15" s="12">
        <v>3</v>
      </c>
      <c r="AD15" s="12">
        <v>3</v>
      </c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1:44" ht="15.75" customHeight="1" thickBot="1">
      <c r="D16" s="34" t="s">
        <v>28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>
        <v>2.2000000000000002</v>
      </c>
      <c r="N16" s="12">
        <v>2.2000000000000002</v>
      </c>
      <c r="O16" s="12">
        <v>2.2000000000000002</v>
      </c>
      <c r="P16" s="12">
        <v>2.2000000000000002</v>
      </c>
      <c r="Q16" s="31">
        <v>2.2000000000000002</v>
      </c>
      <c r="R16" s="31">
        <v>2.2000000000000002</v>
      </c>
      <c r="S16" s="12">
        <v>2.2000000000000002</v>
      </c>
      <c r="T16" s="12">
        <v>2.2000000000000002</v>
      </c>
      <c r="U16" s="12">
        <v>2.2000000000000002</v>
      </c>
      <c r="V16" s="12">
        <v>2.2000000000000002</v>
      </c>
      <c r="W16" s="12">
        <v>2.2000000000000002</v>
      </c>
      <c r="X16" s="12">
        <v>2.2000000000000002</v>
      </c>
      <c r="Y16" s="12">
        <v>2.2000000000000002</v>
      </c>
      <c r="Z16" s="12">
        <v>2.2000000000000002</v>
      </c>
      <c r="AA16" s="12">
        <v>2.2000000000000002</v>
      </c>
      <c r="AB16" s="12">
        <v>2.2000000000000002</v>
      </c>
      <c r="AC16" s="12">
        <v>2.2000000000000002</v>
      </c>
      <c r="AD16" s="12">
        <v>2.2000000000000002</v>
      </c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2.1999999999999997</v>
      </c>
      <c r="AP16" s="12">
        <f t="shared" si="1"/>
        <v>2.1999999999999997</v>
      </c>
      <c r="AQ16" s="12">
        <f t="shared" si="3"/>
        <v>4.6383605211550139E-16</v>
      </c>
      <c r="AR16" s="12">
        <f t="shared" si="2"/>
        <v>4.6383605211550139E-16</v>
      </c>
    </row>
    <row r="17" spans="1:44" ht="15.75" customHeight="1" thickBot="1">
      <c r="D17" s="34" t="s">
        <v>29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>
        <v>3</v>
      </c>
      <c r="N17" s="12">
        <v>3</v>
      </c>
      <c r="O17" s="12">
        <v>3</v>
      </c>
      <c r="P17" s="12">
        <v>3</v>
      </c>
      <c r="Q17" s="31">
        <v>3</v>
      </c>
      <c r="R17" s="31">
        <v>3</v>
      </c>
      <c r="S17" s="12">
        <v>3</v>
      </c>
      <c r="T17" s="12">
        <v>3</v>
      </c>
      <c r="U17" s="12">
        <v>3</v>
      </c>
      <c r="V17" s="12">
        <v>3</v>
      </c>
      <c r="W17" s="12">
        <v>3</v>
      </c>
      <c r="X17" s="12">
        <v>3</v>
      </c>
      <c r="Y17" s="12">
        <v>3</v>
      </c>
      <c r="Z17" s="12">
        <v>3</v>
      </c>
      <c r="AA17" s="12">
        <v>3</v>
      </c>
      <c r="AB17" s="12">
        <v>3</v>
      </c>
      <c r="AC17" s="12">
        <v>3</v>
      </c>
      <c r="AD17" s="12">
        <v>3</v>
      </c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30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>
        <v>0</v>
      </c>
      <c r="N18" s="12">
        <v>3</v>
      </c>
      <c r="O18" s="12">
        <v>0</v>
      </c>
      <c r="P18" s="12">
        <v>3</v>
      </c>
      <c r="Q18" s="12">
        <v>0</v>
      </c>
      <c r="R18" s="31">
        <v>3</v>
      </c>
      <c r="S18" s="12">
        <v>0</v>
      </c>
      <c r="T18" s="12">
        <v>3</v>
      </c>
      <c r="U18" s="12">
        <v>0</v>
      </c>
      <c r="V18" s="12">
        <v>3</v>
      </c>
      <c r="W18" s="12">
        <v>0</v>
      </c>
      <c r="X18" s="12">
        <v>3</v>
      </c>
      <c r="Y18" s="12">
        <v>0</v>
      </c>
      <c r="Z18" s="12">
        <v>3</v>
      </c>
      <c r="AA18" s="12">
        <v>0</v>
      </c>
      <c r="AB18" s="12">
        <v>3</v>
      </c>
      <c r="AC18" s="12">
        <v>0</v>
      </c>
      <c r="AD18" s="12">
        <v>3</v>
      </c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47</v>
      </c>
      <c r="E19" s="12">
        <f>E$11-E$13+E$12+198.6-60-SUM(E$14:E$18)</f>
        <v>2.9899999999999913</v>
      </c>
      <c r="F19" s="12">
        <f>F$11-F$13+F$12+198.6-10*LOG10(A19)-30-SUM(F$14:F$18)</f>
        <v>-8.6242375548695129</v>
      </c>
      <c r="G19" s="12">
        <f>G$11-G$13+G$12+198.6-60-SUM(G$14:G$18)</f>
        <v>2.8899999999999917</v>
      </c>
      <c r="H19" s="12">
        <f>H$11-H$13+H$12+198.6-10*LOG10(A19)-30-SUM(H$14:H$18)</f>
        <v>-8.7242375548695126</v>
      </c>
      <c r="I19" s="12">
        <v>2.9632703505188545</v>
      </c>
      <c r="J19" s="12">
        <v>-8.6469872253610696</v>
      </c>
      <c r="K19" s="12"/>
      <c r="L19" s="12"/>
      <c r="M19" s="12">
        <v>3.57</v>
      </c>
      <c r="N19" s="12">
        <v>-8.0299999999999994</v>
      </c>
      <c r="O19" s="12">
        <v>3.01</v>
      </c>
      <c r="P19" s="12">
        <v>-8.6</v>
      </c>
      <c r="Q19" s="12">
        <v>2.9861761270844802</v>
      </c>
      <c r="R19" s="31">
        <v>-8.6240814487954509</v>
      </c>
      <c r="S19" s="12">
        <v>2.98</v>
      </c>
      <c r="T19" s="12">
        <v>-8.6300000000000008</v>
      </c>
      <c r="U19" s="12">
        <v>2.9590200210104385</v>
      </c>
      <c r="V19" s="12">
        <v>-8.6512375548695246</v>
      </c>
      <c r="W19" s="12">
        <v>2.96</v>
      </c>
      <c r="X19" s="12"/>
      <c r="Y19" s="12">
        <v>2.96</v>
      </c>
      <c r="Z19" s="12">
        <v>-8.65</v>
      </c>
      <c r="AA19" s="12">
        <v>2.9899999999999913</v>
      </c>
      <c r="AB19" s="12">
        <v>-8.6242375548695129</v>
      </c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3.0368466498613755</v>
      </c>
      <c r="AP19" s="12">
        <f t="shared" si="1"/>
        <v>-8.5645312598627861</v>
      </c>
      <c r="AQ19" s="12">
        <f t="shared" si="3"/>
        <v>0.18386036814781534</v>
      </c>
      <c r="AR19" s="12">
        <f t="shared" si="2"/>
        <v>0.19622015060763326</v>
      </c>
    </row>
    <row r="20" spans="1:44" ht="15.75" thickBot="1">
      <c r="A20" s="30"/>
      <c r="D20" s="33" t="s">
        <v>64</v>
      </c>
      <c r="E20" s="15">
        <f>ABS(E19-$AO$19)</f>
        <v>4.6846649861384204E-2</v>
      </c>
      <c r="F20" s="16">
        <f>ABS(F19-$AP$19)</f>
        <v>5.9706295006726862E-2</v>
      </c>
      <c r="G20" s="15">
        <f>ABS(G19-$AO$19)</f>
        <v>0.14684664986138385</v>
      </c>
      <c r="H20" s="16">
        <f>ABS(H19-$AP$19)</f>
        <v>0.15970629500672651</v>
      </c>
      <c r="I20" s="15">
        <f>ABS(I19-$AO$19)</f>
        <v>7.3576299342521079E-2</v>
      </c>
      <c r="J20" s="16">
        <f>ABS(J19-$AP$19)</f>
        <v>8.245596549828349E-2</v>
      </c>
      <c r="K20" s="15"/>
      <c r="L20" s="16"/>
      <c r="M20" s="15">
        <v>0.61</v>
      </c>
      <c r="N20" s="16">
        <v>0.53</v>
      </c>
      <c r="O20" s="15">
        <f>ABS(O19-$AO$19)</f>
        <v>2.6846649861375749E-2</v>
      </c>
      <c r="P20" s="16">
        <f>ABS(P19-$AP$19)</f>
        <v>3.5468740137213572E-2</v>
      </c>
      <c r="Q20" s="12"/>
      <c r="R20" s="31"/>
      <c r="S20" s="15">
        <f t="shared" ref="S20" si="4">ABS(S19-$AO$19)</f>
        <v>5.6846649861375553E-2</v>
      </c>
      <c r="T20" s="16">
        <f t="shared" ref="T20" si="5">ABS(T19-$AP$19)</f>
        <v>6.5468740137214709E-2</v>
      </c>
      <c r="U20" s="15">
        <f>ABS(U19-$AO$19)</f>
        <v>7.7826628850937052E-2</v>
      </c>
      <c r="V20" s="16">
        <f>ABS(V19-$AP$19)</f>
        <v>8.6706295006738543E-2</v>
      </c>
      <c r="W20" s="15"/>
      <c r="X20" s="16"/>
      <c r="Y20" s="15">
        <f>ABS(Y19-$AO$19)</f>
        <v>7.6846649861375571E-2</v>
      </c>
      <c r="Z20" s="16">
        <f>ABS(Z19-$AP$19)</f>
        <v>8.5468740137214283E-2</v>
      </c>
      <c r="AA20" s="17">
        <v>5.2051833179315832E-2</v>
      </c>
      <c r="AB20" s="17">
        <v>6.7169581882566831E-2</v>
      </c>
      <c r="AC20" s="15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32</v>
      </c>
      <c r="AR20" s="12" t="s">
        <v>32</v>
      </c>
    </row>
    <row r="21" spans="1:44" ht="15.75" customHeight="1" thickBot="1">
      <c r="A21" s="30">
        <v>360</v>
      </c>
      <c r="D21" s="34" t="s">
        <v>48</v>
      </c>
      <c r="E21" s="12">
        <f>E$11-E$13+E$12+198.6-60-SUM(E$14:E$18)</f>
        <v>2.9899999999999913</v>
      </c>
      <c r="F21" s="12">
        <f>F$11-F$13+F$12+198.6-10*LOG10(A21)-30-SUM(F$14:F$18)</f>
        <v>-3.8530250076728869</v>
      </c>
      <c r="G21" s="12">
        <f>G$11-G$13+G$12+198.6-60-SUM(G$14:G$18)</f>
        <v>2.8899999999999917</v>
      </c>
      <c r="H21" s="12">
        <f>H$11-H$13+H$12+198.6-10*LOG10(A21)-30-SUM(H$14:H$18)</f>
        <v>-3.9530250076728866</v>
      </c>
      <c r="I21" s="12">
        <v>2.9632703505188545</v>
      </c>
      <c r="J21" s="12">
        <v>-3.8757746781644471</v>
      </c>
      <c r="K21" s="12"/>
      <c r="L21" s="12"/>
      <c r="M21" s="12">
        <v>3.57</v>
      </c>
      <c r="N21" s="12">
        <v>-3.62</v>
      </c>
      <c r="O21" s="12">
        <v>3.01</v>
      </c>
      <c r="P21" s="12">
        <v>-3.8</v>
      </c>
      <c r="Q21" s="12">
        <v>2.9861761270844767</v>
      </c>
      <c r="R21" s="31">
        <v>-3.8528689015988249</v>
      </c>
      <c r="S21" s="12">
        <v>2.98</v>
      </c>
      <c r="T21" s="12">
        <v>-3.86</v>
      </c>
      <c r="U21" s="12">
        <v>2.9590200210104385</v>
      </c>
      <c r="V21" s="12">
        <v>-3.8800250076728986</v>
      </c>
      <c r="W21" s="12"/>
      <c r="X21" s="12">
        <v>-3.87</v>
      </c>
      <c r="Y21" s="12">
        <v>2.96</v>
      </c>
      <c r="Z21" s="12">
        <v>-3.88</v>
      </c>
      <c r="AA21" s="12">
        <v>2.9899999999999913</v>
      </c>
      <c r="AB21" s="12">
        <v>-3.8530250076728869</v>
      </c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3.0453851665126392</v>
      </c>
      <c r="AP21" s="12">
        <f>AVERAGE(F21,J21,N21,P21,R21,T21,V21,X21,Z21,AB21,AD21,AF21,AH21,AJ21,AL21,AN21)</f>
        <v>-3.8344718602781951</v>
      </c>
      <c r="AQ21" s="12">
        <f t="shared" si="3"/>
        <v>0.19253031513444102</v>
      </c>
      <c r="AR21" s="12">
        <f t="shared" si="2"/>
        <v>8.292060724637268E-2</v>
      </c>
    </row>
    <row r="22" spans="1:44" ht="15.75" thickBot="1">
      <c r="A22" s="30"/>
      <c r="D22" s="33" t="s">
        <v>64</v>
      </c>
      <c r="E22" s="15">
        <f>ABS(E21-$AO$19)</f>
        <v>4.6846649861384204E-2</v>
      </c>
      <c r="F22" s="16">
        <f>ABS(F21-$AP$21)</f>
        <v>1.8553147394691827E-2</v>
      </c>
      <c r="G22" s="15">
        <f>ABS(G21-$AO$19)</f>
        <v>0.14684664986138385</v>
      </c>
      <c r="H22" s="16">
        <f>ABS(H21-$AP$21)</f>
        <v>0.11855314739469147</v>
      </c>
      <c r="I22" s="15">
        <f>ABS(I21-$AO$19)</f>
        <v>7.3576299342521079E-2</v>
      </c>
      <c r="J22" s="16">
        <f>ABS(J21-$AP$21)</f>
        <v>4.1302817886252008E-2</v>
      </c>
      <c r="K22" s="15"/>
      <c r="L22" s="16"/>
      <c r="M22" s="15">
        <v>0.61</v>
      </c>
      <c r="N22" s="16">
        <v>0.17</v>
      </c>
      <c r="O22" s="15">
        <f>ABS(O21-$AO$21)</f>
        <v>3.5385166512639454E-2</v>
      </c>
      <c r="P22" s="16">
        <f>ABS(P21-$AP$21)</f>
        <v>3.4471860278195265E-2</v>
      </c>
      <c r="Q22" s="12"/>
      <c r="R22" s="31"/>
      <c r="S22" s="15">
        <f t="shared" ref="S22" si="6">ABS(S21-$AO$19)</f>
        <v>5.6846649861375553E-2</v>
      </c>
      <c r="T22" s="16">
        <f t="shared" ref="T22" si="7">ABS(T21-$AP$21)</f>
        <v>2.5528139721804788E-2</v>
      </c>
      <c r="U22" s="15">
        <f>ABS(U21-$AO$21)</f>
        <v>8.6365145502200757E-2</v>
      </c>
      <c r="V22" s="16">
        <f>ABS(V21-$AP$21)</f>
        <v>4.5553147394703508E-2</v>
      </c>
      <c r="W22" s="16"/>
      <c r="X22" s="16"/>
      <c r="Y22" s="15">
        <f>ABS(Y21-$AO$21)</f>
        <v>8.5385166512639277E-2</v>
      </c>
      <c r="Z22" s="16">
        <f>ABS(Z21-$AP$21)</f>
        <v>4.5528139721804806E-2</v>
      </c>
      <c r="AA22" s="17">
        <v>5.2051833179315832E-2</v>
      </c>
      <c r="AB22" s="17">
        <v>2.0614608216324548E-2</v>
      </c>
      <c r="AC22" s="15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32</v>
      </c>
      <c r="AR22" s="12" t="s">
        <v>32</v>
      </c>
    </row>
    <row r="23" spans="1:44" ht="15.75" customHeight="1" thickBot="1">
      <c r="A23" s="30">
        <v>180</v>
      </c>
      <c r="D23" s="34" t="s">
        <v>46</v>
      </c>
      <c r="E23" s="12">
        <f>E$11-E$13+E$12+198.6-60-SUM(E$14:E$18)</f>
        <v>2.9899999999999913</v>
      </c>
      <c r="F23" s="12">
        <f>F$11-F$13+F$12+198.6-10*LOG10(A23)-30-SUM(F$14:F$18)</f>
        <v>-0.84272505103307438</v>
      </c>
      <c r="G23" s="12">
        <f>G$11-G$13+G$12+198.6-60-SUM(G$14:G$18)</f>
        <v>2.8899999999999917</v>
      </c>
      <c r="H23" s="12">
        <f>H$11-H$13+H$12+198.6-10*LOG10(A23)-30-SUM(H$14:H$18)</f>
        <v>-0.94272505103307402</v>
      </c>
      <c r="I23" s="12">
        <v>2.9632703505188545</v>
      </c>
      <c r="J23" s="12">
        <v>-0.86547472152463456</v>
      </c>
      <c r="K23" s="12">
        <v>2.9632703505188598</v>
      </c>
      <c r="L23" s="12">
        <v>-0.86547472152465599</v>
      </c>
      <c r="M23" s="12">
        <v>3.57</v>
      </c>
      <c r="N23" s="12">
        <v>-0.25</v>
      </c>
      <c r="O23" s="12">
        <v>3.01</v>
      </c>
      <c r="P23" s="12">
        <v>-0.83</v>
      </c>
      <c r="Q23" s="12">
        <v>2.9861761270844767</v>
      </c>
      <c r="R23" s="31">
        <v>-0.84256894495901236</v>
      </c>
      <c r="S23" s="12">
        <v>2.98</v>
      </c>
      <c r="T23" s="12">
        <v>-0.85</v>
      </c>
      <c r="U23" s="12">
        <v>2.9590200210104385</v>
      </c>
      <c r="V23" s="12">
        <v>-0.86972505103309317</v>
      </c>
      <c r="W23" s="12"/>
      <c r="X23" s="12">
        <v>-0.86</v>
      </c>
      <c r="Y23" s="12">
        <v>2.96</v>
      </c>
      <c r="Z23" s="12">
        <v>-0.87</v>
      </c>
      <c r="AA23" s="12">
        <v>2.9899999999999913</v>
      </c>
      <c r="AB23" s="12">
        <v>-0.84272505103307438</v>
      </c>
      <c r="AC23" s="12">
        <v>3.03</v>
      </c>
      <c r="AD23" s="12">
        <v>-0.87</v>
      </c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3.0438466498613752</v>
      </c>
      <c r="AP23" s="12">
        <f>AVERAGE(F23,J23,N23,P23,R23,T23,V23,X23,Z23,AB23,AD23,AF23,AH23,AJ23,AL23,AN23)</f>
        <v>-0.79938352905298982</v>
      </c>
      <c r="AQ23" s="12">
        <f t="shared" si="3"/>
        <v>0.18265030018872874</v>
      </c>
      <c r="AR23" s="12">
        <f t="shared" si="2"/>
        <v>0.17907384860831588</v>
      </c>
    </row>
    <row r="24" spans="1:44" ht="15.75" thickBot="1">
      <c r="A24" s="30"/>
      <c r="D24" s="33" t="s">
        <v>64</v>
      </c>
      <c r="E24" s="15">
        <f>ABS(E23-$AO$19)</f>
        <v>4.6846649861384204E-2</v>
      </c>
      <c r="F24" s="16">
        <f>ABS(F23-$AP$23)</f>
        <v>4.3341521980084563E-2</v>
      </c>
      <c r="G24" s="15">
        <f>ABS(G23-$AO$19)</f>
        <v>0.14684664986138385</v>
      </c>
      <c r="H24" s="16">
        <f>ABS(H23-$AP$23)</f>
        <v>0.14334152198008421</v>
      </c>
      <c r="I24" s="15">
        <f>ABS(I23-$AO$19)</f>
        <v>7.3576299342521079E-2</v>
      </c>
      <c r="J24" s="16">
        <f>ABS(J23-$AP$23)</f>
        <v>6.6091192471644744E-2</v>
      </c>
      <c r="K24" s="15">
        <f>ABS(K23-$AO$19)</f>
        <v>7.357629934251575E-2</v>
      </c>
      <c r="L24" s="16">
        <f>ABS(L23-$AP$23)</f>
        <v>6.6091192471666171E-2</v>
      </c>
      <c r="M24" s="15">
        <v>0.61</v>
      </c>
      <c r="N24" s="16">
        <v>0.55000000000000004</v>
      </c>
      <c r="O24" s="15">
        <f>ABS(O23-$AO$23)</f>
        <v>3.3846649861375422E-2</v>
      </c>
      <c r="P24" s="16">
        <f>ABS(P23-$AP$23)</f>
        <v>3.0616470947010144E-2</v>
      </c>
      <c r="Q24" s="12"/>
      <c r="R24" s="31"/>
      <c r="S24" s="15">
        <f t="shared" ref="S24" si="8">ABS(S23-$AO$19)</f>
        <v>5.6846649861375553E-2</v>
      </c>
      <c r="T24" s="16">
        <f t="shared" ref="T24" si="9">ABS(T23-$AP$23)</f>
        <v>5.0616470947010161E-2</v>
      </c>
      <c r="U24" s="15">
        <f>ABS(U23-$AO$23)</f>
        <v>8.4826628850936725E-2</v>
      </c>
      <c r="V24" s="16">
        <f>ABS(V23-$AP$23)</f>
        <v>7.034152198010335E-2</v>
      </c>
      <c r="W24" s="15"/>
      <c r="X24" s="38"/>
      <c r="Y24" s="15">
        <f>ABS(Y23-$AO$23)</f>
        <v>8.3846649861375244E-2</v>
      </c>
      <c r="Z24" s="16">
        <f>ABS(Z23-$AP$23)</f>
        <v>7.0616470947010179E-2</v>
      </c>
      <c r="AA24" s="17">
        <v>5.2051833179315832E-2</v>
      </c>
      <c r="AB24" s="17">
        <v>5.6003521194206041E-2</v>
      </c>
      <c r="AC24" s="15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32</v>
      </c>
      <c r="AR24" s="12" t="s">
        <v>32</v>
      </c>
    </row>
    <row r="25" spans="1:44" ht="15.75" customHeight="1" thickBot="1">
      <c r="A25" s="30">
        <v>90</v>
      </c>
      <c r="D25" s="34" t="s">
        <v>49</v>
      </c>
      <c r="E25" s="12">
        <f>E$11-E$13+E$12+198.6-60-SUM(E$14:E$18)</f>
        <v>2.9899999999999913</v>
      </c>
      <c r="F25" s="12">
        <f>F$11-F$13+F$12+198.6-10*LOG10(A25)-30-SUM(F$14:F$18)</f>
        <v>2.1675749056067382</v>
      </c>
      <c r="G25" s="12">
        <f>G$11-G$13+G$12+198.6-60-SUM(G$14:G$18)</f>
        <v>2.8899999999999917</v>
      </c>
      <c r="H25" s="12">
        <f>H$11-H$13+H$12+198.6-10*LOG10(A25)-30-SUM(H$14:H$18)</f>
        <v>2.0675749056067385</v>
      </c>
      <c r="I25" s="12">
        <v>2.9632703505188545</v>
      </c>
      <c r="J25" s="12">
        <v>2.144825235115178</v>
      </c>
      <c r="K25" s="12"/>
      <c r="L25" s="12">
        <v>2.1448252351151602</v>
      </c>
      <c r="M25" s="12">
        <v>3.57</v>
      </c>
      <c r="N25" s="12">
        <v>2.76</v>
      </c>
      <c r="O25" s="12">
        <v>3.01</v>
      </c>
      <c r="P25" s="12">
        <v>2.2000000000000002</v>
      </c>
      <c r="Q25" s="12">
        <v>2.9861761270844767</v>
      </c>
      <c r="R25" s="31">
        <v>2.1677310116808002</v>
      </c>
      <c r="S25" s="12">
        <v>2.98</v>
      </c>
      <c r="T25" s="12">
        <v>2.16</v>
      </c>
      <c r="U25" s="12">
        <v>2.9590200210104385</v>
      </c>
      <c r="V25" s="12">
        <v>2.1405749056067194</v>
      </c>
      <c r="W25" s="12"/>
      <c r="X25" s="12">
        <v>2.16</v>
      </c>
      <c r="Y25" s="12">
        <v>2.96</v>
      </c>
      <c r="Z25" s="12">
        <v>2.14</v>
      </c>
      <c r="AA25" s="12">
        <v>2.9899999999999913</v>
      </c>
      <c r="AB25" s="12">
        <v>2.1675749056067382</v>
      </c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3.0453851665126392</v>
      </c>
      <c r="AP25" s="12">
        <f>AVERAGE(F25,J25,N25,P25,R25,T25,V25,X25,Z25,AB25,AD25,AF25,AH25,AJ25,AL25,AN25)</f>
        <v>2.2208280963616174</v>
      </c>
      <c r="AQ25" s="12">
        <f t="shared" si="3"/>
        <v>0.19253031513444102</v>
      </c>
      <c r="AR25" s="12">
        <f t="shared" si="2"/>
        <v>0.18631504557508341</v>
      </c>
    </row>
    <row r="26" spans="1:44" ht="15.75" thickBot="1">
      <c r="A26" s="30"/>
      <c r="D26" s="33" t="s">
        <v>64</v>
      </c>
      <c r="E26" s="15">
        <f>ABS(E25-$AO$19)</f>
        <v>4.6846649861384204E-2</v>
      </c>
      <c r="F26" s="16">
        <f>ABS(F25-$AP$25)</f>
        <v>5.325319075487922E-2</v>
      </c>
      <c r="G26" s="15">
        <f>ABS(G25-$AO$19)</f>
        <v>0.14684664986138385</v>
      </c>
      <c r="H26" s="16">
        <f>ABS(H25-$AP$25)</f>
        <v>0.15325319075487887</v>
      </c>
      <c r="I26" s="15">
        <f>ABS(I25-$AO$19)</f>
        <v>7.3576299342521079E-2</v>
      </c>
      <c r="J26" s="16">
        <f>ABS(J25-$AP$25)</f>
        <v>7.6002861246439402E-2</v>
      </c>
      <c r="K26" s="15"/>
      <c r="L26" s="16">
        <f>ABS(L25-$AP$25)</f>
        <v>7.6002861246457165E-2</v>
      </c>
      <c r="M26" s="15">
        <v>0.61</v>
      </c>
      <c r="N26" s="16">
        <v>0.56000000000000005</v>
      </c>
      <c r="O26" s="15">
        <f>ABS(O25-$AO$25)</f>
        <v>3.5385166512639454E-2</v>
      </c>
      <c r="P26" s="16">
        <f>ABS(P25-$AP$25)</f>
        <v>2.0828096361617199E-2</v>
      </c>
      <c r="Q26" s="12"/>
      <c r="R26" s="31"/>
      <c r="S26" s="15">
        <f t="shared" ref="S26" si="10">ABS(S25-$AO$19)</f>
        <v>5.6846649861375553E-2</v>
      </c>
      <c r="T26" s="16">
        <f t="shared" ref="T26" si="11">ABS(T25-$AP$25)</f>
        <v>6.0828096361617234E-2</v>
      </c>
      <c r="U26" s="15">
        <f>ABS(U25-$AO$25)</f>
        <v>8.6365145502200757E-2</v>
      </c>
      <c r="V26" s="16">
        <f>ABS(V25-$AP$25)</f>
        <v>8.0253190754898007E-2</v>
      </c>
      <c r="W26" s="15"/>
      <c r="X26" s="16"/>
      <c r="Y26" s="15">
        <f>ABS(Y25-$AO$25)</f>
        <v>8.5385166512639277E-2</v>
      </c>
      <c r="Z26" s="16">
        <f>ABS(Z25-$AP$25)</f>
        <v>8.0828096361617252E-2</v>
      </c>
      <c r="AA26" s="17">
        <v>5.2051833179315832E-2</v>
      </c>
      <c r="AB26" s="17">
        <v>5.9170211949866047E-2</v>
      </c>
      <c r="AC26" s="15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32</v>
      </c>
      <c r="AR26" s="12" t="s">
        <v>32</v>
      </c>
    </row>
    <row r="27" spans="1:44" ht="15.75" customHeight="1" thickBot="1">
      <c r="A27" s="30">
        <v>45</v>
      </c>
      <c r="D27" s="34" t="s">
        <v>50</v>
      </c>
      <c r="E27" s="12">
        <f>E$11-E$13+E$12+198.6-60-SUM(E$14:E$18)</f>
        <v>2.9899999999999913</v>
      </c>
      <c r="F27" s="12">
        <f>F$11-F$13+F$12+198.6-10*LOG10(A27)-30-SUM(F$14:F$18)</f>
        <v>5.1778748622465507</v>
      </c>
      <c r="G27" s="12">
        <f>G$11-G$13+G$12+198.6-60-SUM(G$14:G$18)</f>
        <v>2.8899999999999917</v>
      </c>
      <c r="H27" s="12">
        <f>H$11-H$13+H$12+198.6-10*LOG10(A27)-30-SUM(H$14:H$18)</f>
        <v>5.077874862246551</v>
      </c>
      <c r="I27" s="12">
        <v>2.9632703505188545</v>
      </c>
      <c r="J27" s="12">
        <v>5.1551251917549905</v>
      </c>
      <c r="K27" s="12"/>
      <c r="L27" s="12">
        <v>5.1551251917549701</v>
      </c>
      <c r="M27" s="12">
        <v>3.57</v>
      </c>
      <c r="N27" s="12">
        <v>5.77</v>
      </c>
      <c r="O27" s="12">
        <v>3.01</v>
      </c>
      <c r="P27" s="12">
        <v>5.2</v>
      </c>
      <c r="Q27" s="12">
        <v>2.9861761270844767</v>
      </c>
      <c r="R27" s="31">
        <v>5.1780309683206127</v>
      </c>
      <c r="S27" s="12">
        <v>2.98</v>
      </c>
      <c r="T27" s="12">
        <v>5.18</v>
      </c>
      <c r="U27" s="12">
        <v>2.9590200210104385</v>
      </c>
      <c r="V27" s="12">
        <v>5.1508748622465319</v>
      </c>
      <c r="W27" s="12"/>
      <c r="X27" s="12">
        <v>5.17</v>
      </c>
      <c r="Y27" s="12">
        <v>2.96</v>
      </c>
      <c r="Z27" s="12">
        <v>5.15</v>
      </c>
      <c r="AA27" s="12">
        <v>2.9899999999999913</v>
      </c>
      <c r="AB27" s="12">
        <v>5.1778748622465507</v>
      </c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3.0453851665126392</v>
      </c>
      <c r="AP27" s="12">
        <f>AVERAGE(F27,J27,N27,P27,R27,T27,V27,X27,Z27,AB27,AD27,AF27,AH27,AJ27,AL27,AN27)</f>
        <v>5.2309780746815235</v>
      </c>
      <c r="AQ27" s="12">
        <f t="shared" si="3"/>
        <v>0.19253031513444102</v>
      </c>
      <c r="AR27" s="12">
        <f t="shared" si="2"/>
        <v>0.18609189365924275</v>
      </c>
    </row>
    <row r="28" spans="1:44" ht="15.75" thickBot="1">
      <c r="A28" s="30"/>
      <c r="D28" s="33" t="s">
        <v>64</v>
      </c>
      <c r="E28" s="15">
        <f>ABS(E27-$AO$19)</f>
        <v>4.6846649861384204E-2</v>
      </c>
      <c r="F28" s="16">
        <f>ABS(F27-$AP$27)</f>
        <v>5.3103212434972846E-2</v>
      </c>
      <c r="G28" s="15">
        <f>ABS(G27-$AO$19)</f>
        <v>0.14684664986138385</v>
      </c>
      <c r="H28" s="16">
        <f>ABS(H27-$AP$27)</f>
        <v>0.15310321243497249</v>
      </c>
      <c r="I28" s="15">
        <f>ABS(I27-$AO$19)</f>
        <v>7.3576299342521079E-2</v>
      </c>
      <c r="J28" s="16">
        <f>ABS(J27-$AP$27)</f>
        <v>7.5852882926533027E-2</v>
      </c>
      <c r="K28" s="15"/>
      <c r="L28" s="16">
        <f>ABS(L27-$AP$27)</f>
        <v>7.5852882926553455E-2</v>
      </c>
      <c r="M28" s="15">
        <v>0.61</v>
      </c>
      <c r="N28" s="16">
        <v>0.57999999999999996</v>
      </c>
      <c r="O28" s="15">
        <f>ABS(O27-$AO$27)</f>
        <v>3.5385166512639454E-2</v>
      </c>
      <c r="P28" s="16">
        <f>ABS(P27-$AP$27)</f>
        <v>3.097807468152336E-2</v>
      </c>
      <c r="Q28" s="12"/>
      <c r="R28" s="31"/>
      <c r="S28" s="15">
        <f t="shared" ref="S28" si="12">ABS(S27-$AO$19)</f>
        <v>5.6846649861375553E-2</v>
      </c>
      <c r="T28" s="16">
        <f t="shared" ref="T28" si="13">ABS(T27-$AP$27)</f>
        <v>5.0978074681523822E-2</v>
      </c>
      <c r="U28" s="15">
        <f>ABS(U27-$AO$27)</f>
        <v>8.6365145502200757E-2</v>
      </c>
      <c r="V28" s="16">
        <f>ABS(V27-$AP$27)</f>
        <v>8.0103212434991633E-2</v>
      </c>
      <c r="W28" s="15"/>
      <c r="X28" s="16"/>
      <c r="Y28" s="15">
        <f>ABS(Y27-$AO$27)</f>
        <v>8.5385166512639277E-2</v>
      </c>
      <c r="Z28" s="16">
        <f>ABS(Z27-$AP$27)</f>
        <v>8.0978074681523182E-2</v>
      </c>
      <c r="AA28" s="17">
        <v>5.2051833179315832E-2</v>
      </c>
      <c r="AB28" s="17">
        <v>5.9003569372192644E-2</v>
      </c>
      <c r="AC28" s="15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32</v>
      </c>
      <c r="AR28" s="12" t="s">
        <v>32</v>
      </c>
    </row>
    <row r="29" spans="1:44" ht="15.75" customHeight="1" thickBot="1">
      <c r="A29" s="30">
        <v>30</v>
      </c>
      <c r="D29" s="34" t="s">
        <v>51</v>
      </c>
      <c r="E29" s="12">
        <f>E$11-E$13+E$12+198.6-60-SUM(E$14:E$18)</f>
        <v>2.9899999999999913</v>
      </c>
      <c r="F29" s="12">
        <f>F$11-F$13+F$12+198.6-10*LOG10(A29)-30-SUM(F$14:F$18)</f>
        <v>6.9387874528033642</v>
      </c>
      <c r="G29" s="12">
        <f>G$11-G$13+G$12+198.6-60-SUM(G$14:G$18)</f>
        <v>2.8899999999999917</v>
      </c>
      <c r="H29" s="12">
        <f>H$11-H$13+H$12+198.6-10*LOG10(A29)-30-SUM(H$14:H$18)</f>
        <v>6.8387874528033645</v>
      </c>
      <c r="I29" s="12">
        <v>2.9632703505188545</v>
      </c>
      <c r="J29" s="12">
        <v>6.916037782311804</v>
      </c>
      <c r="K29" s="12"/>
      <c r="L29" s="12"/>
      <c r="M29" s="12">
        <v>3.57</v>
      </c>
      <c r="N29" s="12">
        <v>7.53</v>
      </c>
      <c r="O29" s="12">
        <v>3.01</v>
      </c>
      <c r="P29" s="12">
        <v>6.9</v>
      </c>
      <c r="Q29" s="12">
        <v>2.9861761270844767</v>
      </c>
      <c r="R29" s="31">
        <v>6.9389435588774262</v>
      </c>
      <c r="S29" s="12">
        <v>2.98</v>
      </c>
      <c r="T29" s="12">
        <v>6.94</v>
      </c>
      <c r="U29" s="12">
        <v>2.9590200210104385</v>
      </c>
      <c r="V29" s="12">
        <v>6.9117874528033454</v>
      </c>
      <c r="W29" s="12"/>
      <c r="X29" s="12">
        <v>6.93</v>
      </c>
      <c r="Y29" s="12">
        <v>2.96</v>
      </c>
      <c r="Z29" s="12">
        <v>6.92</v>
      </c>
      <c r="AA29" s="12">
        <v>2.9899999999999913</v>
      </c>
      <c r="AB29" s="12">
        <v>6.9387874528033642</v>
      </c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3.0453851665126392</v>
      </c>
      <c r="AP29" s="12">
        <f>AVERAGE(F29,J29,N29,P29,R29,T29,V29,X29,Z29,AB29,AD29,AF29,AH29,AJ29,AL29,AN29)</f>
        <v>6.9864343699599303</v>
      </c>
      <c r="AQ29" s="12">
        <f t="shared" si="3"/>
        <v>0.19253031513444102</v>
      </c>
      <c r="AR29" s="12">
        <f t="shared" si="2"/>
        <v>0.18703756691981585</v>
      </c>
    </row>
    <row r="30" spans="1:44" ht="15.75" thickBot="1">
      <c r="A30" s="30"/>
      <c r="D30" s="33" t="s">
        <v>64</v>
      </c>
      <c r="E30" s="15">
        <f>ABS(E29-$AO$19)</f>
        <v>4.6846649861384204E-2</v>
      </c>
      <c r="F30" s="16">
        <f>ABS(F29-$AP$29)</f>
        <v>4.7646917156566104E-2</v>
      </c>
      <c r="G30" s="15">
        <f>ABS(G29-$AO$19)</f>
        <v>0.14684664986138385</v>
      </c>
      <c r="H30" s="16">
        <f>ABS(H29-$AP$29)</f>
        <v>0.14764691715656575</v>
      </c>
      <c r="I30" s="15">
        <f>ABS(I29-$AO$19)</f>
        <v>7.3576299342521079E-2</v>
      </c>
      <c r="J30" s="16">
        <f>ABS(J29-$AP$29)</f>
        <v>7.0396587648126285E-2</v>
      </c>
      <c r="K30" s="15"/>
      <c r="L30" s="16"/>
      <c r="M30" s="15">
        <v>0.61</v>
      </c>
      <c r="N30" s="16">
        <v>0.56000000000000005</v>
      </c>
      <c r="O30" s="15">
        <f>ABS(O29-$AO$29)</f>
        <v>3.5385166512639454E-2</v>
      </c>
      <c r="P30" s="16">
        <f>ABS(P29-$AP$29)</f>
        <v>8.6434369959929924E-2</v>
      </c>
      <c r="Q30" s="12"/>
      <c r="R30" s="31"/>
      <c r="S30" s="15">
        <f t="shared" ref="S30" si="14">ABS(S29-$AO$19)</f>
        <v>5.6846649861375553E-2</v>
      </c>
      <c r="T30" s="16">
        <f t="shared" ref="T30" si="15">ABS(T29-$AP$29)</f>
        <v>4.6434369959929889E-2</v>
      </c>
      <c r="U30" s="15">
        <f>ABS(U29-$AO$29)</f>
        <v>8.6365145502200757E-2</v>
      </c>
      <c r="V30" s="16">
        <f>ABS(V29-$AP$29)</f>
        <v>7.4646917156584891E-2</v>
      </c>
      <c r="W30" s="15"/>
      <c r="X30" s="16"/>
      <c r="Y30" s="15">
        <f>ABS(Y29-$AO$29)</f>
        <v>8.5385166512639277E-2</v>
      </c>
      <c r="Z30" s="16">
        <f>ABS(Z29-$AP$29)</f>
        <v>6.6434369959930351E-2</v>
      </c>
      <c r="AA30" s="17">
        <v>5.2051833179315832E-2</v>
      </c>
      <c r="AB30" s="17">
        <v>5.2941019062851424E-2</v>
      </c>
      <c r="AC30" s="15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32</v>
      </c>
      <c r="AR30" s="12" t="s">
        <v>32</v>
      </c>
    </row>
    <row r="31" spans="1:44" ht="15.75" customHeight="1" thickBot="1">
      <c r="A31" s="30">
        <v>15</v>
      </c>
      <c r="D31" s="34" t="s">
        <v>52</v>
      </c>
      <c r="E31" s="12">
        <f>E$11-E$13+E$12+198.6-60-SUM(E$14:E$18)</f>
        <v>2.9899999999999913</v>
      </c>
      <c r="F31" s="12">
        <f>F$11-F$13+F$12+198.6-10*LOG10(A31)-30-SUM(F$14:F$18)</f>
        <v>9.9490874094431767</v>
      </c>
      <c r="G31" s="12">
        <f>G$11-G$13+G$12+198.6-60-SUM(G$14:G$18)</f>
        <v>2.8899999999999917</v>
      </c>
      <c r="H31" s="12">
        <f>H$11-H$13+H$12+198.6-10*LOG10(A31)-30-SUM(H$14:H$18)</f>
        <v>9.8490874094431771</v>
      </c>
      <c r="I31" s="12">
        <v>2.9632703505188545</v>
      </c>
      <c r="J31" s="12">
        <v>9.9263377389516165</v>
      </c>
      <c r="K31" s="12"/>
      <c r="L31" s="12">
        <v>9.9263377389516005</v>
      </c>
      <c r="M31" s="12">
        <v>3.57</v>
      </c>
      <c r="N31" s="12">
        <v>10.54</v>
      </c>
      <c r="O31" s="12">
        <v>3.01</v>
      </c>
      <c r="P31" s="12">
        <v>10</v>
      </c>
      <c r="Q31" s="12">
        <v>2.9861761270844767</v>
      </c>
      <c r="R31" s="31">
        <v>9.9492435155172387</v>
      </c>
      <c r="S31" s="12">
        <v>2.98</v>
      </c>
      <c r="T31" s="12">
        <v>9.9499999999999993</v>
      </c>
      <c r="U31" s="12">
        <v>2.9590200210104385</v>
      </c>
      <c r="V31" s="12">
        <v>9.9220874094431579</v>
      </c>
      <c r="W31" s="12"/>
      <c r="X31" s="12">
        <v>9.94</v>
      </c>
      <c r="Y31" s="12">
        <v>2.96</v>
      </c>
      <c r="Z31" s="12">
        <v>9.93</v>
      </c>
      <c r="AA31" s="12">
        <v>2.9899999999999913</v>
      </c>
      <c r="AB31" s="12">
        <v>9.9490874094431767</v>
      </c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3.0453851665126392</v>
      </c>
      <c r="AP31" s="12">
        <f>AVERAGE(F31,J31,N31,P31,R31,T31,V31,X31,Z31,AB31,AD31,AF31,AH31,AJ31,AL31,AN31)</f>
        <v>10.005584348279838</v>
      </c>
      <c r="AQ31" s="12">
        <f t="shared" si="3"/>
        <v>0.19253031513444102</v>
      </c>
      <c r="AR31" s="12">
        <f t="shared" si="2"/>
        <v>0.18542110620719021</v>
      </c>
    </row>
    <row r="32" spans="1:44" ht="15.75" thickBot="1">
      <c r="A32" s="30"/>
      <c r="D32" s="33" t="s">
        <v>64</v>
      </c>
      <c r="E32" s="15">
        <f>ABS(E31-$AO$19)</f>
        <v>4.6846649861384204E-2</v>
      </c>
      <c r="F32" s="16">
        <f>ABS(F31-$AP$31)</f>
        <v>5.6496938836660959E-2</v>
      </c>
      <c r="G32" s="15">
        <f>ABS(G31-$AO$19)</f>
        <v>0.14684664986138385</v>
      </c>
      <c r="H32" s="16">
        <f>ABS(H31-$AP$31)</f>
        <v>0.1564969388366606</v>
      </c>
      <c r="I32" s="15">
        <f>ABS(I31-$AO$19)</f>
        <v>7.3576299342521079E-2</v>
      </c>
      <c r="J32" s="16">
        <f>ABS(J31-$AP$31)</f>
        <v>7.924660932822114E-2</v>
      </c>
      <c r="K32" s="15"/>
      <c r="L32" s="16">
        <f>ABS(L31-$AP$31)</f>
        <v>7.9246609328237128E-2</v>
      </c>
      <c r="M32" s="15">
        <v>0.61</v>
      </c>
      <c r="N32" s="16">
        <v>0.57999999999999996</v>
      </c>
      <c r="O32" s="15">
        <f>ABS(O31-$AO$31)</f>
        <v>3.5385166512639454E-2</v>
      </c>
      <c r="P32" s="16">
        <f>ABS(P31-$AP$31)</f>
        <v>5.5843482798376698E-3</v>
      </c>
      <c r="Q32" s="12"/>
      <c r="R32" s="31"/>
      <c r="S32" s="15">
        <f t="shared" ref="S32" si="16">ABS(S31-$AO$19)</f>
        <v>5.6846649861375553E-2</v>
      </c>
      <c r="T32" s="16">
        <f t="shared" ref="T32" si="17">ABS(T31-$AP$31)</f>
        <v>5.558434827983838E-2</v>
      </c>
      <c r="U32" s="15">
        <f>ABS(U31-$AO$31)</f>
        <v>8.6365145502200757E-2</v>
      </c>
      <c r="V32" s="16">
        <f>ABS(V31-$AP$31)</f>
        <v>8.3496938836679746E-2</v>
      </c>
      <c r="W32" s="15"/>
      <c r="X32" s="16"/>
      <c r="Y32" s="15">
        <f>ABS(Y31-$AO$31)</f>
        <v>8.5385166512639277E-2</v>
      </c>
      <c r="Z32" s="16">
        <f>ABS(Z31-$AP$31)</f>
        <v>7.5584348279837954E-2</v>
      </c>
      <c r="AA32" s="17">
        <v>5.2051833179315832E-2</v>
      </c>
      <c r="AB32" s="17">
        <v>6.2774376485178252E-2</v>
      </c>
      <c r="AC32" s="15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32</v>
      </c>
      <c r="AR32" s="12" t="s">
        <v>32</v>
      </c>
    </row>
    <row r="33" spans="1:44" ht="15.75" customHeight="1" thickBot="1">
      <c r="A33" s="30">
        <v>3.75</v>
      </c>
      <c r="D33" s="34" t="s">
        <v>53</v>
      </c>
      <c r="E33" s="12">
        <f>E$11-E$13+E$12+198.6-60-SUM(E$14:E$18)</f>
        <v>2.9899999999999913</v>
      </c>
      <c r="F33" s="12">
        <f>F$11-F$13+F$12+198.6-10*LOG10(A33)-30-SUM(F$14:F$18)</f>
        <v>15.969687322722802</v>
      </c>
      <c r="G33" s="12">
        <f>G$11-G$13+G$12+198.6-60-SUM(G$14:G$18)</f>
        <v>2.8899999999999917</v>
      </c>
      <c r="H33" s="12">
        <f>H$11-H$13+H$12+198.6-10*LOG10(A33)-30-SUM(H$14:H$18)</f>
        <v>15.869687322722802</v>
      </c>
      <c r="I33" s="12">
        <v>2.9632703505188545</v>
      </c>
      <c r="J33" s="12">
        <v>15.946937652231242</v>
      </c>
      <c r="K33" s="12"/>
      <c r="L33" s="12">
        <v>15.946937652231201</v>
      </c>
      <c r="M33" s="12">
        <v>3.57</v>
      </c>
      <c r="N33" s="12">
        <v>16.559999999999999</v>
      </c>
      <c r="O33" s="12">
        <v>3.01</v>
      </c>
      <c r="P33" s="12">
        <v>16</v>
      </c>
      <c r="Q33" s="12">
        <v>2.9861761270844767</v>
      </c>
      <c r="R33" s="31">
        <v>15.969843428796864</v>
      </c>
      <c r="S33" s="12">
        <v>2.98</v>
      </c>
      <c r="T33" s="12">
        <v>15.97</v>
      </c>
      <c r="U33" s="12">
        <v>2.9590200210104385</v>
      </c>
      <c r="V33" s="12">
        <v>15.942687322722783</v>
      </c>
      <c r="W33" s="12"/>
      <c r="X33" s="12">
        <v>15.96</v>
      </c>
      <c r="Y33" s="12">
        <v>2.96</v>
      </c>
      <c r="Z33" s="12">
        <v>15.95</v>
      </c>
      <c r="AA33" s="12">
        <v>2.9899999999999913</v>
      </c>
      <c r="AB33" s="12">
        <v>15.969687322722802</v>
      </c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3.0453851665126392</v>
      </c>
      <c r="AP33" s="12">
        <f>AVERAGE(F33,J33,N33,P33,R33,T33,V33,X33,Z33,AB33,AD33,AF33,AH33,AJ33,AL33,AN33)</f>
        <v>16.023884304919648</v>
      </c>
      <c r="AQ33" s="12">
        <f t="shared" si="3"/>
        <v>0.19253031513444102</v>
      </c>
      <c r="AR33" s="12">
        <f t="shared" si="2"/>
        <v>0.1852992394469736</v>
      </c>
    </row>
    <row r="34" spans="1:44" ht="15.75" thickBot="1">
      <c r="D34" s="33" t="s">
        <v>64</v>
      </c>
      <c r="E34" s="15">
        <f>ABS(E33-$AO$19)</f>
        <v>4.6846649861384204E-2</v>
      </c>
      <c r="F34" s="16">
        <f>ABS(F33-$AP$33)</f>
        <v>5.4196982196845767E-2</v>
      </c>
      <c r="G34" s="15">
        <f>ABS(G33-$AO$19)</f>
        <v>0.14684664986138385</v>
      </c>
      <c r="H34" s="16">
        <f>ABS(H33-$AP$33)</f>
        <v>0.15419698219684541</v>
      </c>
      <c r="I34" s="15">
        <f>ABS(I33-$AO$19)</f>
        <v>7.3576299342521079E-2</v>
      </c>
      <c r="J34" s="16">
        <f>ABS(J33-$AP$33)</f>
        <v>7.6946652688405948E-2</v>
      </c>
      <c r="K34" s="15"/>
      <c r="L34" s="16">
        <f>ABS(L33-$AP$33)</f>
        <v>7.6946652688446804E-2</v>
      </c>
      <c r="M34" s="15">
        <v>0.61</v>
      </c>
      <c r="N34" s="16">
        <v>0.49</v>
      </c>
      <c r="O34" s="15">
        <f>ABS(O33-$AO$33)</f>
        <v>3.5385166512639454E-2</v>
      </c>
      <c r="P34" s="16">
        <f>ABS(P33-$AP$33)</f>
        <v>2.3884304919647548E-2</v>
      </c>
      <c r="Q34" s="15"/>
      <c r="R34" s="16"/>
      <c r="S34" s="15">
        <f t="shared" ref="S34" si="18">ABS(S33-$AO$19)</f>
        <v>5.6846649861375553E-2</v>
      </c>
      <c r="T34" s="16">
        <f t="shared" ref="T34" si="19">ABS(T33-$AP$33)</f>
        <v>5.3884304919646908E-2</v>
      </c>
      <c r="U34" s="15">
        <f>ABS(U33-$AO$33)</f>
        <v>8.6365145502200757E-2</v>
      </c>
      <c r="V34" s="16">
        <f>ABS(V33-$AP$33)</f>
        <v>8.1196982196864553E-2</v>
      </c>
      <c r="W34" s="15"/>
      <c r="X34" s="16"/>
      <c r="Y34" s="15">
        <f>ABS(Y33-$AO$33)</f>
        <v>8.5385166512639277E-2</v>
      </c>
      <c r="Z34" s="16">
        <f>ABS(Z33-$AP$33)</f>
        <v>7.3884304919648258E-2</v>
      </c>
      <c r="AA34" s="17">
        <v>5.2051833179315832E-2</v>
      </c>
      <c r="AB34" s="17">
        <v>6.0218869107607986E-2</v>
      </c>
      <c r="AC34" s="15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32</v>
      </c>
    </row>
    <row r="37" spans="1:44" ht="15">
      <c r="F37" s="22" t="s">
        <v>32</v>
      </c>
      <c r="G37" s="23"/>
      <c r="H37" s="22" t="s">
        <v>32</v>
      </c>
      <c r="I37" s="23"/>
      <c r="J37" s="23"/>
      <c r="K37" s="23"/>
      <c r="L37" s="22" t="s">
        <v>32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zoomScaleNormal="100" zoomScalePageLayoutView="80" workbookViewId="0">
      <selection activeCell="AC8" sqref="AC8:AD8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4:44" ht="13.5" thickBot="1"/>
    <row r="4" spans="4:44" ht="13.5" thickBot="1">
      <c r="D4" s="28" t="s">
        <v>57</v>
      </c>
    </row>
    <row r="7" spans="4:44" ht="13.5" customHeight="1" thickBot="1"/>
    <row r="8" spans="4:44" ht="15.75" customHeight="1" thickBot="1">
      <c r="D8" s="33" t="s">
        <v>18</v>
      </c>
      <c r="E8" s="40" t="s">
        <v>31</v>
      </c>
      <c r="F8" s="41"/>
      <c r="G8" s="40" t="s">
        <v>72</v>
      </c>
      <c r="H8" s="41"/>
      <c r="I8" s="40" t="s">
        <v>74</v>
      </c>
      <c r="J8" s="41"/>
      <c r="K8" s="40" t="s">
        <v>75</v>
      </c>
      <c r="L8" s="41"/>
      <c r="M8" s="40" t="s">
        <v>76</v>
      </c>
      <c r="N8" s="47"/>
      <c r="O8" s="40" t="s">
        <v>77</v>
      </c>
      <c r="P8" s="41"/>
      <c r="Q8" s="40" t="s">
        <v>78</v>
      </c>
      <c r="R8" s="41"/>
      <c r="S8" s="40" t="s">
        <v>79</v>
      </c>
      <c r="T8" s="41"/>
      <c r="U8" s="40" t="s">
        <v>80</v>
      </c>
      <c r="V8" s="41"/>
      <c r="W8" s="40" t="s">
        <v>81</v>
      </c>
      <c r="X8" s="41"/>
      <c r="Y8" s="40" t="s">
        <v>85</v>
      </c>
      <c r="Z8" s="41"/>
      <c r="AA8" s="40" t="s">
        <v>89</v>
      </c>
      <c r="AB8" s="41"/>
      <c r="AC8" s="40" t="s">
        <v>91</v>
      </c>
      <c r="AD8" s="47"/>
      <c r="AE8" s="42"/>
      <c r="AF8" s="44"/>
      <c r="AG8" s="42"/>
      <c r="AH8" s="45"/>
      <c r="AI8" s="42"/>
      <c r="AJ8" s="45"/>
      <c r="AK8" s="42"/>
      <c r="AL8" s="44"/>
      <c r="AM8" s="42"/>
      <c r="AN8" s="44"/>
      <c r="AO8" s="42" t="s">
        <v>19</v>
      </c>
      <c r="AP8" s="46"/>
      <c r="AQ8" s="42" t="s">
        <v>20</v>
      </c>
      <c r="AR8" s="43"/>
    </row>
    <row r="9" spans="4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v>2</v>
      </c>
      <c r="R10" s="12">
        <v>2</v>
      </c>
      <c r="S10" s="12">
        <v>2</v>
      </c>
      <c r="T10" s="12">
        <v>2</v>
      </c>
      <c r="U10" s="12">
        <v>2</v>
      </c>
      <c r="V10" s="12">
        <v>2</v>
      </c>
      <c r="W10" s="12">
        <v>2</v>
      </c>
      <c r="X10" s="12">
        <v>2</v>
      </c>
      <c r="Y10" s="12">
        <v>2</v>
      </c>
      <c r="Z10" s="12">
        <v>2</v>
      </c>
      <c r="AA10" s="12">
        <v>2</v>
      </c>
      <c r="AB10" s="12">
        <v>2</v>
      </c>
      <c r="AC10" s="12">
        <v>2</v>
      </c>
      <c r="AD10" s="12">
        <v>2</v>
      </c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35" t="s">
        <v>69</v>
      </c>
      <c r="E11" s="31">
        <v>83.5</v>
      </c>
      <c r="F11" s="12">
        <v>23</v>
      </c>
      <c r="G11" s="31">
        <v>83.5</v>
      </c>
      <c r="H11" s="12">
        <v>23</v>
      </c>
      <c r="I11" s="12">
        <v>83.5</v>
      </c>
      <c r="J11" s="12">
        <v>23</v>
      </c>
      <c r="K11" s="12">
        <v>83.5</v>
      </c>
      <c r="L11" s="12">
        <v>23</v>
      </c>
      <c r="M11" s="12">
        <v>83</v>
      </c>
      <c r="N11" s="12">
        <v>23</v>
      </c>
      <c r="O11" s="12">
        <v>83.5</v>
      </c>
      <c r="P11" s="12">
        <v>23</v>
      </c>
      <c r="Q11" s="31">
        <v>83.5</v>
      </c>
      <c r="R11" s="31">
        <v>23</v>
      </c>
      <c r="S11" s="12">
        <v>83.5</v>
      </c>
      <c r="T11" s="12">
        <v>23</v>
      </c>
      <c r="U11" s="12">
        <v>83.5</v>
      </c>
      <c r="V11" s="12">
        <v>23</v>
      </c>
      <c r="W11" s="12">
        <v>83.5</v>
      </c>
      <c r="X11" s="12">
        <v>23</v>
      </c>
      <c r="Y11" s="12">
        <v>83.5</v>
      </c>
      <c r="Z11" s="12">
        <v>23</v>
      </c>
      <c r="AA11" s="12">
        <v>83.5</v>
      </c>
      <c r="AB11" s="12">
        <v>23</v>
      </c>
      <c r="AC11" s="12">
        <v>83.5</v>
      </c>
      <c r="AD11" s="12">
        <v>23</v>
      </c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83.454545454545453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0.14433756729740641</v>
      </c>
      <c r="AR11" s="12">
        <f>_xlfn.STDEV.S(F11,H11,J11,N11,P11,R11,T11,V11,X11,Z11,AB11,AD11,AF11,AH11,AJ11,AL11,AN11)</f>
        <v>0</v>
      </c>
    </row>
    <row r="12" spans="4:44" ht="15.75" customHeight="1" thickBot="1">
      <c r="D12" s="34" t="s">
        <v>83</v>
      </c>
      <c r="E12" s="12">
        <v>-31.62</v>
      </c>
      <c r="F12" s="12">
        <v>14</v>
      </c>
      <c r="G12" s="12">
        <v>-31.62</v>
      </c>
      <c r="H12" s="12">
        <v>14</v>
      </c>
      <c r="I12" s="12">
        <v>-31.62397997898956</v>
      </c>
      <c r="J12" s="12">
        <v>14</v>
      </c>
      <c r="K12" s="12">
        <v>-31.623979978989599</v>
      </c>
      <c r="L12" s="12">
        <v>14</v>
      </c>
      <c r="M12" s="12">
        <v>-31.62</v>
      </c>
      <c r="N12" s="12">
        <v>14</v>
      </c>
      <c r="O12" s="12">
        <v>-31.6</v>
      </c>
      <c r="P12" s="12">
        <v>14</v>
      </c>
      <c r="Q12" s="31">
        <v>-31.62397997898956</v>
      </c>
      <c r="R12" s="31">
        <v>14</v>
      </c>
      <c r="S12" s="12">
        <v>-31.623979978989599</v>
      </c>
      <c r="T12" s="12">
        <v>14</v>
      </c>
      <c r="U12" s="37">
        <v>-31.62397997898956</v>
      </c>
      <c r="V12" s="12">
        <v>14</v>
      </c>
      <c r="W12" s="12">
        <v>-31.623979978989599</v>
      </c>
      <c r="X12" s="12">
        <v>14</v>
      </c>
      <c r="Y12" s="12">
        <v>-31.62</v>
      </c>
      <c r="Z12" s="12">
        <v>14</v>
      </c>
      <c r="AA12" s="12">
        <v>-31.62</v>
      </c>
      <c r="AB12" s="12">
        <v>14</v>
      </c>
      <c r="AC12" s="12">
        <v>-31.623979978989599</v>
      </c>
      <c r="AD12" s="12">
        <v>14</v>
      </c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-31.620352715812498</v>
      </c>
      <c r="AP12" s="12">
        <f t="shared" si="1"/>
        <v>14</v>
      </c>
      <c r="AQ12" s="12">
        <f>_xlfn.STDEV.S(E12,G12,I12,M12,O12,Q12,S12,U12,W12,Y12,AA12,AC12,AE12,AG12,AI12,AK12,AM12)</f>
        <v>6.6999792722249041E-3</v>
      </c>
      <c r="AR12" s="12">
        <f t="shared" ref="AR12:AR33" si="2">_xlfn.STDEV.S(F12,H12,J12,N12,P12,R12,T12,V12,X12,Z12,AB12,AD12,AF12,AH12,AJ12,AL12,AN12)</f>
        <v>0</v>
      </c>
    </row>
    <row r="13" spans="4:44" ht="15.75" customHeight="1" thickBot="1">
      <c r="D13" s="34" t="s">
        <v>25</v>
      </c>
      <c r="E13" s="12">
        <v>190.59</v>
      </c>
      <c r="F13" s="12">
        <v>190.59</v>
      </c>
      <c r="G13" s="12">
        <v>190.59</v>
      </c>
      <c r="H13" s="12">
        <v>190.59</v>
      </c>
      <c r="I13" s="12">
        <v>190.61431387864337</v>
      </c>
      <c r="J13" s="12">
        <v>190.61431387864337</v>
      </c>
      <c r="K13" s="12">
        <v>190.614313878643</v>
      </c>
      <c r="L13" s="12">
        <v>190.614313878643</v>
      </c>
      <c r="M13" s="12">
        <v>189.66</v>
      </c>
      <c r="N13" s="12">
        <v>189.66</v>
      </c>
      <c r="O13" s="12">
        <v>190.6072232100592</v>
      </c>
      <c r="P13" s="12">
        <v>190.6072232100592</v>
      </c>
      <c r="Q13" s="31">
        <v>190.61431388291049</v>
      </c>
      <c r="R13" s="31">
        <v>190.61431388291049</v>
      </c>
      <c r="S13" s="12">
        <v>190.62</v>
      </c>
      <c r="T13" s="12">
        <v>190.62</v>
      </c>
      <c r="U13" s="12">
        <v>190.6155</v>
      </c>
      <c r="V13" s="12">
        <v>190.6155</v>
      </c>
      <c r="W13" s="12">
        <v>190.614313878643</v>
      </c>
      <c r="X13" s="12">
        <v>190.614313878643</v>
      </c>
      <c r="Y13" s="12">
        <v>190.62</v>
      </c>
      <c r="Z13" s="12">
        <v>190.62</v>
      </c>
      <c r="AA13" s="12">
        <v>190.59</v>
      </c>
      <c r="AB13" s="12">
        <v>190.59</v>
      </c>
      <c r="AC13" s="12">
        <v>190.61</v>
      </c>
      <c r="AD13" s="12">
        <v>190.61</v>
      </c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190.52324225911417</v>
      </c>
      <c r="AP13" s="12">
        <f t="shared" si="1"/>
        <v>190.52324225911417</v>
      </c>
      <c r="AQ13" s="12">
        <f t="shared" ref="AQ13:AQ33" si="3">_xlfn.STDEV.S(E13,G13,I13,M13,O13,Q13,S13,U13,W13,Y13,AA13,AC13,AE13,AG13,AI13,AK13,AM13)</f>
        <v>0.27384186554505752</v>
      </c>
      <c r="AR13" s="12">
        <f t="shared" si="2"/>
        <v>0.27384186554505752</v>
      </c>
    </row>
    <row r="14" spans="4:44" ht="15.75" customHeight="1" thickBot="1">
      <c r="D14" s="34" t="s">
        <v>26</v>
      </c>
      <c r="E14" s="12">
        <v>0.2</v>
      </c>
      <c r="F14" s="12">
        <v>0.2</v>
      </c>
      <c r="G14" s="12">
        <v>0.2</v>
      </c>
      <c r="H14" s="12">
        <v>0.2</v>
      </c>
      <c r="I14" s="12">
        <v>0.2</v>
      </c>
      <c r="J14" s="12">
        <v>0.2</v>
      </c>
      <c r="K14" s="12">
        <v>0.2</v>
      </c>
      <c r="L14" s="12">
        <v>0.2</v>
      </c>
      <c r="M14" s="12">
        <v>0.2</v>
      </c>
      <c r="N14" s="12">
        <v>0.2</v>
      </c>
      <c r="O14" s="12">
        <v>0.2</v>
      </c>
      <c r="P14" s="12">
        <v>0.2</v>
      </c>
      <c r="Q14" s="31">
        <v>0.18342951033630681</v>
      </c>
      <c r="R14" s="31">
        <v>0.18342951033630681</v>
      </c>
      <c r="S14" s="12">
        <v>0.19</v>
      </c>
      <c r="T14" s="12">
        <v>0.19</v>
      </c>
      <c r="U14" s="12">
        <v>0.20155696691002722</v>
      </c>
      <c r="V14" s="12">
        <v>0.20155696691002722</v>
      </c>
      <c r="W14" s="12">
        <v>0.2</v>
      </c>
      <c r="X14" s="12">
        <v>0.2</v>
      </c>
      <c r="Y14" s="12">
        <v>0.2</v>
      </c>
      <c r="Z14" s="12">
        <v>0.2</v>
      </c>
      <c r="AA14" s="12">
        <v>0.2</v>
      </c>
      <c r="AB14" s="12">
        <v>0.2</v>
      </c>
      <c r="AC14" s="12">
        <v>0.2</v>
      </c>
      <c r="AD14" s="12">
        <v>0.2</v>
      </c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0.19772604338603036</v>
      </c>
      <c r="AP14" s="12">
        <f t="shared" si="1"/>
        <v>0.19772604338603036</v>
      </c>
      <c r="AQ14" s="12">
        <f t="shared" si="3"/>
        <v>5.4344488745783877E-3</v>
      </c>
      <c r="AR14" s="12">
        <f t="shared" si="2"/>
        <v>5.4344488745783877E-3</v>
      </c>
    </row>
    <row r="15" spans="4:44" ht="15.75" customHeight="1" thickBot="1">
      <c r="D15" s="34" t="s">
        <v>27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>
        <v>3</v>
      </c>
      <c r="P15" s="12">
        <v>3</v>
      </c>
      <c r="Q15" s="31">
        <v>3</v>
      </c>
      <c r="R15" s="31">
        <v>3</v>
      </c>
      <c r="S15" s="12">
        <v>3</v>
      </c>
      <c r="T15" s="12">
        <v>3</v>
      </c>
      <c r="U15" s="12">
        <v>3</v>
      </c>
      <c r="V15" s="12">
        <v>3</v>
      </c>
      <c r="W15" s="12">
        <v>3</v>
      </c>
      <c r="X15" s="12">
        <v>3</v>
      </c>
      <c r="Y15" s="12">
        <v>3</v>
      </c>
      <c r="Z15" s="12">
        <v>3</v>
      </c>
      <c r="AA15" s="12">
        <v>3</v>
      </c>
      <c r="AB15" s="12">
        <v>3</v>
      </c>
      <c r="AC15" s="12">
        <v>3</v>
      </c>
      <c r="AD15" s="12">
        <v>3</v>
      </c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34" t="s">
        <v>28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>
        <v>2.2000000000000002</v>
      </c>
      <c r="N16" s="12">
        <v>2.2000000000000002</v>
      </c>
      <c r="O16" s="12">
        <v>2.2000000000000002</v>
      </c>
      <c r="P16" s="12">
        <v>2.2000000000000002</v>
      </c>
      <c r="Q16" s="31">
        <v>2.2000000000000002</v>
      </c>
      <c r="R16" s="31">
        <v>2.2000000000000002</v>
      </c>
      <c r="S16" s="12">
        <v>2.2000000000000002</v>
      </c>
      <c r="T16" s="12">
        <v>2.2000000000000002</v>
      </c>
      <c r="U16" s="12">
        <v>2.2000000000000002</v>
      </c>
      <c r="V16" s="12">
        <v>2.2000000000000002</v>
      </c>
      <c r="W16" s="12">
        <v>2.2000000000000002</v>
      </c>
      <c r="X16" s="12">
        <v>2.2000000000000002</v>
      </c>
      <c r="Y16" s="12">
        <v>2.2000000000000002</v>
      </c>
      <c r="Z16" s="12">
        <v>2.2000000000000002</v>
      </c>
      <c r="AA16" s="12">
        <v>2.2000000000000002</v>
      </c>
      <c r="AB16" s="12">
        <v>2.2000000000000002</v>
      </c>
      <c r="AC16" s="12">
        <v>2.2000000000000002</v>
      </c>
      <c r="AD16" s="12">
        <v>2.2000000000000002</v>
      </c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2.1999999999999997</v>
      </c>
      <c r="AP16" s="12">
        <f t="shared" si="1"/>
        <v>2.1999999999999997</v>
      </c>
      <c r="AQ16" s="12">
        <f t="shared" si="3"/>
        <v>4.6383605211550139E-16</v>
      </c>
      <c r="AR16" s="12">
        <f t="shared" si="2"/>
        <v>4.6383605211550139E-16</v>
      </c>
    </row>
    <row r="17" spans="1:44" ht="15.75" customHeight="1" thickBot="1">
      <c r="D17" s="34" t="s">
        <v>29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>
        <v>3</v>
      </c>
      <c r="N17" s="12">
        <v>3</v>
      </c>
      <c r="O17" s="12">
        <v>3</v>
      </c>
      <c r="P17" s="12">
        <v>3</v>
      </c>
      <c r="Q17" s="31">
        <v>3</v>
      </c>
      <c r="R17" s="31">
        <v>3</v>
      </c>
      <c r="S17" s="12">
        <v>3</v>
      </c>
      <c r="T17" s="12">
        <v>3</v>
      </c>
      <c r="U17" s="12">
        <v>3</v>
      </c>
      <c r="V17" s="12">
        <v>3</v>
      </c>
      <c r="W17" s="12">
        <v>3</v>
      </c>
      <c r="X17" s="12">
        <v>3</v>
      </c>
      <c r="Y17" s="12">
        <v>3</v>
      </c>
      <c r="Z17" s="12">
        <v>3</v>
      </c>
      <c r="AA17" s="12">
        <v>3</v>
      </c>
      <c r="AB17" s="12">
        <v>3</v>
      </c>
      <c r="AC17" s="12">
        <v>3</v>
      </c>
      <c r="AD17" s="12">
        <v>3</v>
      </c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30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>
        <v>0</v>
      </c>
      <c r="N18" s="12">
        <v>3</v>
      </c>
      <c r="O18" s="12">
        <v>0</v>
      </c>
      <c r="P18" s="12">
        <v>3</v>
      </c>
      <c r="Q18" s="31">
        <v>0</v>
      </c>
      <c r="R18" s="31">
        <v>3</v>
      </c>
      <c r="S18" s="12">
        <v>0</v>
      </c>
      <c r="T18" s="12">
        <v>3</v>
      </c>
      <c r="U18" s="12">
        <v>0</v>
      </c>
      <c r="V18" s="12">
        <v>3</v>
      </c>
      <c r="W18" s="12">
        <v>0</v>
      </c>
      <c r="X18" s="12">
        <v>3</v>
      </c>
      <c r="Y18" s="12">
        <v>0</v>
      </c>
      <c r="Z18" s="12">
        <v>3</v>
      </c>
      <c r="AA18" s="12">
        <v>0</v>
      </c>
      <c r="AB18" s="12">
        <v>3</v>
      </c>
      <c r="AC18" s="12">
        <v>0</v>
      </c>
      <c r="AD18" s="12">
        <v>3</v>
      </c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47</v>
      </c>
      <c r="E19" s="12">
        <f>E$11-E$13+E$12+198.6-60-SUM(E$14:E$18)</f>
        <v>-8.510000000000014</v>
      </c>
      <c r="F19" s="12">
        <f>F$11-F$13+F$12+198.6-10*LOG10(A19)-30-SUM(F$14:F$18)</f>
        <v>-26.724237554869511</v>
      </c>
      <c r="G19" s="12">
        <f>G$11-G$13+G$12+198.6-60-SUM(G$14:G$18)</f>
        <v>-8.510000000000014</v>
      </c>
      <c r="H19" s="12">
        <f>H$11-H$13+H$12+198.6-10*LOG10(A19)-30-SUM(H$14:H$18)</f>
        <v>-26.724237554869511</v>
      </c>
      <c r="I19" s="12">
        <v>-8.5382938576329366</v>
      </c>
      <c r="J19" s="12">
        <v>-26.748551433512858</v>
      </c>
      <c r="K19" s="12"/>
      <c r="L19" s="12"/>
      <c r="M19" s="12">
        <v>-7.59</v>
      </c>
      <c r="N19" s="12">
        <v>-25.8</v>
      </c>
      <c r="O19" s="12">
        <v>-8.5299999999999994</v>
      </c>
      <c r="P19" s="12">
        <v>-26.74</v>
      </c>
      <c r="Q19" s="31">
        <v>-8.5217233722363943</v>
      </c>
      <c r="R19" s="31">
        <v>-26.731980948116288</v>
      </c>
      <c r="S19" s="12">
        <v>-8.52</v>
      </c>
      <c r="T19" s="12">
        <v>-26.73</v>
      </c>
      <c r="U19" s="12">
        <v>-8.5410369458995774</v>
      </c>
      <c r="V19" s="12">
        <v>-26.751294521779528</v>
      </c>
      <c r="W19" s="12">
        <v>-8.5399999999999991</v>
      </c>
      <c r="X19" s="12"/>
      <c r="Y19" s="12">
        <v>-8.5399999999999991</v>
      </c>
      <c r="Z19" s="12">
        <v>-26.75</v>
      </c>
      <c r="AA19" s="12">
        <v>-8.510000000000014</v>
      </c>
      <c r="AB19" s="12">
        <v>-26.724237554869511</v>
      </c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-8.4341054175768928</v>
      </c>
      <c r="AP19" s="12">
        <f t="shared" si="1"/>
        <v>-26.633366890349741</v>
      </c>
      <c r="AQ19" s="12">
        <f t="shared" si="3"/>
        <v>0.28253101561358079</v>
      </c>
      <c r="AR19" s="12">
        <f t="shared" si="2"/>
        <v>0.29620902098640761</v>
      </c>
    </row>
    <row r="20" spans="1:44" ht="15.75" thickBot="1">
      <c r="A20" s="30"/>
      <c r="D20" s="33" t="s">
        <v>64</v>
      </c>
      <c r="E20" s="15">
        <f>ABS(E19-$AO$19)</f>
        <v>7.5894582423121193E-2</v>
      </c>
      <c r="F20" s="16">
        <f>ABS(F19-$AP$19)</f>
        <v>9.0870664519769662E-2</v>
      </c>
      <c r="G20" s="15">
        <f>ABS(G19-$AO$19)</f>
        <v>7.5894582423121193E-2</v>
      </c>
      <c r="H20" s="16">
        <f>ABS(H19-$AP$19)</f>
        <v>9.0870664519769662E-2</v>
      </c>
      <c r="I20" s="15">
        <f>ABS(I19-$AO$19)</f>
        <v>0.10418844005604377</v>
      </c>
      <c r="J20" s="16">
        <f>ABS(J19-$AP$19)</f>
        <v>0.11518454316311733</v>
      </c>
      <c r="K20" s="15"/>
      <c r="L20" s="16"/>
      <c r="M20" s="15">
        <v>0.95</v>
      </c>
      <c r="N20" s="16">
        <v>0.85</v>
      </c>
      <c r="O20" s="15">
        <f>ABS(O19-$AO$19)</f>
        <v>9.5894582423106556E-2</v>
      </c>
      <c r="P20" s="16">
        <f>ABS(P19-$AP$19)</f>
        <v>0.1066331096502573</v>
      </c>
      <c r="Q20" s="31"/>
      <c r="R20" s="31"/>
      <c r="S20" s="15">
        <f>ABS(S19-$AO$19)</f>
        <v>8.5894582423106769E-2</v>
      </c>
      <c r="T20" s="16">
        <f>ABS(T19-$AP$19)</f>
        <v>9.6633109650259286E-2</v>
      </c>
      <c r="U20" s="15">
        <f>ABS(U19-$AO$19)</f>
        <v>0.1069315283226846</v>
      </c>
      <c r="V20" s="16">
        <f>ABS(V19-$AP$19)</f>
        <v>0.11792763142978657</v>
      </c>
      <c r="W20" s="15"/>
      <c r="X20" s="16"/>
      <c r="Y20" s="15">
        <f>ABS(Y19-$AO$19)</f>
        <v>0.10589458242310634</v>
      </c>
      <c r="Z20" s="16">
        <f>ABS(Z19-$AP$19)</f>
        <v>0.11663310965025886</v>
      </c>
      <c r="AA20" s="17">
        <v>8.4327313803468584E-2</v>
      </c>
      <c r="AB20" s="17">
        <v>0.10222949758474087</v>
      </c>
      <c r="AC20" s="15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32</v>
      </c>
      <c r="AR20" s="12" t="s">
        <v>32</v>
      </c>
    </row>
    <row r="21" spans="1:44" ht="15.75" customHeight="1" thickBot="1">
      <c r="A21" s="30">
        <v>360</v>
      </c>
      <c r="D21" s="34" t="s">
        <v>48</v>
      </c>
      <c r="E21" s="12">
        <f>E$11-E$13+E$12+198.6-60-SUM(E$14:E$18)</f>
        <v>-8.510000000000014</v>
      </c>
      <c r="F21" s="12">
        <f>F$11-F$13+F$12+198.6-10*LOG10(A21)-30-SUM(F$14:F$18)</f>
        <v>-21.953025007672885</v>
      </c>
      <c r="G21" s="12">
        <f>G$11-G$13+G$12+198.6-60-SUM(G$14:G$18)</f>
        <v>-8.510000000000014</v>
      </c>
      <c r="H21" s="12">
        <f>H$11-H$13+H$12+198.6-10*LOG10(A21)-30-SUM(H$14:H$18)</f>
        <v>-21.953025007672885</v>
      </c>
      <c r="I21" s="12">
        <v>-8.5382938576329366</v>
      </c>
      <c r="J21" s="12">
        <v>-21.977338886316232</v>
      </c>
      <c r="K21" s="12"/>
      <c r="L21" s="12"/>
      <c r="M21" s="12">
        <v>-7.59</v>
      </c>
      <c r="N21" s="12">
        <v>-21.02</v>
      </c>
      <c r="O21" s="12">
        <v>-8.5299999999999994</v>
      </c>
      <c r="P21" s="12">
        <v>-21.97</v>
      </c>
      <c r="Q21" s="31">
        <v>-8.5217233722363943</v>
      </c>
      <c r="R21" s="31">
        <v>-21.960768400919662</v>
      </c>
      <c r="S21" s="12">
        <v>-8.52</v>
      </c>
      <c r="T21" s="12">
        <v>-21.96</v>
      </c>
      <c r="U21" s="12">
        <v>-8.5410369458995774</v>
      </c>
      <c r="V21" s="12">
        <v>-21.980081974582902</v>
      </c>
      <c r="W21" s="12"/>
      <c r="X21" s="12">
        <v>-21.97</v>
      </c>
      <c r="Y21" s="12">
        <v>-8.5399999999999991</v>
      </c>
      <c r="Z21" s="12">
        <v>-21.98</v>
      </c>
      <c r="AA21" s="12">
        <v>-8.510000000000014</v>
      </c>
      <c r="AB21" s="12">
        <v>-21.953025007672885</v>
      </c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-8.4223393528632151</v>
      </c>
      <c r="AP21" s="12">
        <f>AVERAGE(F21,J21,N21,P21,R21,T21,V21,X21,Z21,AB21,AD21,AF21,AH21,AJ21,AL21,AN21)</f>
        <v>-21.872423927716458</v>
      </c>
      <c r="AQ21" s="12">
        <f t="shared" si="3"/>
        <v>0.2957960484466654</v>
      </c>
      <c r="AR21" s="12">
        <f t="shared" si="2"/>
        <v>0.28534401515951924</v>
      </c>
    </row>
    <row r="22" spans="1:44" ht="15.75" thickBot="1">
      <c r="A22" s="30"/>
      <c r="D22" s="33" t="s">
        <v>64</v>
      </c>
      <c r="E22" s="15">
        <f>ABS(E21-$AO$19)</f>
        <v>7.5894582423121193E-2</v>
      </c>
      <c r="F22" s="16">
        <f>ABS(F21-$AP$21)</f>
        <v>8.0601079956426958E-2</v>
      </c>
      <c r="G22" s="15">
        <f>ABS(G21-$AO$19)</f>
        <v>7.5894582423121193E-2</v>
      </c>
      <c r="H22" s="16">
        <f>ABS(H21-$AP$21)</f>
        <v>8.0601079956426958E-2</v>
      </c>
      <c r="I22" s="15">
        <f>ABS(I21-$AO$19)</f>
        <v>0.10418844005604377</v>
      </c>
      <c r="J22" s="16">
        <f>ABS(J21-$AP$21)</f>
        <v>0.10491495859977462</v>
      </c>
      <c r="K22" s="15"/>
      <c r="L22" s="16"/>
      <c r="M22" s="15">
        <v>0.95</v>
      </c>
      <c r="N22" s="16">
        <v>0.86</v>
      </c>
      <c r="O22" s="15">
        <f>ABS(O21-$AO$21)</f>
        <v>0.10766064713678425</v>
      </c>
      <c r="P22" s="16">
        <f>ABS(P21-$AP$21)</f>
        <v>9.7576072283541038E-2</v>
      </c>
      <c r="Q22" s="31"/>
      <c r="R22" s="31"/>
      <c r="S22" s="15">
        <f>ABS(S21-$AO$19)</f>
        <v>8.5894582423106769E-2</v>
      </c>
      <c r="T22" s="16">
        <f t="shared" ref="T22" si="4">ABS(T21-$AP$21)</f>
        <v>8.7576072283543027E-2</v>
      </c>
      <c r="U22" s="15">
        <f>ABS(U21-$AO$21)</f>
        <v>0.11869759303636229</v>
      </c>
      <c r="V22" s="16">
        <f>ABS(V21-$AP$21)</f>
        <v>0.10765804686644387</v>
      </c>
      <c r="W22" s="16"/>
      <c r="X22" s="16"/>
      <c r="Y22" s="15">
        <f>ABS(Y21-$AO$21)</f>
        <v>0.11766064713678404</v>
      </c>
      <c r="Z22" s="16">
        <f>ABS(Z21-$AP$21)</f>
        <v>0.1075760722835426</v>
      </c>
      <c r="AA22" s="17">
        <v>8.4327313803468584E-2</v>
      </c>
      <c r="AB22" s="17">
        <v>8.9556755507143038E-2</v>
      </c>
      <c r="AC22" s="15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32</v>
      </c>
      <c r="AR22" s="12" t="s">
        <v>32</v>
      </c>
    </row>
    <row r="23" spans="1:44" ht="15.75" customHeight="1" thickBot="1">
      <c r="A23" s="30">
        <v>180</v>
      </c>
      <c r="D23" s="34" t="s">
        <v>46</v>
      </c>
      <c r="E23" s="12">
        <f>E$11-E$13+E$12+198.6-60-SUM(E$14:E$18)</f>
        <v>-8.510000000000014</v>
      </c>
      <c r="F23" s="12">
        <f>F$11-F$13+F$12+198.6-10*LOG10(A23)-30-SUM(F$14:F$18)</f>
        <v>-18.942725051033072</v>
      </c>
      <c r="G23" s="12">
        <f>G$11-G$13+G$12+198.6-60-SUM(G$14:G$18)</f>
        <v>-8.510000000000014</v>
      </c>
      <c r="H23" s="12">
        <f>H$11-H$13+H$12+198.6-10*LOG10(A23)-30-SUM(H$14:H$18)</f>
        <v>-18.942725051033072</v>
      </c>
      <c r="I23" s="12">
        <v>-8.5382938576329366</v>
      </c>
      <c r="J23" s="12">
        <v>-18.96703892967642</v>
      </c>
      <c r="K23" s="12">
        <v>-8.5382938576329703</v>
      </c>
      <c r="L23" s="12">
        <v>-18.967038929676502</v>
      </c>
      <c r="M23" s="12">
        <v>-7.59</v>
      </c>
      <c r="N23" s="12">
        <v>-18.010000000000002</v>
      </c>
      <c r="O23" s="12">
        <v>-8.5299999999999994</v>
      </c>
      <c r="P23" s="12">
        <v>-18.96</v>
      </c>
      <c r="Q23" s="31">
        <v>-8.5217233722363943</v>
      </c>
      <c r="R23" s="31">
        <v>-18.950468444279849</v>
      </c>
      <c r="S23" s="12">
        <v>-8.52</v>
      </c>
      <c r="T23" s="12">
        <v>-18.95</v>
      </c>
      <c r="U23" s="12">
        <v>-8.5410369458995774</v>
      </c>
      <c r="V23" s="12">
        <v>-18.969782017943096</v>
      </c>
      <c r="W23" s="12"/>
      <c r="X23" s="12">
        <v>-18.97</v>
      </c>
      <c r="Y23" s="12">
        <v>-8.5399999999999991</v>
      </c>
      <c r="Z23" s="12">
        <v>-18.97</v>
      </c>
      <c r="AA23" s="12">
        <v>-8.510000000000014</v>
      </c>
      <c r="AB23" s="12">
        <v>-18.942725051033072</v>
      </c>
      <c r="AC23" s="12">
        <v>-8.4700000000000006</v>
      </c>
      <c r="AD23" s="12">
        <v>-18.97</v>
      </c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-8.4271054175768931</v>
      </c>
      <c r="AP23" s="12">
        <f>AVERAGE(F23,J23,N23,P23,R23,T23,V23,X23,Z23,AB23,AD23,AF23,AH23,AJ23,AL23,AN23)</f>
        <v>-18.872976317633228</v>
      </c>
      <c r="AQ23" s="12">
        <f t="shared" si="3"/>
        <v>0.28086170668155291</v>
      </c>
      <c r="AR23" s="12">
        <f t="shared" si="2"/>
        <v>0.27384270155173296</v>
      </c>
    </row>
    <row r="24" spans="1:44" ht="15.75" thickBot="1">
      <c r="A24" s="30"/>
      <c r="D24" s="33" t="s">
        <v>64</v>
      </c>
      <c r="E24" s="15">
        <f>ABS(E23-$AO$19)</f>
        <v>7.5894582423121193E-2</v>
      </c>
      <c r="F24" s="16">
        <f>ABS(F23-$AP$23)</f>
        <v>6.9748733399844554E-2</v>
      </c>
      <c r="G24" s="15">
        <f>ABS(G23-$AO$19)</f>
        <v>7.5894582423121193E-2</v>
      </c>
      <c r="H24" s="16">
        <f>ABS(H23-$AP$23)</f>
        <v>6.9748733399844554E-2</v>
      </c>
      <c r="I24" s="15">
        <f>ABS(I23-$AO$19)</f>
        <v>0.10418844005604377</v>
      </c>
      <c r="J24" s="16">
        <f>ABS(J23-$AP$23)</f>
        <v>9.4062612043192217E-2</v>
      </c>
      <c r="K24" s="15">
        <f>ABS(K23-$AO$19)</f>
        <v>0.10418844005607752</v>
      </c>
      <c r="L24" s="16">
        <f>ABS(L23-$AP$23)</f>
        <v>9.406261204327393E-2</v>
      </c>
      <c r="M24" s="15">
        <v>0.95</v>
      </c>
      <c r="N24" s="16">
        <v>0.87</v>
      </c>
      <c r="O24" s="15">
        <f>ABS(O23-$AO$23)</f>
        <v>0.10289458242310623</v>
      </c>
      <c r="P24" s="16">
        <f>ABS(P23-$AP$23)</f>
        <v>8.7023682366773158E-2</v>
      </c>
      <c r="Q24" s="31"/>
      <c r="R24" s="31"/>
      <c r="S24" s="15">
        <f t="shared" ref="S24:S28" si="5">ABS(S23-$AO$19)</f>
        <v>8.5894582423106769E-2</v>
      </c>
      <c r="T24" s="16">
        <f t="shared" ref="T24" si="6">ABS(T23-$AP$23)</f>
        <v>7.7023682366771595E-2</v>
      </c>
      <c r="U24" s="15">
        <f>ABS(U23-$AO$23)</f>
        <v>0.11393152832268427</v>
      </c>
      <c r="V24" s="16">
        <f>ABS(V23-$AP$23)</f>
        <v>9.680570030986857E-2</v>
      </c>
      <c r="W24" s="15"/>
      <c r="X24" s="38"/>
      <c r="Y24" s="15">
        <f>ABS(Y23-$AO$23)</f>
        <v>0.11289458242310602</v>
      </c>
      <c r="Z24" s="16">
        <f>ABS(Z23-$AP$23)</f>
        <v>9.7023682366771169E-2</v>
      </c>
      <c r="AA24" s="17">
        <v>8.4327313803468584E-2</v>
      </c>
      <c r="AB24" s="17">
        <v>8.8279001818357017E-2</v>
      </c>
      <c r="AC24" s="15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32</v>
      </c>
      <c r="AR24" s="12" t="s">
        <v>32</v>
      </c>
    </row>
    <row r="25" spans="1:44" ht="15.75" customHeight="1" thickBot="1">
      <c r="A25" s="30">
        <v>90</v>
      </c>
      <c r="D25" s="34" t="s">
        <v>49</v>
      </c>
      <c r="E25" s="12">
        <f>E$11-E$13+E$12+198.6-60-SUM(E$14:E$18)</f>
        <v>-8.510000000000014</v>
      </c>
      <c r="F25" s="12">
        <f>F$11-F$13+F$12+198.6-10*LOG10(A25)-30-SUM(F$14:F$18)</f>
        <v>-15.932425094393258</v>
      </c>
      <c r="G25" s="12">
        <f>G$11-G$13+G$12+198.6-60-SUM(G$14:G$18)</f>
        <v>-8.510000000000014</v>
      </c>
      <c r="H25" s="12">
        <f>H$11-H$13+H$12+198.6-10*LOG10(A25)-30-SUM(H$14:H$18)</f>
        <v>-15.932425094393258</v>
      </c>
      <c r="I25" s="12">
        <v>-8.5382938576329366</v>
      </c>
      <c r="J25" s="12">
        <v>-15.956738973036607</v>
      </c>
      <c r="K25" s="12"/>
      <c r="L25" s="12">
        <v>-15.9567389730366</v>
      </c>
      <c r="M25" s="12">
        <v>-7.59</v>
      </c>
      <c r="N25" s="12">
        <v>-15</v>
      </c>
      <c r="O25" s="12">
        <v>-8.5299999999999994</v>
      </c>
      <c r="P25" s="12">
        <v>-15.96</v>
      </c>
      <c r="Q25" s="31">
        <v>-8.5217233722363943</v>
      </c>
      <c r="R25" s="31">
        <v>-15.940168487640037</v>
      </c>
      <c r="S25" s="12">
        <v>-8.52</v>
      </c>
      <c r="T25" s="12">
        <v>-15.94</v>
      </c>
      <c r="U25" s="12">
        <v>-8.5410369458995774</v>
      </c>
      <c r="V25" s="12">
        <v>-15.959482061303284</v>
      </c>
      <c r="W25" s="12"/>
      <c r="X25" s="12">
        <v>-15.95</v>
      </c>
      <c r="Y25" s="12">
        <v>-8.5399999999999991</v>
      </c>
      <c r="Z25" s="12">
        <v>-15.96</v>
      </c>
      <c r="AA25" s="12">
        <v>-8.510000000000014</v>
      </c>
      <c r="AB25" s="12">
        <v>-15.932425094393258</v>
      </c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-8.4223393528632151</v>
      </c>
      <c r="AP25" s="12">
        <f>AVERAGE(F25,J25,N25,P25,R25,T25,V25,X25,Z25,AB25,AD25,AF25,AH25,AJ25,AL25,AN25)</f>
        <v>-15.853123971076645</v>
      </c>
      <c r="AQ25" s="12">
        <f t="shared" si="3"/>
        <v>0.2957960484466654</v>
      </c>
      <c r="AR25" s="12">
        <f t="shared" si="2"/>
        <v>0.28557259282849656</v>
      </c>
    </row>
    <row r="26" spans="1:44" ht="15.75" thickBot="1">
      <c r="A26" s="30"/>
      <c r="D26" s="33" t="s">
        <v>64</v>
      </c>
      <c r="E26" s="15">
        <f>ABS(E25-$AO$19)</f>
        <v>7.5894582423121193E-2</v>
      </c>
      <c r="F26" s="16">
        <f>ABS(F25-$AP$25)</f>
        <v>7.9301123316612987E-2</v>
      </c>
      <c r="G26" s="15">
        <f>ABS(G25-$AO$19)</f>
        <v>7.5894582423121193E-2</v>
      </c>
      <c r="H26" s="16">
        <f>ABS(H25-$AP$25)</f>
        <v>7.9301123316612987E-2</v>
      </c>
      <c r="I26" s="15">
        <f>ABS(I25-$AO$19)</f>
        <v>0.10418844005604377</v>
      </c>
      <c r="J26" s="16">
        <f>ABS(J25-$AP$25)</f>
        <v>0.10361500195996243</v>
      </c>
      <c r="K26" s="15"/>
      <c r="L26" s="16">
        <f>ABS(L25-$AP$25)</f>
        <v>0.10361500195995532</v>
      </c>
      <c r="M26" s="15">
        <v>0.95</v>
      </c>
      <c r="N26" s="16">
        <v>0.89</v>
      </c>
      <c r="O26" s="15">
        <f>ABS(O25-$AO$25)</f>
        <v>0.10766064713678425</v>
      </c>
      <c r="P26" s="16">
        <f>ABS(P25-$AP$25)</f>
        <v>0.1068760289233559</v>
      </c>
      <c r="Q26" s="31"/>
      <c r="R26" s="31"/>
      <c r="S26" s="15">
        <f t="shared" si="5"/>
        <v>8.5894582423106769E-2</v>
      </c>
      <c r="T26" s="16">
        <f t="shared" ref="T26" si="7">ABS(T25-$AP$25)</f>
        <v>8.6876028923354554E-2</v>
      </c>
      <c r="U26" s="15">
        <f>ABS(U25-$AO$25)</f>
        <v>0.11869759303636229</v>
      </c>
      <c r="V26" s="16">
        <f>ABS(V25-$AP$25)</f>
        <v>0.10635809022663878</v>
      </c>
      <c r="W26" s="15"/>
      <c r="X26" s="16"/>
      <c r="Y26" s="15">
        <f>ABS(Y25-$AO$25)</f>
        <v>0.11766064713678404</v>
      </c>
      <c r="Z26" s="16">
        <f>ABS(Z25-$AP$25)</f>
        <v>0.1068760289233559</v>
      </c>
      <c r="AA26" s="17">
        <v>8.4327313803468584E-2</v>
      </c>
      <c r="AB26" s="17">
        <v>8.8112359240682281E-2</v>
      </c>
      <c r="AC26" s="15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32</v>
      </c>
      <c r="AR26" s="12" t="s">
        <v>32</v>
      </c>
    </row>
    <row r="27" spans="1:44" ht="15.75" customHeight="1" thickBot="1">
      <c r="A27" s="30">
        <v>45</v>
      </c>
      <c r="D27" s="34" t="s">
        <v>50</v>
      </c>
      <c r="E27" s="12">
        <f>E$11-E$13+E$12+198.6-60-SUM(E$14:E$18)</f>
        <v>-8.510000000000014</v>
      </c>
      <c r="F27" s="12">
        <f>F$11-F$13+F$12+198.6-10*LOG10(A27)-30-SUM(F$14:F$18)</f>
        <v>-12.922125137753445</v>
      </c>
      <c r="G27" s="12">
        <f>G$11-G$13+G$12+198.6-60-SUM(G$14:G$18)</f>
        <v>-8.510000000000014</v>
      </c>
      <c r="H27" s="12">
        <f>H$11-H$13+H$12+198.6-10*LOG10(A27)-30-SUM(H$14:H$18)</f>
        <v>-12.922125137753445</v>
      </c>
      <c r="I27" s="12">
        <v>-8.5382938576329366</v>
      </c>
      <c r="J27" s="12">
        <v>-12.946439016396795</v>
      </c>
      <c r="K27" s="12"/>
      <c r="L27" s="12">
        <v>-12.9464390163968</v>
      </c>
      <c r="M27" s="12">
        <v>-7.59</v>
      </c>
      <c r="N27" s="12">
        <v>-11.99</v>
      </c>
      <c r="O27" s="12">
        <v>-8.5299999999999994</v>
      </c>
      <c r="P27" s="12">
        <v>-12.96</v>
      </c>
      <c r="Q27" s="31">
        <v>-8.5217233722363943</v>
      </c>
      <c r="R27" s="31">
        <v>-12.929868531000224</v>
      </c>
      <c r="S27" s="12">
        <v>-8.52</v>
      </c>
      <c r="T27" s="12">
        <v>-12.93</v>
      </c>
      <c r="U27" s="12">
        <v>-8.5410369458995774</v>
      </c>
      <c r="V27" s="12">
        <v>-12.949182104663471</v>
      </c>
      <c r="W27" s="12"/>
      <c r="X27" s="12">
        <v>-12.94</v>
      </c>
      <c r="Y27" s="12">
        <v>-8.5399999999999991</v>
      </c>
      <c r="Z27" s="12">
        <v>-12.95</v>
      </c>
      <c r="AA27" s="12">
        <v>-8.510000000000014</v>
      </c>
      <c r="AB27" s="12">
        <v>-12.922125137753445</v>
      </c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-8.4223393528632151</v>
      </c>
      <c r="AP27" s="12">
        <f>AVERAGE(F27,J27,N27,P27,R27,T27,V27,X27,Z27,AB27,AD27,AF27,AH27,AJ27,AL27,AN27)</f>
        <v>-12.843973992756739</v>
      </c>
      <c r="AQ27" s="12">
        <f t="shared" si="3"/>
        <v>0.2957960484466654</v>
      </c>
      <c r="AR27" s="12">
        <f t="shared" si="2"/>
        <v>0.28588631732555531</v>
      </c>
    </row>
    <row r="28" spans="1:44" ht="15.75" thickBot="1">
      <c r="A28" s="30"/>
      <c r="D28" s="33" t="s">
        <v>64</v>
      </c>
      <c r="E28" s="15">
        <f>ABS(E27-$AO$19)</f>
        <v>7.5894582423121193E-2</v>
      </c>
      <c r="F28" s="16">
        <f>ABS(F27-$AP$27)</f>
        <v>7.8151144996706279E-2</v>
      </c>
      <c r="G28" s="15">
        <f>ABS(G27-$AO$19)</f>
        <v>7.5894582423121193E-2</v>
      </c>
      <c r="H28" s="16">
        <f>ABS(H27-$AP$27)</f>
        <v>7.8151144996706279E-2</v>
      </c>
      <c r="I28" s="15">
        <f>ABS(I27-$AO$19)</f>
        <v>0.10418844005604377</v>
      </c>
      <c r="J28" s="16">
        <f>ABS(J27-$AP$27)</f>
        <v>0.10246502364005572</v>
      </c>
      <c r="K28" s="15"/>
      <c r="L28" s="16">
        <f>ABS(L27-$AP$27)</f>
        <v>0.10246502364006105</v>
      </c>
      <c r="M28" s="15">
        <v>0.95</v>
      </c>
      <c r="N28" s="16">
        <v>0.9</v>
      </c>
      <c r="O28" s="15">
        <f>ABS(O27-$AO$27)</f>
        <v>0.10766064713678425</v>
      </c>
      <c r="P28" s="16">
        <f>ABS(P27-$AP$27)</f>
        <v>0.11602600724326173</v>
      </c>
      <c r="Q28" s="31"/>
      <c r="R28" s="31"/>
      <c r="S28" s="15">
        <f t="shared" si="5"/>
        <v>8.5894582423106769E-2</v>
      </c>
      <c r="T28" s="16">
        <f>ABS(T27-$AP$27)</f>
        <v>8.6026007243260594E-2</v>
      </c>
      <c r="U28" s="15">
        <f>ABS(U27-$AO$27)</f>
        <v>0.11869759303636229</v>
      </c>
      <c r="V28" s="16">
        <f>ABS(V27-$AP$27)</f>
        <v>0.10520811190673207</v>
      </c>
      <c r="W28" s="15"/>
      <c r="X28" s="16"/>
      <c r="Y28" s="15">
        <f>ABS(Y27-$AO$27)</f>
        <v>0.11766064713678404</v>
      </c>
      <c r="Z28" s="16">
        <f>ABS(Z27-$AP$27)</f>
        <v>0.10602600724326017</v>
      </c>
      <c r="AA28" s="17">
        <v>8.4327313803468584E-2</v>
      </c>
      <c r="AB28" s="17">
        <v>8.683460555189626E-2</v>
      </c>
      <c r="AC28" s="15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32</v>
      </c>
      <c r="AR28" s="12" t="s">
        <v>32</v>
      </c>
    </row>
    <row r="29" spans="1:44" ht="15.75" customHeight="1" thickBot="1">
      <c r="A29" s="30">
        <v>30</v>
      </c>
      <c r="D29" s="34" t="s">
        <v>51</v>
      </c>
      <c r="E29" s="12">
        <f>E$11-E$13+E$12+198.6-60-SUM(E$14:E$18)</f>
        <v>-8.510000000000014</v>
      </c>
      <c r="F29" s="12">
        <f>F$11-F$13+F$12+198.6-10*LOG10(A29)-30-SUM(F$14:F$18)</f>
        <v>-11.161212547196635</v>
      </c>
      <c r="G29" s="12">
        <f>G$11-G$13+G$12+198.6-60-SUM(G$14:G$18)</f>
        <v>-8.510000000000014</v>
      </c>
      <c r="H29" s="12">
        <f>H$11-H$13+H$12+198.6-10*LOG10(A29)-30-SUM(H$14:H$18)</f>
        <v>-11.161212547196635</v>
      </c>
      <c r="I29" s="12">
        <v>-8.5382938576329366</v>
      </c>
      <c r="J29" s="12">
        <v>-11.185526425839981</v>
      </c>
      <c r="K29" s="12"/>
      <c r="L29" s="12"/>
      <c r="M29" s="12">
        <v>-7.59</v>
      </c>
      <c r="N29" s="12">
        <v>-10.23</v>
      </c>
      <c r="O29" s="12">
        <v>-8.5299999999999994</v>
      </c>
      <c r="P29" s="12">
        <v>-11.18</v>
      </c>
      <c r="Q29" s="31">
        <v>-8.5217233722363943</v>
      </c>
      <c r="R29" s="31">
        <v>-11.168955940443411</v>
      </c>
      <c r="S29" s="12">
        <v>-8.52</v>
      </c>
      <c r="T29" s="12">
        <v>-11.17</v>
      </c>
      <c r="U29" s="12">
        <v>-8.5410369458995774</v>
      </c>
      <c r="V29" s="12">
        <v>-11.188269514106658</v>
      </c>
      <c r="W29" s="12"/>
      <c r="X29" s="12">
        <v>-11.18</v>
      </c>
      <c r="Y29" s="12">
        <v>-8.5399999999999991</v>
      </c>
      <c r="Z29" s="12">
        <v>-11.19</v>
      </c>
      <c r="AA29" s="12">
        <v>-8.510000000000014</v>
      </c>
      <c r="AB29" s="12">
        <v>-11.161212547196635</v>
      </c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-8.4223393528632151</v>
      </c>
      <c r="AP29" s="12">
        <f>AVERAGE(F29,J29,N29,P29,R29,T29,V29,X29,Z29,AB29,AD29,AF29,AH29,AJ29,AL29,AN29)</f>
        <v>-11.081517697478333</v>
      </c>
      <c r="AQ29" s="12">
        <f t="shared" si="3"/>
        <v>0.2957960484466654</v>
      </c>
      <c r="AR29" s="12">
        <f t="shared" si="2"/>
        <v>0.28502860841287497</v>
      </c>
    </row>
    <row r="30" spans="1:44" ht="15.75" thickBot="1">
      <c r="A30" s="30"/>
      <c r="D30" s="33" t="s">
        <v>64</v>
      </c>
      <c r="E30" s="15">
        <f>ABS(E29-$AO$19)</f>
        <v>7.5894582423121193E-2</v>
      </c>
      <c r="F30" s="16">
        <f>ABS(F29-$AP$29)</f>
        <v>7.9694849718302763E-2</v>
      </c>
      <c r="G30" s="15">
        <f>ABS(G29-$AO$19)</f>
        <v>7.5894582423121193E-2</v>
      </c>
      <c r="H30" s="16">
        <f>ABS(H29-$AP$29)</f>
        <v>7.9694849718302763E-2</v>
      </c>
      <c r="I30" s="15">
        <f>ABS(I29-$AO$19)</f>
        <v>0.10418844005604377</v>
      </c>
      <c r="J30" s="16">
        <f>ABS(J29-$AP$29)</f>
        <v>0.10400872836164865</v>
      </c>
      <c r="K30" s="15"/>
      <c r="L30" s="16"/>
      <c r="M30" s="15">
        <v>0.95</v>
      </c>
      <c r="N30" s="16">
        <v>0.9</v>
      </c>
      <c r="O30" s="15">
        <f>ABS(O29-$AO$29)</f>
        <v>0.10766064713678425</v>
      </c>
      <c r="P30" s="16">
        <f>ABS(P29-$AP$29)</f>
        <v>9.8482302521667009E-2</v>
      </c>
      <c r="Q30" s="31"/>
      <c r="R30" s="31"/>
      <c r="S30" s="15">
        <f>ABS(S29-$AO$19)</f>
        <v>8.5894582423106769E-2</v>
      </c>
      <c r="T30" s="16">
        <f t="shared" ref="T30" si="8">ABS(T29-$AP$29)</f>
        <v>8.8482302521667222E-2</v>
      </c>
      <c r="U30" s="15">
        <f>ABS(U29-$AO$29)</f>
        <v>0.11869759303636229</v>
      </c>
      <c r="V30" s="16">
        <f>ABS(V29-$AP$29)</f>
        <v>0.106751816628325</v>
      </c>
      <c r="W30" s="15"/>
      <c r="X30" s="16"/>
      <c r="Y30" s="15">
        <f>ABS(Y29-$AO$29)</f>
        <v>0.11766064713678404</v>
      </c>
      <c r="Z30" s="16">
        <f>ABS(Z29-$AP$29)</f>
        <v>0.1084823025216668</v>
      </c>
      <c r="AA30" s="17">
        <v>8.4327313803468584E-2</v>
      </c>
      <c r="AB30" s="17">
        <v>8.8549833020337587E-2</v>
      </c>
      <c r="AC30" s="15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32</v>
      </c>
      <c r="AR30" s="12" t="s">
        <v>32</v>
      </c>
    </row>
    <row r="31" spans="1:44" ht="15.75" customHeight="1" thickBot="1">
      <c r="A31" s="30">
        <v>15</v>
      </c>
      <c r="D31" s="34" t="s">
        <v>52</v>
      </c>
      <c r="E31" s="12">
        <f>E$11-E$13+E$12+198.6-60-SUM(E$14:E$18)</f>
        <v>-8.510000000000014</v>
      </c>
      <c r="F31" s="12">
        <f>F$11-F$13+F$12+198.6-10*LOG10(A31)-30-SUM(F$14:F$18)</f>
        <v>-8.1509125905568229</v>
      </c>
      <c r="G31" s="12">
        <f>G$11-G$13+G$12+198.6-60-SUM(G$14:G$18)</f>
        <v>-8.510000000000014</v>
      </c>
      <c r="H31" s="12">
        <f>H$11-H$13+H$12+198.6-10*LOG10(A31)-30-SUM(H$14:H$18)</f>
        <v>-8.1509125905568229</v>
      </c>
      <c r="I31" s="12">
        <v>-8.5382938576329366</v>
      </c>
      <c r="J31" s="12">
        <v>-8.1752264692001688</v>
      </c>
      <c r="K31" s="12"/>
      <c r="L31" s="12">
        <v>-8.1752264692002008</v>
      </c>
      <c r="M31" s="12">
        <v>-7.59</v>
      </c>
      <c r="N31" s="12">
        <v>-7.22</v>
      </c>
      <c r="O31" s="12">
        <v>-8.5299999999999994</v>
      </c>
      <c r="P31" s="12">
        <v>-8.17</v>
      </c>
      <c r="Q31" s="31">
        <v>-8.5217233722363943</v>
      </c>
      <c r="R31" s="31">
        <v>-8.1586559838035981</v>
      </c>
      <c r="S31" s="12">
        <v>-8.52</v>
      </c>
      <c r="T31" s="12">
        <v>-8.16</v>
      </c>
      <c r="U31" s="12">
        <v>-8.5410369458995774</v>
      </c>
      <c r="V31" s="12">
        <v>-8.1779695574668452</v>
      </c>
      <c r="W31" s="12"/>
      <c r="X31" s="12">
        <v>-8.16</v>
      </c>
      <c r="Y31" s="12">
        <v>-8.5399999999999991</v>
      </c>
      <c r="Z31" s="12">
        <v>-8.18</v>
      </c>
      <c r="AA31" s="12">
        <v>-8.510000000000014</v>
      </c>
      <c r="AB31" s="12">
        <v>-8.1509125905568229</v>
      </c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-8.4223393528632151</v>
      </c>
      <c r="AP31" s="12">
        <f>AVERAGE(F31,J31,N31,P31,R31,T31,V31,X31,Z31,AB31,AD31,AF31,AH31,AJ31,AL31,AN31)</f>
        <v>-8.0703677191584262</v>
      </c>
      <c r="AQ31" s="12">
        <f t="shared" si="3"/>
        <v>0.2957960484466654</v>
      </c>
      <c r="AR31" s="12">
        <f t="shared" si="2"/>
        <v>0.28467173495214076</v>
      </c>
    </row>
    <row r="32" spans="1:44" ht="15.75" thickBot="1">
      <c r="A32" s="30"/>
      <c r="D32" s="33" t="s">
        <v>64</v>
      </c>
      <c r="E32" s="15">
        <f>ABS(E31-$AO$19)</f>
        <v>7.5894582423121193E-2</v>
      </c>
      <c r="F32" s="16">
        <f>ABS(F31-$AP$31)</f>
        <v>8.0544871398396722E-2</v>
      </c>
      <c r="G32" s="15">
        <f>ABS(G31-$AO$19)</f>
        <v>7.5894582423121193E-2</v>
      </c>
      <c r="H32" s="16">
        <f>ABS(H31-$AP$31)</f>
        <v>8.0544871398396722E-2</v>
      </c>
      <c r="I32" s="16">
        <f t="shared" ref="I32:J32" si="9">ABS(I31-$AP$31)</f>
        <v>0.46792613847451037</v>
      </c>
      <c r="J32" s="16">
        <f t="shared" si="9"/>
        <v>0.10485875004174261</v>
      </c>
      <c r="K32" s="15"/>
      <c r="L32" s="16">
        <f t="shared" ref="L32" si="10">ABS(L31-$AP$31)</f>
        <v>0.10485875004177458</v>
      </c>
      <c r="M32" s="15">
        <v>0.95</v>
      </c>
      <c r="N32" s="16">
        <v>0.92</v>
      </c>
      <c r="O32" s="15">
        <f>ABS(O31-$AO$31)</f>
        <v>0.10766064713678425</v>
      </c>
      <c r="P32" s="16">
        <f>ABS(P31-$AP$31)</f>
        <v>9.9632280841573717E-2</v>
      </c>
      <c r="Q32" s="31"/>
      <c r="R32" s="31"/>
      <c r="S32" s="16">
        <f t="shared" ref="S32:T32" si="11">ABS(S31-$AP$31)</f>
        <v>0.44963228084157336</v>
      </c>
      <c r="T32" s="16">
        <f t="shared" si="11"/>
        <v>8.963228084157393E-2</v>
      </c>
      <c r="U32" s="15">
        <f>ABS(U31-$AO$31)</f>
        <v>0.11869759303636229</v>
      </c>
      <c r="V32" s="16">
        <f>ABS(V31-$AP$31)</f>
        <v>0.10760183830841896</v>
      </c>
      <c r="W32" s="15"/>
      <c r="X32" s="16"/>
      <c r="Y32" s="15">
        <f>ABS(Y31-$AO$31)</f>
        <v>0.11766064713678404</v>
      </c>
      <c r="Z32" s="16">
        <f>ABS(Z31-$AP$31)</f>
        <v>0.1096322808415735</v>
      </c>
      <c r="AA32" s="17">
        <v>8.4327313803468584E-2</v>
      </c>
      <c r="AB32" s="17">
        <v>8.9494301553774136E-2</v>
      </c>
      <c r="AC32" s="15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32</v>
      </c>
      <c r="AR32" s="12" t="s">
        <v>32</v>
      </c>
    </row>
    <row r="33" spans="1:44" ht="15.75" customHeight="1" thickBot="1">
      <c r="A33" s="30">
        <v>3.75</v>
      </c>
      <c r="D33" s="34" t="s">
        <v>53</v>
      </c>
      <c r="E33" s="12">
        <f>E$11-E$13+E$12+198.6-60-SUM(E$14:E$18)</f>
        <v>-8.510000000000014</v>
      </c>
      <c r="F33" s="12">
        <f>F$11-F$13+F$12+198.6-10*LOG10(A33)-30-SUM(F$14:F$18)</f>
        <v>-2.1303126772771979</v>
      </c>
      <c r="G33" s="12">
        <f>G$11-G$13+G$12+198.6-60-SUM(G$14:G$18)</f>
        <v>-8.510000000000014</v>
      </c>
      <c r="H33" s="12">
        <f>H$11-H$13+H$12+198.6-10*LOG10(A33)-30-SUM(H$14:H$18)</f>
        <v>-2.1303126772771979</v>
      </c>
      <c r="I33" s="12">
        <v>-8.5382938576329366</v>
      </c>
      <c r="J33" s="12">
        <v>-2.1546265559205438</v>
      </c>
      <c r="K33" s="12"/>
      <c r="L33" s="12">
        <v>-2.15462655592057</v>
      </c>
      <c r="M33" s="12">
        <v>-7.59</v>
      </c>
      <c r="N33" s="12">
        <v>-1.2</v>
      </c>
      <c r="O33" s="12">
        <v>-8.5299999999999994</v>
      </c>
      <c r="P33" s="12">
        <v>-2.15</v>
      </c>
      <c r="Q33" s="31">
        <v>-8.5217233722363943</v>
      </c>
      <c r="R33" s="31">
        <v>-2.1380560705239731</v>
      </c>
      <c r="S33" s="12">
        <v>-8.52</v>
      </c>
      <c r="T33" s="12">
        <v>-2.14</v>
      </c>
      <c r="U33" s="12">
        <v>-8.5410369458995774</v>
      </c>
      <c r="V33" s="12">
        <v>-2.1573696441872201</v>
      </c>
      <c r="W33" s="12"/>
      <c r="X33" s="12">
        <v>-2.14</v>
      </c>
      <c r="Y33" s="12">
        <v>-8.5399999999999991</v>
      </c>
      <c r="Z33" s="12">
        <v>-2.16</v>
      </c>
      <c r="AA33" s="12">
        <v>-8.510000000000014</v>
      </c>
      <c r="AB33" s="12">
        <v>-2.1303126772771979</v>
      </c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-8.4223393528632151</v>
      </c>
      <c r="AP33" s="12">
        <f>AVERAGE(F33,J33,N33,P33,R33,T33,V33,X33,Z33,AB33,AD33,AF33,AH33,AJ33,AL33,AN33)</f>
        <v>-2.0500677625186134</v>
      </c>
      <c r="AQ33" s="12">
        <f t="shared" si="3"/>
        <v>0.2957960484466654</v>
      </c>
      <c r="AR33" s="12">
        <f t="shared" si="2"/>
        <v>0.2845668453828305</v>
      </c>
    </row>
    <row r="34" spans="1:44" ht="15.75" thickBot="1">
      <c r="D34" s="33" t="s">
        <v>64</v>
      </c>
      <c r="E34" s="15">
        <f>ABS(E33-$AO$19)</f>
        <v>7.5894582423121193E-2</v>
      </c>
      <c r="F34" s="16">
        <f>ABS(F33-$AP$33)</f>
        <v>8.0244914758584418E-2</v>
      </c>
      <c r="G34" s="15">
        <f>ABS(G33-$AO$19)</f>
        <v>7.5894582423121193E-2</v>
      </c>
      <c r="H34" s="16">
        <f>ABS(H33-$AP$33)</f>
        <v>8.0244914758584418E-2</v>
      </c>
      <c r="I34" s="15">
        <f>ABS(I33-$AO$19)</f>
        <v>0.10418844005604377</v>
      </c>
      <c r="J34" s="16">
        <f>ABS(J33-$AP$33)</f>
        <v>0.10455879340193031</v>
      </c>
      <c r="K34" s="15"/>
      <c r="L34" s="16">
        <f>ABS(L33-$AP$33)</f>
        <v>0.10455879340195651</v>
      </c>
      <c r="M34" s="15">
        <v>0.95</v>
      </c>
      <c r="N34" s="16">
        <v>0.95</v>
      </c>
      <c r="O34" s="15">
        <f>ABS(O33-$AO$33)</f>
        <v>0.10766064713678425</v>
      </c>
      <c r="P34" s="16">
        <f>ABS(P33-$AP$33)</f>
        <v>9.9932237481386466E-2</v>
      </c>
      <c r="Q34" s="15"/>
      <c r="R34" s="16"/>
      <c r="S34" s="15">
        <f>ABS(S33-$AO$19)</f>
        <v>8.5894582423106769E-2</v>
      </c>
      <c r="T34" s="16">
        <f t="shared" ref="T34" si="12">ABS(T33-$AP$33)</f>
        <v>8.9932237481386679E-2</v>
      </c>
      <c r="U34" s="15">
        <f>ABS(U33-$AO$33)</f>
        <v>0.11869759303636229</v>
      </c>
      <c r="V34" s="16">
        <f>ABS(V33-$AP$33)</f>
        <v>0.10730188166860666</v>
      </c>
      <c r="W34" s="15"/>
      <c r="X34" s="16"/>
      <c r="Y34" s="15">
        <f>ABS(Y33-$AO$33)</f>
        <v>0.11766064713678404</v>
      </c>
      <c r="Z34" s="16">
        <f>ABS(Z33-$AP$33)</f>
        <v>0.1099322374813867</v>
      </c>
      <c r="AA34" s="17">
        <v>8.4327313803468584E-2</v>
      </c>
      <c r="AB34" s="17">
        <v>8.9161016398427329E-2</v>
      </c>
      <c r="AC34" s="15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32</v>
      </c>
    </row>
    <row r="37" spans="1:44" ht="15">
      <c r="F37" s="22" t="s">
        <v>32</v>
      </c>
      <c r="G37" s="23"/>
      <c r="H37" s="22" t="s">
        <v>32</v>
      </c>
      <c r="I37" s="23"/>
      <c r="J37" s="23"/>
      <c r="K37" s="23"/>
      <c r="L37" s="22" t="s">
        <v>32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zoomScale="85" zoomScaleNormal="85" zoomScalePageLayoutView="80" workbookViewId="0">
      <selection activeCell="AC8" sqref="AC8:AD8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4:44" ht="13.5" thickBot="1"/>
    <row r="4" spans="4:44" ht="13.5" thickBot="1">
      <c r="D4" s="28" t="s">
        <v>58</v>
      </c>
    </row>
    <row r="7" spans="4:44" ht="13.5" customHeight="1" thickBot="1"/>
    <row r="8" spans="4:44" ht="15.75" customHeight="1" thickBot="1">
      <c r="D8" s="33" t="s">
        <v>18</v>
      </c>
      <c r="E8" s="40" t="s">
        <v>31</v>
      </c>
      <c r="F8" s="41"/>
      <c r="G8" s="40" t="s">
        <v>72</v>
      </c>
      <c r="H8" s="41"/>
      <c r="I8" s="40" t="s">
        <v>74</v>
      </c>
      <c r="J8" s="41"/>
      <c r="K8" s="40" t="s">
        <v>75</v>
      </c>
      <c r="L8" s="41"/>
      <c r="M8" s="40" t="s">
        <v>76</v>
      </c>
      <c r="N8" s="47"/>
      <c r="O8" s="40" t="s">
        <v>77</v>
      </c>
      <c r="P8" s="41"/>
      <c r="Q8" s="40" t="s">
        <v>78</v>
      </c>
      <c r="R8" s="41"/>
      <c r="S8" s="40" t="s">
        <v>79</v>
      </c>
      <c r="T8" s="41"/>
      <c r="U8" s="40" t="s">
        <v>80</v>
      </c>
      <c r="V8" s="41"/>
      <c r="W8" s="40" t="s">
        <v>81</v>
      </c>
      <c r="X8" s="41"/>
      <c r="Y8" s="40" t="s">
        <v>85</v>
      </c>
      <c r="Z8" s="41"/>
      <c r="AA8" s="40" t="s">
        <v>89</v>
      </c>
      <c r="AB8" s="41"/>
      <c r="AC8" s="40" t="s">
        <v>91</v>
      </c>
      <c r="AD8" s="47"/>
      <c r="AE8" s="42"/>
      <c r="AF8" s="44"/>
      <c r="AG8" s="42"/>
      <c r="AH8" s="45"/>
      <c r="AI8" s="42"/>
      <c r="AJ8" s="45"/>
      <c r="AK8" s="42"/>
      <c r="AL8" s="44"/>
      <c r="AM8" s="42"/>
      <c r="AN8" s="44"/>
      <c r="AO8" s="42" t="s">
        <v>19</v>
      </c>
      <c r="AP8" s="46"/>
      <c r="AQ8" s="42" t="s">
        <v>20</v>
      </c>
      <c r="AR8" s="43"/>
    </row>
    <row r="9" spans="4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v>2</v>
      </c>
      <c r="R10" s="12">
        <v>2</v>
      </c>
      <c r="S10" s="12">
        <v>2</v>
      </c>
      <c r="T10" s="12">
        <v>2</v>
      </c>
      <c r="U10" s="12">
        <v>2</v>
      </c>
      <c r="V10" s="12">
        <v>2</v>
      </c>
      <c r="W10" s="12">
        <v>2</v>
      </c>
      <c r="X10" s="12">
        <v>2</v>
      </c>
      <c r="Y10" s="12">
        <v>2</v>
      </c>
      <c r="Z10" s="12">
        <v>2</v>
      </c>
      <c r="AA10" s="12">
        <v>2</v>
      </c>
      <c r="AB10" s="12">
        <v>2</v>
      </c>
      <c r="AC10" s="12">
        <v>2</v>
      </c>
      <c r="AD10" s="12">
        <v>2</v>
      </c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35" t="s">
        <v>69</v>
      </c>
      <c r="E11" s="31">
        <v>64</v>
      </c>
      <c r="F11" s="12">
        <v>23</v>
      </c>
      <c r="G11" s="31">
        <v>64</v>
      </c>
      <c r="H11" s="12">
        <v>23</v>
      </c>
      <c r="I11" s="12">
        <v>64</v>
      </c>
      <c r="J11" s="12">
        <v>23</v>
      </c>
      <c r="K11" s="12">
        <v>64</v>
      </c>
      <c r="L11" s="12">
        <v>23</v>
      </c>
      <c r="M11" s="12">
        <v>64</v>
      </c>
      <c r="N11" s="12">
        <v>23</v>
      </c>
      <c r="O11" s="12">
        <v>64</v>
      </c>
      <c r="P11" s="12">
        <v>23</v>
      </c>
      <c r="Q11" s="31">
        <v>64</v>
      </c>
      <c r="R11" s="31">
        <v>23</v>
      </c>
      <c r="S11" s="12">
        <v>64</v>
      </c>
      <c r="T11" s="12">
        <v>23</v>
      </c>
      <c r="U11" s="12">
        <v>64</v>
      </c>
      <c r="V11" s="12">
        <v>23</v>
      </c>
      <c r="W11" s="12">
        <v>64</v>
      </c>
      <c r="X11" s="12">
        <v>23</v>
      </c>
      <c r="Y11" s="12">
        <v>64</v>
      </c>
      <c r="Z11" s="12">
        <v>23</v>
      </c>
      <c r="AA11" s="12">
        <v>64</v>
      </c>
      <c r="AB11" s="12">
        <v>23</v>
      </c>
      <c r="AC11" s="12">
        <v>64</v>
      </c>
      <c r="AD11" s="12">
        <v>23</v>
      </c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64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4:44" ht="15.75" customHeight="1" thickBot="1">
      <c r="D12" s="34" t="s">
        <v>83</v>
      </c>
      <c r="E12" s="12">
        <v>-31.62</v>
      </c>
      <c r="F12" s="12">
        <v>-4.9000000000000004</v>
      </c>
      <c r="G12" s="12">
        <v>-31.62</v>
      </c>
      <c r="H12" s="12">
        <v>-4.9000000000000004</v>
      </c>
      <c r="I12" s="12">
        <v>-31.62397997898956</v>
      </c>
      <c r="J12" s="12">
        <v>-4.9000000000000004</v>
      </c>
      <c r="K12" s="12">
        <v>-31.623979978989599</v>
      </c>
      <c r="L12" s="12">
        <v>-4.9000000000000004</v>
      </c>
      <c r="M12" s="12">
        <v>-31.62</v>
      </c>
      <c r="N12" s="12">
        <v>-4.9000000000000004</v>
      </c>
      <c r="O12" s="12">
        <v>-31.6</v>
      </c>
      <c r="P12" s="12">
        <v>-4.9000000000000004</v>
      </c>
      <c r="Q12" s="31">
        <v>-31.62397997898956</v>
      </c>
      <c r="R12" s="31">
        <v>-4.9000000000000004</v>
      </c>
      <c r="S12" s="12">
        <v>-31.623979978989599</v>
      </c>
      <c r="T12" s="12">
        <v>-4.9000000000000004</v>
      </c>
      <c r="U12" s="37">
        <v>-31.62397997898956</v>
      </c>
      <c r="V12" s="12">
        <v>-4.9000000000000004</v>
      </c>
      <c r="W12" s="12">
        <v>-31.623979978989599</v>
      </c>
      <c r="X12" s="12">
        <v>-4.9000000000000004</v>
      </c>
      <c r="Y12" s="12">
        <v>-31.62</v>
      </c>
      <c r="Z12" s="12">
        <v>-4.9000000000000004</v>
      </c>
      <c r="AA12" s="12">
        <v>-31.62</v>
      </c>
      <c r="AB12" s="12">
        <v>-4.9000000000000004</v>
      </c>
      <c r="AC12" s="12">
        <v>-31.623979978989599</v>
      </c>
      <c r="AD12" s="12">
        <v>-4.9000000000000004</v>
      </c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-31.620352715812498</v>
      </c>
      <c r="AP12" s="12">
        <f t="shared" si="1"/>
        <v>-4.8999999999999995</v>
      </c>
      <c r="AQ12" s="12">
        <f>_xlfn.STDEV.S(E12,G12,I12,M12,O12,Q12,S12,U12,W12,Y12,AA12,AC12,AE12,AG12,AI12,AK12,AM12)</f>
        <v>6.6999792722249041E-3</v>
      </c>
      <c r="AR12" s="12">
        <f t="shared" ref="AR12:AR33" si="2">_xlfn.STDEV.S(F12,H12,J12,N12,P12,R12,T12,V12,X12,Z12,AB12,AD12,AF12,AH12,AJ12,AL12,AN12)</f>
        <v>9.2767210423100277E-16</v>
      </c>
    </row>
    <row r="13" spans="4:44" ht="15.75" customHeight="1" thickBot="1">
      <c r="D13" s="34" t="s">
        <v>25</v>
      </c>
      <c r="E13" s="31">
        <v>165.83</v>
      </c>
      <c r="F13" s="12">
        <v>165.83</v>
      </c>
      <c r="G13" s="31">
        <v>165.83</v>
      </c>
      <c r="H13" s="12">
        <v>165.83</v>
      </c>
      <c r="I13" s="12">
        <v>165.85061232716708</v>
      </c>
      <c r="J13" s="12">
        <v>165.85061232716708</v>
      </c>
      <c r="K13" s="12">
        <v>165.850612327167</v>
      </c>
      <c r="L13" s="12">
        <v>165.850612327167</v>
      </c>
      <c r="M13" s="12">
        <v>164.49</v>
      </c>
      <c r="N13" s="12">
        <v>164.49</v>
      </c>
      <c r="O13" s="12">
        <v>165.84992385318964</v>
      </c>
      <c r="P13" s="12">
        <v>165.84992385318964</v>
      </c>
      <c r="Q13" s="31">
        <v>165.85061239851828</v>
      </c>
      <c r="R13" s="31">
        <v>165.85061239851828</v>
      </c>
      <c r="S13" s="12">
        <v>165.86</v>
      </c>
      <c r="T13" s="12">
        <v>165.86</v>
      </c>
      <c r="U13" s="12">
        <v>165.85820000000001</v>
      </c>
      <c r="V13" s="12">
        <v>165.85820000000001</v>
      </c>
      <c r="W13" s="12">
        <v>165.850612327167</v>
      </c>
      <c r="X13" s="12">
        <v>165.850612327167</v>
      </c>
      <c r="Y13" s="12">
        <v>165.85</v>
      </c>
      <c r="Z13" s="12">
        <v>165.85</v>
      </c>
      <c r="AA13" s="12">
        <v>165.83</v>
      </c>
      <c r="AB13" s="12">
        <v>165.83</v>
      </c>
      <c r="AC13" s="12">
        <v>165.85</v>
      </c>
      <c r="AD13" s="12">
        <v>165.85</v>
      </c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165.72454190054924</v>
      </c>
      <c r="AP13" s="12">
        <f t="shared" si="1"/>
        <v>165.72454190054924</v>
      </c>
      <c r="AQ13" s="12">
        <f t="shared" ref="AQ13:AQ33" si="3">_xlfn.STDEV.S(E13,G13,I13,M13,O13,Q13,S13,U13,W13,Y13,AA13,AC13,AE13,AG13,AI13,AK13,AM13)</f>
        <v>0.39168933832533903</v>
      </c>
      <c r="AR13" s="12">
        <f t="shared" si="2"/>
        <v>0.39168933832533903</v>
      </c>
    </row>
    <row r="14" spans="4:44" ht="15.75" customHeight="1" thickBot="1">
      <c r="D14" s="34" t="s">
        <v>26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>
        <v>0.1</v>
      </c>
      <c r="L14" s="12">
        <v>0.1</v>
      </c>
      <c r="M14" s="12">
        <v>0.1</v>
      </c>
      <c r="N14" s="12">
        <v>0.1</v>
      </c>
      <c r="O14" s="12">
        <v>8.7488062972547131E-2</v>
      </c>
      <c r="P14" s="12">
        <v>8.7488062972547131E-2</v>
      </c>
      <c r="Q14" s="31">
        <v>9.2631610423971458E-2</v>
      </c>
      <c r="R14" s="31">
        <v>9.2631610423971458E-2</v>
      </c>
      <c r="S14" s="12">
        <v>0.09</v>
      </c>
      <c r="T14" s="12">
        <v>0.09</v>
      </c>
      <c r="U14" s="12">
        <v>0.1</v>
      </c>
      <c r="V14" s="12">
        <v>0.1</v>
      </c>
      <c r="W14" s="12">
        <v>0.1</v>
      </c>
      <c r="X14" s="12">
        <v>0.1</v>
      </c>
      <c r="Y14" s="12">
        <v>0.1</v>
      </c>
      <c r="Z14" s="12">
        <v>0.1</v>
      </c>
      <c r="AA14" s="12">
        <v>0.1</v>
      </c>
      <c r="AB14" s="12">
        <v>0.1</v>
      </c>
      <c r="AC14" s="12">
        <v>0.1</v>
      </c>
      <c r="AD14" s="12">
        <v>0.1</v>
      </c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9.7283606672410775E-2</v>
      </c>
      <c r="AP14" s="12">
        <f t="shared" si="1"/>
        <v>9.7283606672410775E-2</v>
      </c>
      <c r="AQ14" s="12">
        <f t="shared" si="3"/>
        <v>3.0001683311390883E-2</v>
      </c>
      <c r="AR14" s="12">
        <f t="shared" si="2"/>
        <v>3.0001683311390883E-2</v>
      </c>
    </row>
    <row r="15" spans="4:44" ht="15.75" customHeight="1" thickBot="1">
      <c r="D15" s="34" t="s">
        <v>27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>
        <v>3</v>
      </c>
      <c r="P15" s="12">
        <v>3</v>
      </c>
      <c r="Q15" s="31">
        <v>3</v>
      </c>
      <c r="R15" s="31">
        <v>3</v>
      </c>
      <c r="S15" s="12">
        <v>3</v>
      </c>
      <c r="T15" s="12">
        <v>3</v>
      </c>
      <c r="U15" s="12">
        <v>3</v>
      </c>
      <c r="V15" s="12">
        <v>3</v>
      </c>
      <c r="W15" s="12">
        <v>3</v>
      </c>
      <c r="X15" s="12">
        <v>3</v>
      </c>
      <c r="Y15" s="12">
        <v>3</v>
      </c>
      <c r="Z15" s="12">
        <v>3</v>
      </c>
      <c r="AA15" s="12">
        <v>3</v>
      </c>
      <c r="AB15" s="12">
        <v>3</v>
      </c>
      <c r="AC15" s="12">
        <v>3</v>
      </c>
      <c r="AD15" s="12">
        <v>3</v>
      </c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34" t="s">
        <v>28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>
        <v>2.2000000000000002</v>
      </c>
      <c r="N16" s="12">
        <v>2.2000000000000002</v>
      </c>
      <c r="O16" s="12">
        <v>2.2000000000000002</v>
      </c>
      <c r="P16" s="12">
        <v>2.2000000000000002</v>
      </c>
      <c r="Q16" s="31">
        <v>2.2000000000000002</v>
      </c>
      <c r="R16" s="31">
        <v>2.2000000000000002</v>
      </c>
      <c r="S16" s="12">
        <v>2.2000000000000002</v>
      </c>
      <c r="T16" s="12">
        <v>2.2000000000000002</v>
      </c>
      <c r="U16" s="12">
        <v>2.2000000000000002</v>
      </c>
      <c r="V16" s="12">
        <v>2.2000000000000002</v>
      </c>
      <c r="W16" s="12">
        <v>2.2000000000000002</v>
      </c>
      <c r="X16" s="12">
        <v>2.2000000000000002</v>
      </c>
      <c r="Y16" s="12">
        <v>2.2000000000000002</v>
      </c>
      <c r="Z16" s="12">
        <v>2.2000000000000002</v>
      </c>
      <c r="AA16" s="12">
        <v>2.2000000000000002</v>
      </c>
      <c r="AB16" s="12">
        <v>2.2000000000000002</v>
      </c>
      <c r="AC16" s="12">
        <v>2.2000000000000002</v>
      </c>
      <c r="AD16" s="12">
        <v>2.2000000000000002</v>
      </c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2.1999999999999997</v>
      </c>
      <c r="AP16" s="12">
        <f t="shared" si="1"/>
        <v>2.1999999999999997</v>
      </c>
      <c r="AQ16" s="12">
        <f t="shared" si="3"/>
        <v>4.6383605211550139E-16</v>
      </c>
      <c r="AR16" s="12">
        <f t="shared" si="2"/>
        <v>4.6383605211550139E-16</v>
      </c>
    </row>
    <row r="17" spans="1:44" ht="15.75" customHeight="1" thickBot="1">
      <c r="D17" s="34" t="s">
        <v>29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>
        <v>3</v>
      </c>
      <c r="N17" s="12">
        <v>3</v>
      </c>
      <c r="O17" s="12">
        <v>3</v>
      </c>
      <c r="P17" s="12">
        <v>3</v>
      </c>
      <c r="Q17" s="31">
        <v>3</v>
      </c>
      <c r="R17" s="31">
        <v>3</v>
      </c>
      <c r="S17" s="12">
        <v>3</v>
      </c>
      <c r="T17" s="12">
        <v>3</v>
      </c>
      <c r="U17" s="12">
        <v>3</v>
      </c>
      <c r="V17" s="12">
        <v>3</v>
      </c>
      <c r="W17" s="12">
        <v>3</v>
      </c>
      <c r="X17" s="12">
        <v>3</v>
      </c>
      <c r="Y17" s="12">
        <v>3</v>
      </c>
      <c r="Z17" s="12">
        <v>3</v>
      </c>
      <c r="AA17" s="12">
        <v>3</v>
      </c>
      <c r="AB17" s="12">
        <v>3</v>
      </c>
      <c r="AC17" s="12">
        <v>3</v>
      </c>
      <c r="AD17" s="12">
        <v>3</v>
      </c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30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>
        <v>0</v>
      </c>
      <c r="N18" s="12">
        <v>3</v>
      </c>
      <c r="O18" s="12">
        <v>0</v>
      </c>
      <c r="P18" s="12">
        <v>3</v>
      </c>
      <c r="Q18" s="31">
        <v>0</v>
      </c>
      <c r="R18" s="31">
        <v>3</v>
      </c>
      <c r="S18" s="12">
        <v>0</v>
      </c>
      <c r="T18" s="12">
        <v>3</v>
      </c>
      <c r="U18" s="12">
        <v>0</v>
      </c>
      <c r="V18" s="12">
        <v>3</v>
      </c>
      <c r="W18" s="12">
        <v>0</v>
      </c>
      <c r="X18" s="12">
        <v>3</v>
      </c>
      <c r="Y18" s="12">
        <v>0</v>
      </c>
      <c r="Z18" s="12">
        <v>3</v>
      </c>
      <c r="AA18" s="12">
        <v>0</v>
      </c>
      <c r="AB18" s="12">
        <v>3</v>
      </c>
      <c r="AC18" s="12">
        <v>0</v>
      </c>
      <c r="AD18" s="12">
        <v>3</v>
      </c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47</v>
      </c>
      <c r="E19" s="12">
        <f>E$11-E$13+E$12+198.6-60-SUM(E$14:E$18)</f>
        <v>-3.1500000000000234</v>
      </c>
      <c r="F19" s="12">
        <f>F$11-F$13+F$12+198.6-10*LOG10(A19)-30-SUM(F$14:F$18)</f>
        <v>-20.764237554869524</v>
      </c>
      <c r="G19" s="12">
        <f>G$11-G$13+G$12+198.6-60-SUM(G$14:G$18)</f>
        <v>-3.2500000000000231</v>
      </c>
      <c r="H19" s="12">
        <f>H$11-H$13+H$12+198.6-10*LOG10(A19)-30-SUM(H$14:H$18)</f>
        <v>-20.864237554869526</v>
      </c>
      <c r="I19" s="12">
        <v>-3.1745923061566543</v>
      </c>
      <c r="J19" s="12">
        <v>-20.784849882036582</v>
      </c>
      <c r="K19" s="12"/>
      <c r="L19" s="12"/>
      <c r="M19" s="48">
        <v>-1.82</v>
      </c>
      <c r="N19" s="12">
        <v>-19.420000000000002</v>
      </c>
      <c r="O19" s="48">
        <v>-5.16</v>
      </c>
      <c r="P19" s="12">
        <v>-20.8</v>
      </c>
      <c r="Q19" s="31">
        <v>-3.167223987931834</v>
      </c>
      <c r="R19" s="31">
        <v>-20.777481563811762</v>
      </c>
      <c r="S19" s="12">
        <v>-3.17</v>
      </c>
      <c r="T19" s="12">
        <v>-20.78</v>
      </c>
      <c r="U19" s="12">
        <v>-3.1821799789895593</v>
      </c>
      <c r="V19" s="12">
        <v>-20.792437554869522</v>
      </c>
      <c r="W19" s="12">
        <v>-3.17</v>
      </c>
      <c r="X19" s="12"/>
      <c r="Y19" s="12">
        <v>-3.18</v>
      </c>
      <c r="Z19" s="12">
        <v>-20.79</v>
      </c>
      <c r="AA19" s="12">
        <v>-3.1500000000000234</v>
      </c>
      <c r="AB19" s="12">
        <v>-20.764237554869524</v>
      </c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-3.2323996273078093</v>
      </c>
      <c r="AP19" s="12">
        <f t="shared" si="1"/>
        <v>-20.630360456717433</v>
      </c>
      <c r="AQ19" s="12">
        <f t="shared" si="3"/>
        <v>0.75795920895861879</v>
      </c>
      <c r="AR19" s="12">
        <f t="shared" si="2"/>
        <v>0.43441943085154472</v>
      </c>
    </row>
    <row r="20" spans="1:44" ht="15.75" thickBot="1">
      <c r="A20" s="30"/>
      <c r="D20" s="33" t="s">
        <v>64</v>
      </c>
      <c r="E20" s="15">
        <f>ABS(E19-$AO$19)</f>
        <v>8.2399627307785828E-2</v>
      </c>
      <c r="F20" s="16">
        <f>ABS(F19-$AP$19)</f>
        <v>0.13387709815209092</v>
      </c>
      <c r="G20" s="15">
        <f>ABS(G19-$AO$19)</f>
        <v>1.7600372692213817E-2</v>
      </c>
      <c r="H20" s="16">
        <f>ABS(H19-$AP$19)</f>
        <v>0.23387709815209234</v>
      </c>
      <c r="I20" s="15">
        <f>ABS(I19-$AO$19)</f>
        <v>5.7807321151154945E-2</v>
      </c>
      <c r="J20" s="16">
        <f>ABS(J19-$AP$19)</f>
        <v>0.15448942531914867</v>
      </c>
      <c r="K20" s="15"/>
      <c r="L20" s="16"/>
      <c r="M20" s="15">
        <v>1.35</v>
      </c>
      <c r="N20" s="16">
        <v>1.27</v>
      </c>
      <c r="O20" s="15">
        <f>ABS(O19-$AO$19)</f>
        <v>1.9276003726921909</v>
      </c>
      <c r="P20" s="16">
        <f>ABS(P19-$AP$19)</f>
        <v>0.16963954328256747</v>
      </c>
      <c r="Q20" s="31"/>
      <c r="R20" s="31"/>
      <c r="S20" s="15">
        <f t="shared" ref="S20" si="4">ABS(S19-$AO$19)</f>
        <v>6.2399627307809347E-2</v>
      </c>
      <c r="T20" s="16">
        <f t="shared" ref="T20" si="5">ABS(T19-$AP$19)</f>
        <v>0.1496395432825679</v>
      </c>
      <c r="U20" s="15">
        <f>ABS(U19-$AO$19)</f>
        <v>5.0219648318249988E-2</v>
      </c>
      <c r="V20" s="16">
        <f>ABS(V19-$AP$19)</f>
        <v>0.16207709815208915</v>
      </c>
      <c r="W20" s="15"/>
      <c r="X20" s="16"/>
      <c r="Y20" s="15">
        <f>ABS(Y19-$AO$19)</f>
        <v>5.2399627307809116E-2</v>
      </c>
      <c r="Z20" s="16">
        <f>ABS(Z19-$AP$19)</f>
        <v>0.15963954328256591</v>
      </c>
      <c r="AA20" s="17">
        <v>9.1555141453095956E-2</v>
      </c>
      <c r="AB20" s="17">
        <v>0.1506117354211014</v>
      </c>
      <c r="AC20" s="15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32</v>
      </c>
      <c r="AR20" s="12" t="s">
        <v>32</v>
      </c>
    </row>
    <row r="21" spans="1:44" ht="15.75" customHeight="1" thickBot="1">
      <c r="A21" s="30">
        <v>360</v>
      </c>
      <c r="D21" s="34" t="s">
        <v>48</v>
      </c>
      <c r="E21" s="12">
        <f>E$11-E$13+E$12+198.6-60-SUM(E$14:E$18)</f>
        <v>-3.1500000000000234</v>
      </c>
      <c r="F21" s="12">
        <f>F$11-F$13+F$12+198.6-10*LOG10(A21)-30-SUM(F$14:F$18)</f>
        <v>-15.993025007672898</v>
      </c>
      <c r="G21" s="12">
        <f>G$11-G$13+G$12+198.6-60-SUM(G$14:G$18)</f>
        <v>-3.2500000000000231</v>
      </c>
      <c r="H21" s="12">
        <f>H$11-H$13+H$12+198.6-10*LOG10(A21)-30-SUM(H$14:H$18)</f>
        <v>-16.0930250076729</v>
      </c>
      <c r="I21" s="12">
        <v>-3.1745923061566543</v>
      </c>
      <c r="J21" s="12">
        <v>-16.013637334839956</v>
      </c>
      <c r="K21" s="12"/>
      <c r="L21" s="12"/>
      <c r="M21" s="12">
        <v>-1.82</v>
      </c>
      <c r="N21" s="12">
        <v>-14.65</v>
      </c>
      <c r="O21" s="12">
        <v>-5.16</v>
      </c>
      <c r="P21" s="12">
        <v>-16</v>
      </c>
      <c r="Q21" s="31">
        <v>-3.167223987931834</v>
      </c>
      <c r="R21" s="31">
        <v>-16.006269016615136</v>
      </c>
      <c r="S21" s="12">
        <v>-3.17</v>
      </c>
      <c r="T21" s="12">
        <v>-16.010000000000002</v>
      </c>
      <c r="U21" s="12">
        <v>-3.1821799789895593</v>
      </c>
      <c r="V21" s="12">
        <v>-16.021225007672896</v>
      </c>
      <c r="W21" s="12"/>
      <c r="X21" s="12">
        <v>-16</v>
      </c>
      <c r="Y21" s="12">
        <v>-3.18</v>
      </c>
      <c r="Z21" s="12">
        <v>-16.02</v>
      </c>
      <c r="AA21" s="12">
        <v>-3.1500000000000234</v>
      </c>
      <c r="AB21" s="12">
        <v>-15.993025007672898</v>
      </c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-3.2393329192308995</v>
      </c>
      <c r="AP21" s="12">
        <f>AVERAGE(F21,J21,N21,P21,R21,T21,V21,X21,Z21,AB21,AD21,AF21,AH21,AJ21,AL21,AN21)</f>
        <v>-15.87071813744738</v>
      </c>
      <c r="AQ21" s="12">
        <f t="shared" si="3"/>
        <v>0.79864580329985524</v>
      </c>
      <c r="AR21" s="12">
        <f t="shared" si="2"/>
        <v>0.41250002006797643</v>
      </c>
    </row>
    <row r="22" spans="1:44" ht="15.75" thickBot="1">
      <c r="A22" s="30"/>
      <c r="D22" s="33" t="s">
        <v>64</v>
      </c>
      <c r="E22" s="15">
        <f>ABS(E21-$AO$19)</f>
        <v>8.2399627307785828E-2</v>
      </c>
      <c r="F22" s="16">
        <f>ABS(F21-$AP$21)</f>
        <v>0.12230687022551834</v>
      </c>
      <c r="G22" s="15">
        <f>ABS(G21-$AO$19)</f>
        <v>1.7600372692213817E-2</v>
      </c>
      <c r="H22" s="16">
        <f>ABS(H21-$AP$21)</f>
        <v>0.22230687022551976</v>
      </c>
      <c r="I22" s="15">
        <f>ABS(I21-$AO$19)</f>
        <v>5.7807321151154945E-2</v>
      </c>
      <c r="J22" s="16">
        <f>ABS(J21-$AP$21)</f>
        <v>0.14291919739257608</v>
      </c>
      <c r="K22" s="15"/>
      <c r="L22" s="16"/>
      <c r="M22" s="15">
        <v>1.35</v>
      </c>
      <c r="N22" s="16">
        <v>1.27</v>
      </c>
      <c r="O22" s="15">
        <f>ABS(O21-$AO$21)</f>
        <v>1.9206670807691006</v>
      </c>
      <c r="P22" s="16">
        <f>ABS(P21-$AP$21)</f>
        <v>0.1292818625526202</v>
      </c>
      <c r="Q22" s="31"/>
      <c r="R22" s="31"/>
      <c r="S22" s="15">
        <f t="shared" ref="S22" si="6">ABS(S21-$AO$19)</f>
        <v>6.2399627307809347E-2</v>
      </c>
      <c r="T22" s="16">
        <f t="shared" ref="T22" si="7">ABS(T21-$AP$21)</f>
        <v>0.13928186255262176</v>
      </c>
      <c r="U22" s="15">
        <f>ABS(U21-$AO$21)</f>
        <v>5.7152940241340211E-2</v>
      </c>
      <c r="V22" s="16">
        <f>ABS(V21-$AP$21)</f>
        <v>0.15050687022551656</v>
      </c>
      <c r="W22" s="16"/>
      <c r="X22" s="16"/>
      <c r="Y22" s="15">
        <f>ABS(Y21-$AO$21)</f>
        <v>5.9332919230899339E-2</v>
      </c>
      <c r="Z22" s="16">
        <f>ABS(Z21-$AP$21)</f>
        <v>0.14928186255261977</v>
      </c>
      <c r="AA22" s="17">
        <v>9.1555141453095956E-2</v>
      </c>
      <c r="AB22" s="17">
        <v>0.13589652247279815</v>
      </c>
      <c r="AC22" s="15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32</v>
      </c>
      <c r="AR22" s="12" t="s">
        <v>32</v>
      </c>
    </row>
    <row r="23" spans="1:44" ht="15.75" customHeight="1" thickBot="1">
      <c r="A23" s="30">
        <v>180</v>
      </c>
      <c r="D23" s="34" t="s">
        <v>46</v>
      </c>
      <c r="E23" s="12">
        <f>E$11-E$13+E$12+198.6-60-SUM(E$14:E$18)</f>
        <v>-3.1500000000000234</v>
      </c>
      <c r="F23" s="12">
        <f>F$11-F$13+F$12+198.6-10*LOG10(A23)-30-SUM(F$14:F$18)</f>
        <v>-12.982725051033086</v>
      </c>
      <c r="G23" s="12">
        <f>G$11-G$13+G$12+198.6-60-SUM(G$14:G$18)</f>
        <v>-3.2500000000000231</v>
      </c>
      <c r="H23" s="12">
        <f>H$11-H$13+H$12+198.6-10*LOG10(A23)-30-SUM(H$14:H$18)</f>
        <v>-13.082725051033085</v>
      </c>
      <c r="I23" s="12">
        <v>-3.1745923061566543</v>
      </c>
      <c r="J23" s="12">
        <v>-13.003337378200143</v>
      </c>
      <c r="K23" s="12">
        <v>-3.1745923061566499</v>
      </c>
      <c r="L23" s="12">
        <v>-13.0033373782002</v>
      </c>
      <c r="M23" s="12">
        <v>-1.82</v>
      </c>
      <c r="N23" s="12">
        <v>-11.64</v>
      </c>
      <c r="O23" s="12">
        <v>-5.16</v>
      </c>
      <c r="P23" s="12">
        <v>-12.99</v>
      </c>
      <c r="Q23" s="31">
        <v>-3.167223987931834</v>
      </c>
      <c r="R23" s="31">
        <v>-12.995969059975323</v>
      </c>
      <c r="S23" s="12">
        <v>-3.17</v>
      </c>
      <c r="T23" s="12">
        <v>-13</v>
      </c>
      <c r="U23" s="12">
        <v>-3.1821799789895593</v>
      </c>
      <c r="V23" s="12">
        <v>-13.010925051033091</v>
      </c>
      <c r="W23" s="12"/>
      <c r="X23" s="12">
        <v>-12.99</v>
      </c>
      <c r="Y23" s="12">
        <v>-3.18</v>
      </c>
      <c r="Z23" s="12">
        <v>-13.01</v>
      </c>
      <c r="AA23" s="12">
        <v>-3.1500000000000234</v>
      </c>
      <c r="AB23" s="12">
        <v>-12.982725051033086</v>
      </c>
      <c r="AC23" s="12">
        <v>-3.1</v>
      </c>
      <c r="AD23" s="12">
        <v>-13</v>
      </c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-3.2253996273078096</v>
      </c>
      <c r="AP23" s="12">
        <f>AVERAGE(F23,J23,N23,P23,R23,T23,V23,X23,Z23,AB23,AD23,AF23,AH23,AJ23,AL23,AN23)</f>
        <v>-12.873243781024975</v>
      </c>
      <c r="AQ23" s="12">
        <f t="shared" si="3"/>
        <v>0.75884360196767453</v>
      </c>
      <c r="AR23" s="12">
        <f t="shared" si="2"/>
        <v>0.39475315614003004</v>
      </c>
    </row>
    <row r="24" spans="1:44" ht="15.75" thickBot="1">
      <c r="A24" s="30"/>
      <c r="D24" s="33" t="s">
        <v>64</v>
      </c>
      <c r="E24" s="15">
        <f>ABS(E23-$AO$19)</f>
        <v>8.2399627307785828E-2</v>
      </c>
      <c r="F24" s="16">
        <f>ABS(F23-$AP$23)</f>
        <v>0.1094812700081107</v>
      </c>
      <c r="G24" s="15">
        <f>ABS(G23-$AO$19)</f>
        <v>1.7600372692213817E-2</v>
      </c>
      <c r="H24" s="16">
        <f>ABS(H23-$AP$23)</f>
        <v>0.20948127000811034</v>
      </c>
      <c r="I24" s="15">
        <f>ABS(I23-$AO$19)</f>
        <v>5.7807321151154945E-2</v>
      </c>
      <c r="J24" s="16">
        <f>ABS(J23-$AP$23)</f>
        <v>0.13009359717516844</v>
      </c>
      <c r="K24" s="15">
        <f>ABS(K23-$AO$19)</f>
        <v>5.7807321151159385E-2</v>
      </c>
      <c r="L24" s="16">
        <f>ABS(L23-$AP$23)</f>
        <v>0.13009359717522528</v>
      </c>
      <c r="M24" s="15">
        <v>1.35</v>
      </c>
      <c r="N24" s="16">
        <v>1.28</v>
      </c>
      <c r="O24" s="15">
        <f>ABS(O23-$AO$23)</f>
        <v>1.9346003726921905</v>
      </c>
      <c r="P24" s="16">
        <f>ABS(P23-$AP$23)</f>
        <v>0.11675621897502531</v>
      </c>
      <c r="Q24" s="31"/>
      <c r="R24" s="31"/>
      <c r="S24" s="15">
        <f t="shared" ref="S24" si="8">ABS(S23-$AO$19)</f>
        <v>6.2399627307809347E-2</v>
      </c>
      <c r="T24" s="16">
        <f t="shared" ref="T24" si="9">ABS(T23-$AP$23)</f>
        <v>0.12675621897502509</v>
      </c>
      <c r="U24" s="15">
        <f>ABS(U23-$AO$23)</f>
        <v>4.3219648318250314E-2</v>
      </c>
      <c r="V24" s="16">
        <f>ABS(V23-$AP$23)</f>
        <v>0.13768127000811603</v>
      </c>
      <c r="W24" s="15"/>
      <c r="X24" s="38"/>
      <c r="Y24" s="15">
        <f>ABS(Y23-$AO$23)</f>
        <v>4.5399627307809443E-2</v>
      </c>
      <c r="Z24" s="16">
        <f>ABS(Z23-$AP$23)</f>
        <v>0.13675621897502488</v>
      </c>
      <c r="AA24" s="17">
        <v>9.1555141453095956E-2</v>
      </c>
      <c r="AB24" s="17">
        <v>0.13572987989512342</v>
      </c>
      <c r="AC24" s="17" t="s">
        <v>32</v>
      </c>
      <c r="AD24" s="17" t="s">
        <v>32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32</v>
      </c>
      <c r="AR24" s="12" t="s">
        <v>32</v>
      </c>
    </row>
    <row r="25" spans="1:44" ht="15.75" customHeight="1" thickBot="1">
      <c r="A25" s="30">
        <v>90</v>
      </c>
      <c r="D25" s="34" t="s">
        <v>49</v>
      </c>
      <c r="E25" s="12">
        <f>E$11-E$13+E$12+198.6-60-SUM(E$14:E$18)</f>
        <v>-3.1500000000000234</v>
      </c>
      <c r="F25" s="12">
        <f>F$11-F$13+F$12+198.6-10*LOG10(A25)-30-SUM(F$14:F$18)</f>
        <v>-9.9724250943932731</v>
      </c>
      <c r="G25" s="12">
        <f>G$11-G$13+G$12+198.6-60-SUM(G$14:G$18)</f>
        <v>-3.2500000000000231</v>
      </c>
      <c r="H25" s="12">
        <f>H$11-H$13+H$12+198.6-10*LOG10(A25)-30-SUM(H$14:H$18)</f>
        <v>-10.072425094393273</v>
      </c>
      <c r="I25" s="12">
        <v>-3.1745923061566543</v>
      </c>
      <c r="J25" s="12">
        <v>-9.9930374215603308</v>
      </c>
      <c r="K25" s="12"/>
      <c r="L25" s="12">
        <v>-9.9930374215603504</v>
      </c>
      <c r="M25" s="12">
        <v>-1.82</v>
      </c>
      <c r="N25" s="12">
        <v>-8.6300000000000008</v>
      </c>
      <c r="O25" s="12">
        <v>-5.16</v>
      </c>
      <c r="P25" s="12">
        <v>-9.99</v>
      </c>
      <c r="Q25" s="31">
        <v>-3.167223987931834</v>
      </c>
      <c r="R25" s="31">
        <v>-9.9856691033355105</v>
      </c>
      <c r="S25" s="12">
        <v>-3.17</v>
      </c>
      <c r="T25" s="12">
        <v>-9.99</v>
      </c>
      <c r="U25" s="12">
        <v>-3.1821799789895593</v>
      </c>
      <c r="V25" s="12">
        <v>-10.000625094393278</v>
      </c>
      <c r="W25" s="12"/>
      <c r="X25" s="12">
        <v>-9.98</v>
      </c>
      <c r="Y25" s="12">
        <v>-3.18</v>
      </c>
      <c r="Z25" s="12">
        <v>-9.99</v>
      </c>
      <c r="AA25" s="12">
        <v>-3.1500000000000234</v>
      </c>
      <c r="AB25" s="12">
        <v>-9.9724250943932731</v>
      </c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-3.2393329192308995</v>
      </c>
      <c r="AP25" s="12">
        <f>AVERAGE(F25,J25,N25,P25,R25,T25,V25,X25,Z25,AB25,AD25,AF25,AH25,AJ25,AL25,AN25)</f>
        <v>-9.8504181808075675</v>
      </c>
      <c r="AQ25" s="12">
        <f t="shared" si="3"/>
        <v>0.79864580329985524</v>
      </c>
      <c r="AR25" s="12">
        <f t="shared" si="2"/>
        <v>0.41236321542199655</v>
      </c>
    </row>
    <row r="26" spans="1:44" ht="15.75" thickBot="1">
      <c r="A26" s="30"/>
      <c r="D26" s="33" t="s">
        <v>64</v>
      </c>
      <c r="E26" s="15">
        <f>ABS(E25-$AO$19)</f>
        <v>8.2399627307785828E-2</v>
      </c>
      <c r="F26" s="16">
        <f>ABS(F25-$AP$25)</f>
        <v>0.12200691358570559</v>
      </c>
      <c r="G26" s="15">
        <f>ABS(G25-$AO$19)</f>
        <v>1.7600372692213817E-2</v>
      </c>
      <c r="H26" s="16">
        <f>ABS(H25-$AP$25)</f>
        <v>0.22200691358570523</v>
      </c>
      <c r="I26" s="15">
        <f>ABS(I25-$AO$19)</f>
        <v>5.7807321151154945E-2</v>
      </c>
      <c r="J26" s="16">
        <f>ABS(J25-$AP$25)</f>
        <v>0.14261924075276333</v>
      </c>
      <c r="K26" s="15"/>
      <c r="L26" s="16">
        <f>ABS(L25-$AP$25)</f>
        <v>0.14261924075278287</v>
      </c>
      <c r="M26" s="15">
        <v>1.35</v>
      </c>
      <c r="N26" s="16">
        <v>1.3</v>
      </c>
      <c r="O26" s="15">
        <f>ABS(O25-$AO$25)</f>
        <v>1.9206670807691006</v>
      </c>
      <c r="P26" s="16">
        <f>ABS(P25-$AP$25)</f>
        <v>0.13958181919243273</v>
      </c>
      <c r="Q26" s="31"/>
      <c r="R26" s="31"/>
      <c r="S26" s="15">
        <f t="shared" ref="S26" si="10">ABS(S25-$AO$19)</f>
        <v>6.2399627307809347E-2</v>
      </c>
      <c r="T26" s="16">
        <f t="shared" ref="T26" si="11">ABS(T25-$AP$25)</f>
        <v>0.13958181919243273</v>
      </c>
      <c r="U26" s="15">
        <f>ABS(U25-$AO$25)</f>
        <v>5.7152940241340211E-2</v>
      </c>
      <c r="V26" s="16">
        <f>ABS(V25-$AP$25)</f>
        <v>0.15020691358571092</v>
      </c>
      <c r="W26" s="15"/>
      <c r="X26" s="16"/>
      <c r="Y26" s="15">
        <f>ABS(Y25-$AO$25)</f>
        <v>5.9332919230899339E-2</v>
      </c>
      <c r="Z26" s="16">
        <f>ABS(Z25-$AP$25)</f>
        <v>0.13958181919243273</v>
      </c>
      <c r="AA26" s="17">
        <v>9.1555141453095956E-2</v>
      </c>
      <c r="AB26" s="17">
        <v>0.13556323731745046</v>
      </c>
      <c r="AC26" s="17" t="s">
        <v>32</v>
      </c>
      <c r="AD26" s="17" t="s">
        <v>32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32</v>
      </c>
      <c r="AR26" s="12" t="s">
        <v>32</v>
      </c>
    </row>
    <row r="27" spans="1:44" ht="15.75" customHeight="1" thickBot="1">
      <c r="A27" s="30">
        <v>45</v>
      </c>
      <c r="D27" s="34" t="s">
        <v>50</v>
      </c>
      <c r="E27" s="12">
        <f>E$11-E$13+E$12+198.6-60-SUM(E$14:E$18)</f>
        <v>-3.1500000000000234</v>
      </c>
      <c r="F27" s="12">
        <f>F$11-F$13+F$12+198.6-10*LOG10(A27)-30-SUM(F$14:F$18)</f>
        <v>-6.9621251377534641</v>
      </c>
      <c r="G27" s="12">
        <f>G$11-G$13+G$12+198.6-60-SUM(G$14:G$18)</f>
        <v>-3.2500000000000231</v>
      </c>
      <c r="H27" s="12">
        <f>H$11-H$13+H$12+198.6-10*LOG10(A27)-30-SUM(H$14:H$18)</f>
        <v>-7.0621251377534637</v>
      </c>
      <c r="I27" s="12">
        <v>-3.1745923061566543</v>
      </c>
      <c r="J27" s="12">
        <v>-6.9827374649205183</v>
      </c>
      <c r="K27" s="12"/>
      <c r="L27" s="12">
        <v>-6.9827374649205396</v>
      </c>
      <c r="M27" s="12">
        <v>-1.82</v>
      </c>
      <c r="N27" s="12">
        <v>-5.62</v>
      </c>
      <c r="O27" s="12">
        <v>-5.16</v>
      </c>
      <c r="P27" s="12">
        <v>-6.99</v>
      </c>
      <c r="Q27" s="31">
        <v>-3.167223987931834</v>
      </c>
      <c r="R27" s="31">
        <v>-6.975369146695698</v>
      </c>
      <c r="S27" s="12">
        <v>-3.17</v>
      </c>
      <c r="T27" s="12">
        <v>-6.98</v>
      </c>
      <c r="U27" s="12">
        <v>-3.1821799789895593</v>
      </c>
      <c r="V27" s="12">
        <v>-6.9903251377534659</v>
      </c>
      <c r="W27" s="12"/>
      <c r="X27" s="12">
        <v>-6.97</v>
      </c>
      <c r="Y27" s="12">
        <v>-3.18</v>
      </c>
      <c r="Z27" s="12">
        <v>-6.98</v>
      </c>
      <c r="AA27" s="12">
        <v>-3.1500000000000234</v>
      </c>
      <c r="AB27" s="12">
        <v>-6.9621251377534641</v>
      </c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-3.2393329192308995</v>
      </c>
      <c r="AP27" s="12">
        <f>AVERAGE(F27,J27,N27,P27,R27,T27,V27,X27,Z27,AB27,AD27,AF27,AH27,AJ27,AL27,AN27)</f>
        <v>-6.8412682024876599</v>
      </c>
      <c r="AQ27" s="12">
        <f t="shared" si="3"/>
        <v>0.79864580329985524</v>
      </c>
      <c r="AR27" s="12">
        <f t="shared" si="2"/>
        <v>0.41260791238936884</v>
      </c>
    </row>
    <row r="28" spans="1:44" ht="15.75" thickBot="1">
      <c r="A28" s="30"/>
      <c r="D28" s="33" t="s">
        <v>64</v>
      </c>
      <c r="E28" s="15">
        <f>ABS(E27-$AO$19)</f>
        <v>8.2399627307785828E-2</v>
      </c>
      <c r="F28" s="16">
        <f>ABS(F27-$AP$27)</f>
        <v>0.12085693526580421</v>
      </c>
      <c r="G28" s="15">
        <f>ABS(G27-$AO$19)</f>
        <v>1.7600372692213817E-2</v>
      </c>
      <c r="H28" s="16">
        <f>ABS(H27-$AP$27)</f>
        <v>0.22085693526580386</v>
      </c>
      <c r="I28" s="15">
        <f>ABS(I27-$AO$19)</f>
        <v>5.7807321151154945E-2</v>
      </c>
      <c r="J28" s="16">
        <f>ABS(J27-$AP$27)</f>
        <v>0.1414692624328584</v>
      </c>
      <c r="K28" s="15"/>
      <c r="L28" s="16">
        <f>ABS(L27-$AP$27)</f>
        <v>0.14146926243287972</v>
      </c>
      <c r="M28" s="15">
        <v>1.35</v>
      </c>
      <c r="N28" s="16">
        <v>1.31</v>
      </c>
      <c r="O28" s="15">
        <f>ABS(O27-$AO$27)</f>
        <v>1.9206670807691006</v>
      </c>
      <c r="P28" s="16">
        <f>ABS(P27-$AP$27)</f>
        <v>0.14873179751234034</v>
      </c>
      <c r="Q28" s="31"/>
      <c r="R28" s="31"/>
      <c r="S28" s="15">
        <f t="shared" ref="S28" si="12">ABS(S27-$AO$19)</f>
        <v>6.2399627307809347E-2</v>
      </c>
      <c r="T28" s="16">
        <f t="shared" ref="T28" si="13">ABS(T27-$AP$27)</f>
        <v>0.13873179751234055</v>
      </c>
      <c r="U28" s="15">
        <f>ABS(U27-$AO$27)</f>
        <v>5.7152940241340211E-2</v>
      </c>
      <c r="V28" s="16">
        <f>ABS(V27-$AP$27)</f>
        <v>0.14905693526580599</v>
      </c>
      <c r="W28" s="15"/>
      <c r="X28" s="16"/>
      <c r="Y28" s="15">
        <f>ABS(Y27-$AO$27)</f>
        <v>5.9332919230899339E-2</v>
      </c>
      <c r="Z28" s="16">
        <f>ABS(Z27-$AP$27)</f>
        <v>0.13873179751234055</v>
      </c>
      <c r="AA28" s="17">
        <v>9.1555141453095956E-2</v>
      </c>
      <c r="AB28" s="17">
        <v>0.13428548362867065</v>
      </c>
      <c r="AC28" s="17" t="s">
        <v>32</v>
      </c>
      <c r="AD28" s="17" t="s">
        <v>32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32</v>
      </c>
      <c r="AR28" s="12" t="s">
        <v>32</v>
      </c>
    </row>
    <row r="29" spans="1:44" ht="15.75" customHeight="1" thickBot="1">
      <c r="A29" s="30">
        <v>30</v>
      </c>
      <c r="D29" s="34" t="s">
        <v>51</v>
      </c>
      <c r="E29" s="12">
        <f>E$11-E$13+E$12+198.6-60-SUM(E$14:E$18)</f>
        <v>-3.1500000000000234</v>
      </c>
      <c r="F29" s="12">
        <f>F$11-F$13+F$12+198.6-10*LOG10(A29)-30-SUM(F$14:F$18)</f>
        <v>-5.2012125471966506</v>
      </c>
      <c r="G29" s="12">
        <f>G$11-G$13+G$12+198.6-60-SUM(G$14:G$18)</f>
        <v>-3.2500000000000231</v>
      </c>
      <c r="H29" s="12">
        <f>H$11-H$13+H$12+198.6-10*LOG10(A29)-30-SUM(H$14:H$18)</f>
        <v>-5.3012125471966502</v>
      </c>
      <c r="I29" s="12">
        <v>-3.1745923061566543</v>
      </c>
      <c r="J29" s="12">
        <v>-5.2218248743637048</v>
      </c>
      <c r="K29" s="12"/>
      <c r="L29" s="12"/>
      <c r="M29" s="12">
        <v>-1.82</v>
      </c>
      <c r="N29" s="12">
        <v>-3.86</v>
      </c>
      <c r="O29" s="12">
        <v>-5.16</v>
      </c>
      <c r="P29" s="12">
        <v>-5.2</v>
      </c>
      <c r="Q29" s="31">
        <v>-3.167223987931834</v>
      </c>
      <c r="R29" s="31">
        <v>-5.2144565561388845</v>
      </c>
      <c r="S29" s="12">
        <v>-3.17</v>
      </c>
      <c r="T29" s="12">
        <v>-5.22</v>
      </c>
      <c r="U29" s="12">
        <v>-3.1821799789895593</v>
      </c>
      <c r="V29" s="12">
        <v>-5.2294125471966524</v>
      </c>
      <c r="W29" s="12"/>
      <c r="X29" s="12">
        <v>-5.21</v>
      </c>
      <c r="Y29" s="12">
        <v>-3.18</v>
      </c>
      <c r="Z29" s="12">
        <v>-5.22</v>
      </c>
      <c r="AA29" s="12">
        <v>-3.1500000000000234</v>
      </c>
      <c r="AB29" s="12">
        <v>-5.2012125471966506</v>
      </c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-3.2393329192308995</v>
      </c>
      <c r="AP29" s="12">
        <f>AVERAGE(F29,J29,N29,P29,R29,T29,V29,X29,Z29,AB29,AD29,AF29,AH29,AJ29,AL29,AN29)</f>
        <v>-5.077811907209254</v>
      </c>
      <c r="AQ29" s="12">
        <f t="shared" si="3"/>
        <v>0.79864580329985524</v>
      </c>
      <c r="AR29" s="12">
        <f t="shared" si="2"/>
        <v>0.41159747624038207</v>
      </c>
    </row>
    <row r="30" spans="1:44" ht="15.75" thickBot="1">
      <c r="A30" s="30"/>
      <c r="D30" s="33" t="s">
        <v>64</v>
      </c>
      <c r="E30" s="15">
        <f>ABS(E29-$AO$19)</f>
        <v>8.2399627307785828E-2</v>
      </c>
      <c r="F30" s="16">
        <f>ABS(F29-$AP$29)</f>
        <v>0.12340063998739659</v>
      </c>
      <c r="G30" s="15">
        <f>ABS(G29-$AO$19)</f>
        <v>1.7600372692213817E-2</v>
      </c>
      <c r="H30" s="16">
        <f>ABS(H29-$AP$29)</f>
        <v>0.22340063998739623</v>
      </c>
      <c r="I30" s="15">
        <f>ABS(I29-$AO$19)</f>
        <v>5.7807321151154945E-2</v>
      </c>
      <c r="J30" s="16">
        <f>ABS(J29-$AP$29)</f>
        <v>0.14401296715445078</v>
      </c>
      <c r="K30" s="15"/>
      <c r="L30" s="16"/>
      <c r="M30" s="15">
        <v>1.35</v>
      </c>
      <c r="N30" s="16">
        <v>1.31</v>
      </c>
      <c r="O30" s="15">
        <f>ABS(O29-$AO$29)</f>
        <v>1.9206670807691006</v>
      </c>
      <c r="P30" s="16">
        <f>ABS(P29-$AP$29)</f>
        <v>0.12218809279074616</v>
      </c>
      <c r="Q30" s="31"/>
      <c r="R30" s="31"/>
      <c r="S30" s="15">
        <f t="shared" ref="S30" si="14">ABS(S29-$AO$19)</f>
        <v>6.2399627307809347E-2</v>
      </c>
      <c r="T30" s="16">
        <f t="shared" ref="T30" si="15">ABS(T29-$AP$29)</f>
        <v>0.14218809279074573</v>
      </c>
      <c r="U30" s="15">
        <f>ABS(U29-$AO$29)</f>
        <v>5.7152940241340211E-2</v>
      </c>
      <c r="V30" s="16">
        <f>ABS(V29-$AP$29)</f>
        <v>0.15160063998739837</v>
      </c>
      <c r="W30" s="15"/>
      <c r="X30" s="16"/>
      <c r="Y30" s="15">
        <f>ABS(Y29-$AO$29)</f>
        <v>5.9332919230899339E-2</v>
      </c>
      <c r="Z30" s="16">
        <f>ABS(Z29-$AP$29)</f>
        <v>0.14218809279074573</v>
      </c>
      <c r="AA30" s="17">
        <v>9.1555141453095956E-2</v>
      </c>
      <c r="AB30" s="17">
        <v>0.13711182220821883</v>
      </c>
      <c r="AC30" s="17" t="s">
        <v>32</v>
      </c>
      <c r="AD30" s="17" t="s">
        <v>32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32</v>
      </c>
      <c r="AR30" s="12" t="s">
        <v>32</v>
      </c>
    </row>
    <row r="31" spans="1:44" ht="15.75" customHeight="1" thickBot="1">
      <c r="A31" s="30">
        <v>15</v>
      </c>
      <c r="D31" s="34" t="s">
        <v>52</v>
      </c>
      <c r="E31" s="12">
        <f>E$11-E$13+E$12+198.6-60-SUM(E$14:E$18)</f>
        <v>-3.1500000000000234</v>
      </c>
      <c r="F31" s="12">
        <f>F$11-F$13+F$12+198.6-10*LOG10(A31)-30-SUM(F$14:F$18)</f>
        <v>-2.1909125905568381</v>
      </c>
      <c r="G31" s="12">
        <f>G$11-G$13+G$12+198.6-60-SUM(G$14:G$18)</f>
        <v>-3.2500000000000231</v>
      </c>
      <c r="H31" s="12">
        <f>H$11-H$13+H$12+198.6-10*LOG10(A31)-30-SUM(H$14:H$18)</f>
        <v>-2.2909125905568377</v>
      </c>
      <c r="I31" s="12">
        <v>-3.1745923061566543</v>
      </c>
      <c r="J31" s="12">
        <v>-2.2115249177238923</v>
      </c>
      <c r="K31" s="12"/>
      <c r="L31" s="12">
        <v>-2.21152491772391</v>
      </c>
      <c r="M31" s="12">
        <v>-1.82</v>
      </c>
      <c r="N31" s="12">
        <v>-0.85</v>
      </c>
      <c r="O31" s="12">
        <v>-5.16</v>
      </c>
      <c r="P31" s="12">
        <v>-2.2000000000000002</v>
      </c>
      <c r="Q31" s="31">
        <v>-3.167223987931834</v>
      </c>
      <c r="R31" s="31">
        <v>-2.2041565994990719</v>
      </c>
      <c r="S31" s="12">
        <v>-3.17</v>
      </c>
      <c r="T31" s="12">
        <v>-2.21</v>
      </c>
      <c r="U31" s="12">
        <v>-3.1821799789895593</v>
      </c>
      <c r="V31" s="12">
        <v>-2.2191125905568398</v>
      </c>
      <c r="W31" s="12"/>
      <c r="X31" s="12">
        <v>-2.2000000000000002</v>
      </c>
      <c r="Y31" s="12">
        <v>-3.18</v>
      </c>
      <c r="Z31" s="12">
        <v>-2.21</v>
      </c>
      <c r="AA31" s="12">
        <v>-3.1500000000000234</v>
      </c>
      <c r="AB31" s="12">
        <v>-2.1909125905568381</v>
      </c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-3.2393329192308995</v>
      </c>
      <c r="AP31" s="12">
        <f>AVERAGE(F31,J31,N31,P31,R31,T31,V31,X31,Z31,AB31,AD31,AF31,AH31,AJ31,AL31,AN31)</f>
        <v>-2.0686619288893482</v>
      </c>
      <c r="AQ31" s="12">
        <f t="shared" si="3"/>
        <v>0.79864580329985524</v>
      </c>
      <c r="AR31" s="12">
        <f t="shared" si="2"/>
        <v>0.41179953067029967</v>
      </c>
    </row>
    <row r="32" spans="1:44" ht="15.75" thickBot="1">
      <c r="A32" s="30"/>
      <c r="D32" s="33" t="s">
        <v>64</v>
      </c>
      <c r="E32" s="15">
        <f>ABS(E31-$AO$19)</f>
        <v>8.2399627307785828E-2</v>
      </c>
      <c r="F32" s="16">
        <f>ABS(F31-$AP$31)</f>
        <v>0.12225066166748988</v>
      </c>
      <c r="G32" s="15">
        <f>ABS(G31-$AO$19)</f>
        <v>1.7600372692213817E-2</v>
      </c>
      <c r="H32" s="16">
        <f>ABS(H31-$AP$31)</f>
        <v>0.22225066166748952</v>
      </c>
      <c r="I32" s="15">
        <f>ABS(I31-$AO$19)</f>
        <v>5.7807321151154945E-2</v>
      </c>
      <c r="J32" s="16">
        <f>ABS(J31-$AP$31)</f>
        <v>0.14286298883454407</v>
      </c>
      <c r="K32" s="15"/>
      <c r="L32" s="16">
        <f>ABS(L31-$AP$31)</f>
        <v>0.14286298883456183</v>
      </c>
      <c r="M32" s="15">
        <v>1.35</v>
      </c>
      <c r="N32" s="16">
        <v>1.33</v>
      </c>
      <c r="O32" s="15">
        <f>ABS(O31-$AO$31)</f>
        <v>1.9206670807691006</v>
      </c>
      <c r="P32" s="16">
        <f>ABS(P31-$AP$31)</f>
        <v>0.13133807111065199</v>
      </c>
      <c r="Q32" s="31"/>
      <c r="R32" s="31"/>
      <c r="S32" s="15">
        <f t="shared" ref="S32" si="16">ABS(S31-$AO$19)</f>
        <v>6.2399627307809347E-2</v>
      </c>
      <c r="T32" s="16">
        <f t="shared" ref="T32" si="17">ABS(T31-$AP$31)</f>
        <v>0.14133807111065178</v>
      </c>
      <c r="U32" s="15">
        <f>ABS(U31-$AO$31)</f>
        <v>5.7152940241340211E-2</v>
      </c>
      <c r="V32" s="16">
        <f>ABS(V31-$AP$31)</f>
        <v>0.15045066166749166</v>
      </c>
      <c r="W32" s="15"/>
      <c r="X32" s="16"/>
      <c r="Y32" s="15">
        <f>ABS(Y31-$AO$31)</f>
        <v>5.9332919230899339E-2</v>
      </c>
      <c r="Z32" s="16">
        <f>ABS(Z31-$AP$31)</f>
        <v>0.14133807111065178</v>
      </c>
      <c r="AA32" s="17">
        <v>9.1555141453095956E-2</v>
      </c>
      <c r="AB32" s="17">
        <v>0.13583406851943325</v>
      </c>
      <c r="AC32" s="17" t="s">
        <v>32</v>
      </c>
      <c r="AD32" s="17" t="s">
        <v>32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32</v>
      </c>
      <c r="AR32" s="12" t="s">
        <v>32</v>
      </c>
    </row>
    <row r="33" spans="1:44" ht="15.75" customHeight="1" thickBot="1">
      <c r="A33" s="30">
        <v>3.75</v>
      </c>
      <c r="D33" s="34" t="s">
        <v>53</v>
      </c>
      <c r="E33" s="12">
        <f>E$11-E$13+E$12+198.6-60-SUM(E$14:E$18)</f>
        <v>-3.1500000000000234</v>
      </c>
      <c r="F33" s="12">
        <f>F$11-F$13+F$12+198.6-10*LOG10(A33)-30-SUM(F$14:F$18)</f>
        <v>3.829687322722787</v>
      </c>
      <c r="G33" s="12">
        <f>G$11-G$13+G$12+198.6-60-SUM(G$14:G$18)</f>
        <v>-3.2500000000000231</v>
      </c>
      <c r="H33" s="12">
        <f>H$11-H$13+H$12+198.6-10*LOG10(A33)-30-SUM(H$14:H$18)</f>
        <v>3.7296873227227874</v>
      </c>
      <c r="I33" s="12">
        <v>-3.1745923061566543</v>
      </c>
      <c r="J33" s="12">
        <v>3.8090749955557328</v>
      </c>
      <c r="K33" s="12"/>
      <c r="L33" s="12">
        <v>3.8090749955557102</v>
      </c>
      <c r="M33" s="12">
        <v>-1.82</v>
      </c>
      <c r="N33" s="12">
        <v>5.17</v>
      </c>
      <c r="O33" s="12">
        <v>-5.16</v>
      </c>
      <c r="P33" s="12">
        <v>3.8</v>
      </c>
      <c r="Q33" s="31">
        <v>-3.167223987931834</v>
      </c>
      <c r="R33" s="31">
        <v>3.8164433137805531</v>
      </c>
      <c r="S33" s="12">
        <v>-3.17</v>
      </c>
      <c r="T33" s="12">
        <v>3.81</v>
      </c>
      <c r="U33" s="12">
        <v>-3.1821799789895593</v>
      </c>
      <c r="V33" s="12">
        <v>3.8014873227227852</v>
      </c>
      <c r="W33" s="12"/>
      <c r="X33" s="12">
        <v>3.82</v>
      </c>
      <c r="Y33" s="12">
        <v>-3.18</v>
      </c>
      <c r="Z33" s="12">
        <v>3.81</v>
      </c>
      <c r="AA33" s="12">
        <v>-3.1500000000000234</v>
      </c>
      <c r="AB33" s="12">
        <v>3.829687322722787</v>
      </c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-3.2393329192308995</v>
      </c>
      <c r="AP33" s="12">
        <f>AVERAGE(F33,J33,N33,P33,R33,T33,V33,X33,Z33,AB33,AD33,AF33,AH33,AJ33,AL33,AN33)</f>
        <v>3.9496380277504644</v>
      </c>
      <c r="AQ33" s="12">
        <f t="shared" si="3"/>
        <v>0.79864580329985524</v>
      </c>
      <c r="AR33" s="12">
        <f t="shared" si="2"/>
        <v>0.41227206008070288</v>
      </c>
    </row>
    <row r="34" spans="1:44" ht="15.75" thickBot="1">
      <c r="D34" s="33" t="s">
        <v>64</v>
      </c>
      <c r="E34" s="15">
        <f>ABS(E33-$AO$19)</f>
        <v>8.2399627307785828E-2</v>
      </c>
      <c r="F34" s="16">
        <f>ABS(F33-$AP$33)</f>
        <v>0.11995070502767735</v>
      </c>
      <c r="G34" s="15">
        <f>ABS(G33-$AO$19)</f>
        <v>1.7600372692213817E-2</v>
      </c>
      <c r="H34" s="16">
        <f>ABS(H33-$AP$33)</f>
        <v>0.219950705027677</v>
      </c>
      <c r="I34" s="15">
        <f>ABS(I33-$AO$19)</f>
        <v>5.7807321151154945E-2</v>
      </c>
      <c r="J34" s="16">
        <f>ABS(J33-$AP$33)</f>
        <v>0.14056303219473154</v>
      </c>
      <c r="K34" s="15"/>
      <c r="L34" s="16">
        <f>ABS(L33-$AP$33)</f>
        <v>0.14056303219475419</v>
      </c>
      <c r="M34" s="15">
        <v>1.35</v>
      </c>
      <c r="N34" s="16">
        <v>1.34</v>
      </c>
      <c r="O34" s="15">
        <f>ABS(O33-$AO$33)</f>
        <v>1.9206670807691006</v>
      </c>
      <c r="P34" s="16">
        <f>ABS(P33-$AP$33)</f>
        <v>0.14963802775046453</v>
      </c>
      <c r="Q34" s="15"/>
      <c r="R34" s="16"/>
      <c r="S34" s="15">
        <f t="shared" ref="S34" si="18">ABS(S33-$AO$19)</f>
        <v>6.2399627307809347E-2</v>
      </c>
      <c r="T34" s="16">
        <f t="shared" ref="T34" si="19">ABS(T33-$AP$33)</f>
        <v>0.1396380277504643</v>
      </c>
      <c r="U34" s="15">
        <f>ABS(U33-$AO$33)</f>
        <v>5.7152940241340211E-2</v>
      </c>
      <c r="V34" s="16">
        <f>ABS(V33-$AP$33)</f>
        <v>0.14815070502767913</v>
      </c>
      <c r="W34" s="15"/>
      <c r="X34" s="16"/>
      <c r="Y34" s="15">
        <f>ABS(Y33-$AO$33)</f>
        <v>5.9332919230899339E-2</v>
      </c>
      <c r="Z34" s="16">
        <f>ABS(Z33-$AP$33)</f>
        <v>0.1396380277504643</v>
      </c>
      <c r="AA34" s="17">
        <v>9.1555141453095956E-2</v>
      </c>
      <c r="AB34" s="17">
        <v>0.13327856114186387</v>
      </c>
      <c r="AC34" s="17" t="s">
        <v>32</v>
      </c>
      <c r="AD34" s="17" t="s">
        <v>32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32</v>
      </c>
    </row>
    <row r="37" spans="1:44" ht="15">
      <c r="F37" s="22" t="s">
        <v>32</v>
      </c>
      <c r="G37" s="23"/>
      <c r="H37" s="22" t="s">
        <v>32</v>
      </c>
      <c r="I37" s="23"/>
      <c r="J37" s="23"/>
      <c r="K37" s="23"/>
      <c r="L37" s="22" t="s">
        <v>32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zoomScale="70" zoomScaleNormal="70" zoomScalePageLayoutView="80" workbookViewId="0">
      <selection activeCell="AC8" sqref="AC8:AD8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1:44" ht="13.5" thickBot="1"/>
    <row r="4" spans="1:44" ht="13.5" thickBot="1">
      <c r="D4" s="28" t="s">
        <v>59</v>
      </c>
    </row>
    <row r="7" spans="1:44" ht="13.5" customHeight="1" thickBot="1"/>
    <row r="8" spans="1:44" ht="15.75" customHeight="1" thickBot="1">
      <c r="D8" s="33" t="s">
        <v>18</v>
      </c>
      <c r="E8" s="40" t="s">
        <v>31</v>
      </c>
      <c r="F8" s="41"/>
      <c r="G8" s="40" t="s">
        <v>72</v>
      </c>
      <c r="H8" s="41"/>
      <c r="I8" s="40" t="s">
        <v>74</v>
      </c>
      <c r="J8" s="41"/>
      <c r="K8" s="40" t="s">
        <v>75</v>
      </c>
      <c r="L8" s="41"/>
      <c r="M8" s="40" t="s">
        <v>76</v>
      </c>
      <c r="N8" s="47"/>
      <c r="O8" s="40" t="s">
        <v>77</v>
      </c>
      <c r="P8" s="41"/>
      <c r="Q8" s="40" t="s">
        <v>78</v>
      </c>
      <c r="R8" s="41"/>
      <c r="S8" s="40" t="s">
        <v>79</v>
      </c>
      <c r="T8" s="41"/>
      <c r="U8" s="40" t="s">
        <v>80</v>
      </c>
      <c r="V8" s="41"/>
      <c r="W8" s="40" t="s">
        <v>81</v>
      </c>
      <c r="X8" s="41"/>
      <c r="Y8" s="40" t="s">
        <v>85</v>
      </c>
      <c r="Z8" s="41"/>
      <c r="AA8" s="40" t="s">
        <v>89</v>
      </c>
      <c r="AB8" s="41"/>
      <c r="AC8" s="40" t="s">
        <v>91</v>
      </c>
      <c r="AD8" s="47"/>
      <c r="AE8" s="42"/>
      <c r="AF8" s="44"/>
      <c r="AG8" s="42"/>
      <c r="AH8" s="45"/>
      <c r="AI8" s="42"/>
      <c r="AJ8" s="45"/>
      <c r="AK8" s="42"/>
      <c r="AL8" s="44"/>
      <c r="AM8" s="42"/>
      <c r="AN8" s="44"/>
      <c r="AO8" s="42" t="s">
        <v>19</v>
      </c>
      <c r="AP8" s="46"/>
      <c r="AQ8" s="42" t="s">
        <v>20</v>
      </c>
      <c r="AR8" s="43"/>
    </row>
    <row r="9" spans="1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1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v>2</v>
      </c>
      <c r="R10" s="12">
        <v>2</v>
      </c>
      <c r="S10" s="12">
        <v>2</v>
      </c>
      <c r="T10" s="12">
        <v>2</v>
      </c>
      <c r="U10" s="12">
        <v>2</v>
      </c>
      <c r="V10" s="12">
        <v>2</v>
      </c>
      <c r="W10" s="12">
        <v>2</v>
      </c>
      <c r="X10" s="12">
        <v>2</v>
      </c>
      <c r="Y10" s="12">
        <v>2</v>
      </c>
      <c r="Z10" s="12">
        <v>2</v>
      </c>
      <c r="AA10" s="12">
        <v>2</v>
      </c>
      <c r="AB10" s="12">
        <v>2</v>
      </c>
      <c r="AC10" s="12">
        <v>2</v>
      </c>
      <c r="AD10" s="12">
        <v>2</v>
      </c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1:44" ht="30" customHeight="1" thickBot="1">
      <c r="D11" s="35" t="s">
        <v>69</v>
      </c>
      <c r="E11" s="12">
        <v>58</v>
      </c>
      <c r="F11" s="12">
        <v>23</v>
      </c>
      <c r="G11" s="12">
        <v>58</v>
      </c>
      <c r="H11" s="12">
        <v>23</v>
      </c>
      <c r="I11" s="12">
        <v>58</v>
      </c>
      <c r="J11" s="12">
        <v>23</v>
      </c>
      <c r="K11" s="12">
        <v>58</v>
      </c>
      <c r="L11" s="12">
        <v>23</v>
      </c>
      <c r="M11" s="12">
        <v>58</v>
      </c>
      <c r="N11" s="12">
        <v>23</v>
      </c>
      <c r="O11" s="12">
        <v>58</v>
      </c>
      <c r="P11" s="12">
        <v>23</v>
      </c>
      <c r="Q11" s="31">
        <v>58</v>
      </c>
      <c r="R11" s="31">
        <v>23</v>
      </c>
      <c r="S11" s="12">
        <v>58</v>
      </c>
      <c r="T11" s="12">
        <v>23</v>
      </c>
      <c r="U11" s="12">
        <v>58</v>
      </c>
      <c r="V11" s="12">
        <v>23</v>
      </c>
      <c r="W11" s="12">
        <v>58</v>
      </c>
      <c r="X11" s="12">
        <v>23</v>
      </c>
      <c r="Y11" s="12">
        <v>58</v>
      </c>
      <c r="Z11" s="12">
        <v>23</v>
      </c>
      <c r="AA11" s="12">
        <v>58</v>
      </c>
      <c r="AB11" s="12">
        <v>23</v>
      </c>
      <c r="AC11" s="12">
        <v>58</v>
      </c>
      <c r="AD11" s="12">
        <v>23</v>
      </c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58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1:44" ht="15.75" customHeight="1" thickBot="1">
      <c r="D12" s="34" t="s">
        <v>83</v>
      </c>
      <c r="E12" s="12">
        <v>-31.62</v>
      </c>
      <c r="F12" s="12">
        <v>-4.9000000000000004</v>
      </c>
      <c r="G12" s="12">
        <v>-31.62</v>
      </c>
      <c r="H12" s="12">
        <v>-4.9000000000000004</v>
      </c>
      <c r="I12" s="12">
        <v>-31.62397997898956</v>
      </c>
      <c r="J12" s="12">
        <v>-4.9000000000000004</v>
      </c>
      <c r="K12" s="12">
        <v>-31.623979978989599</v>
      </c>
      <c r="L12" s="12">
        <v>-4.9000000000000004</v>
      </c>
      <c r="M12" s="12">
        <v>-31.62</v>
      </c>
      <c r="N12" s="12">
        <v>-4.9000000000000004</v>
      </c>
      <c r="O12" s="12">
        <v>-31.6</v>
      </c>
      <c r="P12" s="12">
        <v>-4.9000000000000004</v>
      </c>
      <c r="Q12" s="31">
        <v>-31.62397997898956</v>
      </c>
      <c r="R12" s="31">
        <v>-4.9000000000000004</v>
      </c>
      <c r="S12" s="12">
        <v>-31.623979978989599</v>
      </c>
      <c r="T12" s="12">
        <v>-4.9000000000000004</v>
      </c>
      <c r="U12" s="37">
        <v>-31.62397997898956</v>
      </c>
      <c r="V12" s="12">
        <v>-4.9000000000000004</v>
      </c>
      <c r="W12" s="12">
        <v>-31.623979978989599</v>
      </c>
      <c r="X12" s="12">
        <v>-4.9000000000000004</v>
      </c>
      <c r="Y12" s="12">
        <v>-31.62</v>
      </c>
      <c r="Z12" s="12">
        <v>-4.9000000000000004</v>
      </c>
      <c r="AA12" s="12">
        <v>-31.62</v>
      </c>
      <c r="AB12" s="12">
        <v>-4.9000000000000004</v>
      </c>
      <c r="AC12" s="12">
        <v>-31.62</v>
      </c>
      <c r="AD12" s="12">
        <v>-4.9000000000000004</v>
      </c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-31.619990899540714</v>
      </c>
      <c r="AP12" s="12">
        <f t="shared" si="1"/>
        <v>-4.8999999999999995</v>
      </c>
      <c r="AQ12" s="12">
        <f>_xlfn.STDEV.S(E12,G12,I12,M12,O12,Q12,S12,U12,W12,Y12,AA12,AC12,AE12,AG12,AI12,AK12,AM12)</f>
        <v>6.6002777400385754E-3</v>
      </c>
      <c r="AR12" s="12">
        <f t="shared" ref="AR12:AR33" si="2">_xlfn.STDEV.S(F12,H12,J12,N12,P12,R12,T12,V12,X12,Z12,AB12,AD12,AF12,AH12,AJ12,AL12,AN12)</f>
        <v>9.2767210423100277E-16</v>
      </c>
    </row>
    <row r="13" spans="1:44" ht="15.75" customHeight="1" thickBot="1">
      <c r="A13" s="18" t="s">
        <v>32</v>
      </c>
      <c r="D13" s="34" t="s">
        <v>25</v>
      </c>
      <c r="E13" s="31">
        <v>160.4</v>
      </c>
      <c r="F13" s="12">
        <v>160.4</v>
      </c>
      <c r="G13" s="31">
        <v>160.4</v>
      </c>
      <c r="H13" s="12">
        <v>160.4</v>
      </c>
      <c r="I13" s="12">
        <v>160.42263599084663</v>
      </c>
      <c r="J13" s="12">
        <v>160.42263599084663</v>
      </c>
      <c r="K13" s="12">
        <v>160.422635990847</v>
      </c>
      <c r="L13" s="12">
        <v>160.422635990847</v>
      </c>
      <c r="M13" s="12">
        <v>159.1</v>
      </c>
      <c r="N13" s="12">
        <v>159.1</v>
      </c>
      <c r="O13" s="12">
        <v>160.41440817689534</v>
      </c>
      <c r="P13" s="12">
        <v>160.41440817689534</v>
      </c>
      <c r="Q13" s="31">
        <v>160.42263608469102</v>
      </c>
      <c r="R13" s="31">
        <v>160.42263608469102</v>
      </c>
      <c r="S13" s="12">
        <v>160.41999999999999</v>
      </c>
      <c r="T13" s="12">
        <v>160.41999999999999</v>
      </c>
      <c r="U13" s="12">
        <v>160.42259999999999</v>
      </c>
      <c r="V13" s="12">
        <v>160.42259999999999</v>
      </c>
      <c r="W13" s="12">
        <v>160.422635990847</v>
      </c>
      <c r="X13" s="12">
        <v>160.422635990847</v>
      </c>
      <c r="Y13" s="12">
        <v>160.41999999999999</v>
      </c>
      <c r="Z13" s="12">
        <v>160.41999999999999</v>
      </c>
      <c r="AA13" s="12">
        <v>160.4</v>
      </c>
      <c r="AB13" s="12">
        <v>160.4</v>
      </c>
      <c r="AC13" s="12">
        <v>160.41999999999999</v>
      </c>
      <c r="AD13" s="12">
        <v>160.41999999999999</v>
      </c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160.29681056757093</v>
      </c>
      <c r="AP13" s="12">
        <f t="shared" si="1"/>
        <v>160.29681056757093</v>
      </c>
      <c r="AQ13" s="12">
        <f t="shared" ref="AQ13:AQ33" si="3">_xlfn.STDEV.S(E13,G13,I13,M13,O13,Q13,S13,U13,W13,Y13,AA13,AC13,AE13,AG13,AI13,AK13,AM13)</f>
        <v>0.37972329592592902</v>
      </c>
      <c r="AR13" s="12">
        <f t="shared" si="2"/>
        <v>0.37972329592592902</v>
      </c>
    </row>
    <row r="14" spans="1:44" ht="15.75" customHeight="1" thickBot="1">
      <c r="D14" s="34" t="s">
        <v>26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>
        <v>0.1</v>
      </c>
      <c r="L14" s="12">
        <v>0.1</v>
      </c>
      <c r="M14" s="12">
        <v>0.1</v>
      </c>
      <c r="N14" s="12">
        <v>0.1</v>
      </c>
      <c r="O14" s="12">
        <v>8.1775206645410228E-2</v>
      </c>
      <c r="P14" s="12">
        <v>8.1775206645410228E-2</v>
      </c>
      <c r="Q14" s="31">
        <v>8.6731281168822727E-2</v>
      </c>
      <c r="R14" s="31">
        <v>8.6731281168822727E-2</v>
      </c>
      <c r="S14" s="12">
        <v>0.09</v>
      </c>
      <c r="T14" s="12">
        <v>0.09</v>
      </c>
      <c r="U14" s="12">
        <v>0.1</v>
      </c>
      <c r="V14" s="12">
        <v>0.1</v>
      </c>
      <c r="W14" s="12">
        <v>0.1</v>
      </c>
      <c r="X14" s="12">
        <v>0.1</v>
      </c>
      <c r="Y14" s="12">
        <v>0.1</v>
      </c>
      <c r="Z14" s="12">
        <v>0.1</v>
      </c>
      <c r="AA14" s="12">
        <v>0.1</v>
      </c>
      <c r="AB14" s="12">
        <v>0.1</v>
      </c>
      <c r="AC14" s="12">
        <v>0.1</v>
      </c>
      <c r="AD14" s="12">
        <v>0.1</v>
      </c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9.6227862528566632E-2</v>
      </c>
      <c r="AP14" s="12">
        <f t="shared" si="1"/>
        <v>9.6227862528566632E-2</v>
      </c>
      <c r="AQ14" s="12">
        <f t="shared" si="3"/>
        <v>3.0634133120577504E-2</v>
      </c>
      <c r="AR14" s="12">
        <f t="shared" si="2"/>
        <v>3.0634133120577504E-2</v>
      </c>
    </row>
    <row r="15" spans="1:44" ht="15.75" customHeight="1" thickBot="1">
      <c r="D15" s="34" t="s">
        <v>27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>
        <v>3</v>
      </c>
      <c r="P15" s="12">
        <v>3</v>
      </c>
      <c r="Q15" s="31">
        <v>3</v>
      </c>
      <c r="R15" s="31">
        <v>3</v>
      </c>
      <c r="S15" s="12">
        <v>3</v>
      </c>
      <c r="T15" s="12">
        <v>3</v>
      </c>
      <c r="U15" s="12">
        <v>3</v>
      </c>
      <c r="V15" s="12">
        <v>3</v>
      </c>
      <c r="W15" s="12">
        <v>3</v>
      </c>
      <c r="X15" s="12">
        <v>3</v>
      </c>
      <c r="Y15" s="12">
        <v>3</v>
      </c>
      <c r="Z15" s="12">
        <v>3</v>
      </c>
      <c r="AA15" s="12">
        <v>3</v>
      </c>
      <c r="AB15" s="12">
        <v>3</v>
      </c>
      <c r="AC15" s="12">
        <v>3</v>
      </c>
      <c r="AD15" s="12">
        <v>3</v>
      </c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1:44" ht="15.75" customHeight="1" thickBot="1">
      <c r="D16" s="34" t="s">
        <v>28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>
        <v>2.2000000000000002</v>
      </c>
      <c r="N16" s="12">
        <v>2.2000000000000002</v>
      </c>
      <c r="O16" s="12">
        <v>2.2000000000000002</v>
      </c>
      <c r="P16" s="12">
        <v>2.2000000000000002</v>
      </c>
      <c r="Q16" s="31">
        <v>2.2000000000000002</v>
      </c>
      <c r="R16" s="31">
        <v>2.2000000000000002</v>
      </c>
      <c r="S16" s="12">
        <v>2.2000000000000002</v>
      </c>
      <c r="T16" s="12">
        <v>2.2000000000000002</v>
      </c>
      <c r="U16" s="12">
        <v>2.2000000000000002</v>
      </c>
      <c r="V16" s="12">
        <v>2.2000000000000002</v>
      </c>
      <c r="W16" s="12">
        <v>2.2000000000000002</v>
      </c>
      <c r="X16" s="12">
        <v>2.2000000000000002</v>
      </c>
      <c r="Y16" s="12">
        <v>2.2000000000000002</v>
      </c>
      <c r="Z16" s="12">
        <v>2.2000000000000002</v>
      </c>
      <c r="AA16" s="12">
        <v>2.2000000000000002</v>
      </c>
      <c r="AB16" s="12">
        <v>2.2000000000000002</v>
      </c>
      <c r="AC16" s="12">
        <v>2.2000000000000002</v>
      </c>
      <c r="AD16" s="12">
        <v>2.2000000000000002</v>
      </c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2.1999999999999997</v>
      </c>
      <c r="AP16" s="12">
        <f t="shared" si="1"/>
        <v>2.1999999999999997</v>
      </c>
      <c r="AQ16" s="12">
        <f t="shared" si="3"/>
        <v>4.6383605211550139E-16</v>
      </c>
      <c r="AR16" s="12">
        <f t="shared" si="2"/>
        <v>4.6383605211550139E-16</v>
      </c>
    </row>
    <row r="17" spans="1:44" ht="15.75" customHeight="1" thickBot="1">
      <c r="D17" s="34" t="s">
        <v>29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>
        <v>3</v>
      </c>
      <c r="N17" s="12">
        <v>3</v>
      </c>
      <c r="O17" s="12">
        <v>3</v>
      </c>
      <c r="P17" s="12">
        <v>3</v>
      </c>
      <c r="Q17" s="31">
        <v>3</v>
      </c>
      <c r="R17" s="31">
        <v>3</v>
      </c>
      <c r="S17" s="12">
        <v>3</v>
      </c>
      <c r="T17" s="12">
        <v>3</v>
      </c>
      <c r="U17" s="12">
        <v>3</v>
      </c>
      <c r="V17" s="12">
        <v>3</v>
      </c>
      <c r="W17" s="12">
        <v>3</v>
      </c>
      <c r="X17" s="12">
        <v>3</v>
      </c>
      <c r="Y17" s="12">
        <v>3</v>
      </c>
      <c r="Z17" s="12">
        <v>3</v>
      </c>
      <c r="AA17" s="12">
        <v>3</v>
      </c>
      <c r="AB17" s="12">
        <v>3</v>
      </c>
      <c r="AC17" s="12">
        <v>3</v>
      </c>
      <c r="AD17" s="12">
        <v>3</v>
      </c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30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>
        <v>0</v>
      </c>
      <c r="N18" s="12">
        <v>3</v>
      </c>
      <c r="O18" s="12">
        <v>0</v>
      </c>
      <c r="P18" s="12">
        <v>3</v>
      </c>
      <c r="Q18" s="31">
        <v>0</v>
      </c>
      <c r="R18" s="31">
        <v>3</v>
      </c>
      <c r="S18" s="12">
        <v>0</v>
      </c>
      <c r="T18" s="12">
        <v>3</v>
      </c>
      <c r="U18" s="12">
        <v>0</v>
      </c>
      <c r="V18" s="12">
        <v>3</v>
      </c>
      <c r="W18" s="12">
        <v>0</v>
      </c>
      <c r="X18" s="12">
        <v>3</v>
      </c>
      <c r="Y18" s="12">
        <v>0</v>
      </c>
      <c r="Z18" s="12">
        <v>3</v>
      </c>
      <c r="AA18" s="12">
        <v>0</v>
      </c>
      <c r="AB18" s="12">
        <v>3</v>
      </c>
      <c r="AC18" s="12">
        <v>0</v>
      </c>
      <c r="AD18" s="12">
        <v>3</v>
      </c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47</v>
      </c>
      <c r="E19" s="12">
        <f>E$11-E$13+E$12+198.6-60-SUM(E$14:E$18)</f>
        <v>-3.7200000000000166</v>
      </c>
      <c r="F19" s="12">
        <f>F$11-F$13+F$12+198.6-10*LOG10(A19)-30-SUM(F$14:F$18)</f>
        <v>-15.334237554869517</v>
      </c>
      <c r="G19" s="12">
        <f>G$11-G$13+G$12+198.6-60-SUM(G$14:G$18)</f>
        <v>-3.8200000000000163</v>
      </c>
      <c r="H19" s="12">
        <f>H$11-H$13+H$12+198.6-10*LOG10(A19)-30-SUM(H$14:H$18)</f>
        <v>-15.434237554869517</v>
      </c>
      <c r="I19" s="12">
        <v>-3.7466159698361707</v>
      </c>
      <c r="J19" s="12">
        <v>-15.356873545716127</v>
      </c>
      <c r="K19" s="12"/>
      <c r="L19" s="12"/>
      <c r="M19" s="12">
        <v>-2.4300000000000002</v>
      </c>
      <c r="N19" s="12">
        <v>-14.03</v>
      </c>
      <c r="O19" s="12">
        <v>-3.72</v>
      </c>
      <c r="P19" s="12">
        <v>-15.33</v>
      </c>
      <c r="Q19" s="31">
        <v>-3.7333473448494345</v>
      </c>
      <c r="R19" s="31">
        <v>-15.343604920729362</v>
      </c>
      <c r="S19" s="12">
        <v>-3.73</v>
      </c>
      <c r="T19" s="12">
        <v>-15.34</v>
      </c>
      <c r="U19" s="12">
        <v>-3.7465799789895371</v>
      </c>
      <c r="V19" s="12">
        <v>-15.3568375548695</v>
      </c>
      <c r="W19" s="12">
        <v>-3.75</v>
      </c>
      <c r="X19" s="12"/>
      <c r="Y19" s="12">
        <v>-3.75</v>
      </c>
      <c r="Z19" s="12">
        <v>-15.36</v>
      </c>
      <c r="AA19" s="12">
        <v>-3.7200000000000166</v>
      </c>
      <c r="AB19" s="12">
        <v>-15.334237554869517</v>
      </c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-3.6046543293675173</v>
      </c>
      <c r="AP19" s="12">
        <f t="shared" si="1"/>
        <v>-15.19842123678378</v>
      </c>
      <c r="AQ19" s="12">
        <f t="shared" si="3"/>
        <v>0.39707742080133351</v>
      </c>
      <c r="AR19" s="12">
        <f t="shared" si="2"/>
        <v>0.4199067506725882</v>
      </c>
    </row>
    <row r="20" spans="1:44" ht="15.75" thickBot="1">
      <c r="A20" s="30"/>
      <c r="D20" s="33" t="s">
        <v>64</v>
      </c>
      <c r="E20" s="15">
        <f>ABS(E19-$AO$19)</f>
        <v>0.11534567063249934</v>
      </c>
      <c r="F20" s="16">
        <f>ABS(F19-$AP$19)</f>
        <v>0.13581631808573746</v>
      </c>
      <c r="G20" s="15">
        <f>ABS(G19-$AO$19)</f>
        <v>0.21534567063249899</v>
      </c>
      <c r="H20" s="16">
        <f>ABS(H19-$AP$19)</f>
        <v>0.23581631808573711</v>
      </c>
      <c r="I20" s="15">
        <f>ABS(I19-$AO$19)</f>
        <v>0.14196164046865345</v>
      </c>
      <c r="J20" s="16">
        <f>ABS(J19-$AP$19)</f>
        <v>0.15845230893234685</v>
      </c>
      <c r="K20" s="15"/>
      <c r="L20" s="16"/>
      <c r="M20" s="15">
        <v>1.32</v>
      </c>
      <c r="N20" s="16">
        <v>1.23</v>
      </c>
      <c r="O20" s="15">
        <f>ABS(O19-$AO$19)</f>
        <v>0.11534567063248291</v>
      </c>
      <c r="P20" s="16">
        <f>ABS(P19-$AP$19)</f>
        <v>0.1315787632162202</v>
      </c>
      <c r="Q20" s="31"/>
      <c r="R20" s="31"/>
      <c r="S20" s="15">
        <f t="shared" ref="S20" si="4">ABS(S19-$AO$19)</f>
        <v>0.1253456706324827</v>
      </c>
      <c r="T20" s="16">
        <f t="shared" ref="T20" si="5">ABS(T19-$AP$19)</f>
        <v>0.14157876321621998</v>
      </c>
      <c r="U20" s="15">
        <f>ABS(U19-$AO$19)</f>
        <v>0.14192564962201981</v>
      </c>
      <c r="V20" s="16">
        <f>ABS(V19-$AP$19)</f>
        <v>0.15841631808572032</v>
      </c>
      <c r="W20" s="15"/>
      <c r="X20" s="16"/>
      <c r="Y20" s="15">
        <f>ABS(Y19-$AO$19)</f>
        <v>0.14534567063248272</v>
      </c>
      <c r="Z20" s="16">
        <f>ABS(Z19-$AP$19)</f>
        <v>0.16157876321621956</v>
      </c>
      <c r="AA20" s="17">
        <v>0.12816185625833221</v>
      </c>
      <c r="AB20" s="17">
        <v>0.15279335784645376</v>
      </c>
      <c r="AC20" s="15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32</v>
      </c>
      <c r="AR20" s="12" t="s">
        <v>32</v>
      </c>
    </row>
    <row r="21" spans="1:44" ht="15.75" customHeight="1" thickBot="1">
      <c r="A21" s="30">
        <v>360</v>
      </c>
      <c r="D21" s="34" t="s">
        <v>48</v>
      </c>
      <c r="E21" s="12">
        <f>E$11-E$13+E$12+198.6-60-SUM(E$14:E$18)</f>
        <v>-3.7200000000000166</v>
      </c>
      <c r="F21" s="12">
        <f>F$11-F$13+F$12+198.6-10*LOG10(A21)-30-SUM(F$14:F$18)</f>
        <v>-10.563025007672891</v>
      </c>
      <c r="G21" s="12">
        <f>G$11-G$13+G$12+198.6-60-SUM(G$14:G$18)</f>
        <v>-3.8200000000000163</v>
      </c>
      <c r="H21" s="12">
        <f>H$11-H$13+H$12+198.6-10*LOG10(A21)-30-SUM(H$14:H$18)</f>
        <v>-10.663025007672891</v>
      </c>
      <c r="I21" s="12">
        <v>-3.7466159698361707</v>
      </c>
      <c r="J21" s="12">
        <v>-10.585660998519501</v>
      </c>
      <c r="K21" s="12"/>
      <c r="L21" s="12"/>
      <c r="M21" s="12">
        <v>-2.4300000000000002</v>
      </c>
      <c r="N21" s="12">
        <v>-9.26</v>
      </c>
      <c r="O21" s="12">
        <v>-3.72</v>
      </c>
      <c r="P21" s="12">
        <v>-10.56</v>
      </c>
      <c r="Q21" s="31">
        <v>-3.7333473448494345</v>
      </c>
      <c r="R21" s="31">
        <v>-10.572392373532736</v>
      </c>
      <c r="S21" s="12">
        <v>-3.73</v>
      </c>
      <c r="T21" s="12">
        <v>-10.57</v>
      </c>
      <c r="U21" s="12">
        <v>-3.7465799789895371</v>
      </c>
      <c r="V21" s="12">
        <v>-10.585625007672874</v>
      </c>
      <c r="W21" s="12"/>
      <c r="X21" s="12">
        <v>-10.58</v>
      </c>
      <c r="Y21" s="12">
        <v>-3.75</v>
      </c>
      <c r="Z21" s="12">
        <v>-10.59</v>
      </c>
      <c r="AA21" s="12">
        <v>-3.7200000000000166</v>
      </c>
      <c r="AB21" s="12">
        <v>-10.563025007672891</v>
      </c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-3.5885048104083532</v>
      </c>
      <c r="AP21" s="12">
        <f>AVERAGE(F21,J21,N21,P21,R21,T21,V21,X21,Z21,AB21,AD21,AF21,AH21,AJ21,AL21,AN21)</f>
        <v>-10.442972839507089</v>
      </c>
      <c r="AQ21" s="12">
        <f t="shared" si="3"/>
        <v>0.41624047714163898</v>
      </c>
      <c r="AR21" s="12">
        <f t="shared" si="2"/>
        <v>0.39999428832646644</v>
      </c>
    </row>
    <row r="22" spans="1:44" ht="15.75" thickBot="1">
      <c r="A22" s="30"/>
      <c r="D22" s="33" t="s">
        <v>64</v>
      </c>
      <c r="E22" s="15">
        <f>ABS(E21-$AO$19)</f>
        <v>0.11534567063249934</v>
      </c>
      <c r="F22" s="16">
        <f>ABS(F21-$AP$21)</f>
        <v>0.12005216816580244</v>
      </c>
      <c r="G22" s="15">
        <f>ABS(G21-$AO$19)</f>
        <v>0.21534567063249899</v>
      </c>
      <c r="H22" s="16">
        <f>ABS(H21-$AP$21)</f>
        <v>0.22005216816580209</v>
      </c>
      <c r="I22" s="15">
        <f>ABS(I21-$AO$19)</f>
        <v>0.14196164046865345</v>
      </c>
      <c r="J22" s="16">
        <f>ABS(J21-$AP$21)</f>
        <v>0.14268815901241183</v>
      </c>
      <c r="K22" s="15"/>
      <c r="L22" s="16"/>
      <c r="M22" s="15">
        <v>1.32</v>
      </c>
      <c r="N22" s="16">
        <v>1.23</v>
      </c>
      <c r="O22" s="15">
        <f>ABS(O21-$AO$21)</f>
        <v>0.13149518959164697</v>
      </c>
      <c r="P22" s="16">
        <f>ABS(P21-$AP$21)</f>
        <v>0.11702716049291162</v>
      </c>
      <c r="Q22" s="31"/>
      <c r="R22" s="31"/>
      <c r="S22" s="15">
        <f t="shared" ref="S22" si="6">ABS(S21-$AO$19)</f>
        <v>0.1253456706324827</v>
      </c>
      <c r="T22" s="16">
        <f t="shared" ref="T22" si="7">ABS(T21-$AP$21)</f>
        <v>0.12702716049291141</v>
      </c>
      <c r="U22" s="15">
        <f>ABS(U21-$AO$21)</f>
        <v>0.15807516858118387</v>
      </c>
      <c r="V22" s="16">
        <f>ABS(V21-$AP$21)</f>
        <v>0.1426521681657853</v>
      </c>
      <c r="W22" s="16"/>
      <c r="X22" s="16"/>
      <c r="Y22" s="15">
        <f>ABS(Y21-$AO$21)</f>
        <v>0.16149518959164677</v>
      </c>
      <c r="Z22" s="16">
        <f>ABS(Z21-$AP$21)</f>
        <v>0.14702716049291098</v>
      </c>
      <c r="AA22" s="17">
        <v>0.12816185625833221</v>
      </c>
      <c r="AB22" s="17">
        <v>0.13339129796200133</v>
      </c>
      <c r="AC22" s="15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32</v>
      </c>
      <c r="AR22" s="12" t="s">
        <v>32</v>
      </c>
    </row>
    <row r="23" spans="1:44" ht="15.75" customHeight="1" thickBot="1">
      <c r="A23" s="30">
        <v>180</v>
      </c>
      <c r="D23" s="34" t="s">
        <v>46</v>
      </c>
      <c r="E23" s="12">
        <f>E$11-E$13+E$12+198.6-60-SUM(E$14:E$18)</f>
        <v>-3.7200000000000166</v>
      </c>
      <c r="F23" s="12">
        <f>F$11-F$13+F$12+198.6-10*LOG10(A23)-30-SUM(F$14:F$18)</f>
        <v>-7.5527250510330823</v>
      </c>
      <c r="G23" s="12">
        <f>G$11-G$13+G$12+198.6-60-SUM(G$14:G$18)</f>
        <v>-3.8200000000000163</v>
      </c>
      <c r="H23" s="12">
        <f>H$11-H$13+H$12+198.6-10*LOG10(A23)-30-SUM(H$14:H$18)</f>
        <v>-7.652725051033082</v>
      </c>
      <c r="I23" s="12">
        <v>-3.7466159698361707</v>
      </c>
      <c r="J23" s="12">
        <v>-7.5753610418796882</v>
      </c>
      <c r="K23" s="12">
        <v>-3.7466159698361898</v>
      </c>
      <c r="L23" s="12">
        <v>-7.5753610418797104</v>
      </c>
      <c r="M23" s="12">
        <v>-2.4300000000000002</v>
      </c>
      <c r="N23" s="12">
        <v>-6.25</v>
      </c>
      <c r="O23" s="12">
        <v>-3.72</v>
      </c>
      <c r="P23" s="12">
        <v>-7.53</v>
      </c>
      <c r="Q23" s="31">
        <v>-3.7333473448494345</v>
      </c>
      <c r="R23" s="31">
        <v>-7.5620924168929236</v>
      </c>
      <c r="S23" s="12">
        <v>-3.73</v>
      </c>
      <c r="T23" s="12">
        <v>-7.56</v>
      </c>
      <c r="U23" s="12">
        <v>-3.7465799789895371</v>
      </c>
      <c r="V23" s="12">
        <v>-7.5753250510330687</v>
      </c>
      <c r="W23" s="12"/>
      <c r="X23" s="12">
        <v>-7.57</v>
      </c>
      <c r="Y23" s="12">
        <v>-3.75</v>
      </c>
      <c r="Z23" s="12">
        <v>-7.58</v>
      </c>
      <c r="AA23" s="12">
        <v>-3.7200000000000166</v>
      </c>
      <c r="AB23" s="12">
        <v>-7.5527250510330823</v>
      </c>
      <c r="AC23" s="12">
        <v>-3.68</v>
      </c>
      <c r="AD23" s="12">
        <v>-7.57</v>
      </c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-3.5976543293675176</v>
      </c>
      <c r="AP23" s="12">
        <f>AVERAGE(F23,J23,N23,P23,R23,T23,V23,X23,Z23,AB23,AD23,AF23,AH23,AJ23,AL23,AN23)</f>
        <v>-7.443475328351985</v>
      </c>
      <c r="AQ23" s="12">
        <f t="shared" si="3"/>
        <v>0.3954177153023366</v>
      </c>
      <c r="AR23" s="12">
        <f t="shared" si="2"/>
        <v>0.38245138917245486</v>
      </c>
    </row>
    <row r="24" spans="1:44" ht="15.75" thickBot="1">
      <c r="A24" s="30"/>
      <c r="D24" s="33" t="s">
        <v>64</v>
      </c>
      <c r="E24" s="15">
        <f>ABS(E23-$AO$19)</f>
        <v>0.11534567063249934</v>
      </c>
      <c r="F24" s="16">
        <f>ABS(F23-$AP$23)</f>
        <v>0.10924972268109734</v>
      </c>
      <c r="G24" s="15">
        <f>ABS(G23-$AO$19)</f>
        <v>0.21534567063249899</v>
      </c>
      <c r="H24" s="16">
        <f>ABS(H23-$AP$23)</f>
        <v>0.20924972268109698</v>
      </c>
      <c r="I24" s="15">
        <f>ABS(I23-$AO$19)</f>
        <v>0.14196164046865345</v>
      </c>
      <c r="J24" s="16">
        <f>ABS(J23-$AP$23)</f>
        <v>0.13188571352770317</v>
      </c>
      <c r="K24" s="15">
        <f>ABS(K23-$AO$19)</f>
        <v>0.14196164046867255</v>
      </c>
      <c r="L24" s="16">
        <f>ABS(L23-$AP$23)</f>
        <v>0.13188571352772538</v>
      </c>
      <c r="M24" s="15">
        <v>1.32</v>
      </c>
      <c r="N24" s="16">
        <v>1.24</v>
      </c>
      <c r="O24" s="15">
        <f>ABS(O23-$AO$23)</f>
        <v>0.12234567063248258</v>
      </c>
      <c r="P24" s="16">
        <f>ABS(P23-$AP$23)</f>
        <v>8.652467164801525E-2</v>
      </c>
      <c r="Q24" s="31"/>
      <c r="R24" s="31"/>
      <c r="S24" s="15">
        <f t="shared" ref="S24" si="8">ABS(S23-$AO$19)</f>
        <v>0.1253456706324827</v>
      </c>
      <c r="T24" s="16">
        <f t="shared" ref="T24" si="9">ABS(T23-$AP$23)</f>
        <v>0.11652467164801461</v>
      </c>
      <c r="U24" s="15">
        <f>ABS(U23-$AO$23)</f>
        <v>0.14892564962201948</v>
      </c>
      <c r="V24" s="16">
        <f>ABS(V23-$AP$23)</f>
        <v>0.13184972268108375</v>
      </c>
      <c r="W24" s="15"/>
      <c r="X24" s="38"/>
      <c r="Y24" s="15">
        <f>ABS(Y23-$AO$23)</f>
        <v>0.15234567063248239</v>
      </c>
      <c r="Z24" s="16">
        <f>ABS(Z23-$AP$23)</f>
        <v>0.13652467164801507</v>
      </c>
      <c r="AA24" s="17">
        <v>0.12816185625833221</v>
      </c>
      <c r="AB24" s="17">
        <v>0.13544687760655361</v>
      </c>
      <c r="AC24" s="15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32</v>
      </c>
      <c r="AR24" s="12" t="s">
        <v>32</v>
      </c>
    </row>
    <row r="25" spans="1:44" ht="15.75" customHeight="1" thickBot="1">
      <c r="A25" s="30">
        <v>90</v>
      </c>
      <c r="D25" s="34" t="s">
        <v>49</v>
      </c>
      <c r="E25" s="12">
        <f>E$11-E$13+E$12+198.6-60-SUM(E$14:E$18)</f>
        <v>-3.7200000000000166</v>
      </c>
      <c r="F25" s="12">
        <f>F$11-F$13+F$12+198.6-10*LOG10(A25)-30-SUM(F$14:F$18)</f>
        <v>-4.5424250943932698</v>
      </c>
      <c r="G25" s="12">
        <f>G$11-G$13+G$12+198.6-60-SUM(G$14:G$18)</f>
        <v>-3.8200000000000163</v>
      </c>
      <c r="H25" s="12">
        <f>H$11-H$13+H$12+198.6-10*LOG10(A25)-30-SUM(H$14:H$18)</f>
        <v>-4.6424250943932694</v>
      </c>
      <c r="I25" s="12">
        <v>-3.7466159698361707</v>
      </c>
      <c r="J25" s="12">
        <v>-4.5650610852398756</v>
      </c>
      <c r="K25" s="12"/>
      <c r="L25" s="12">
        <v>-4.5650610852398996</v>
      </c>
      <c r="M25" s="12">
        <v>-2.4300000000000002</v>
      </c>
      <c r="N25" s="12">
        <v>-3.24</v>
      </c>
      <c r="O25" s="12">
        <v>-3.72</v>
      </c>
      <c r="P25" s="12">
        <v>-4.53</v>
      </c>
      <c r="Q25" s="31">
        <v>-3.7333473448494345</v>
      </c>
      <c r="R25" s="31">
        <v>-4.551792460253111</v>
      </c>
      <c r="S25" s="12">
        <v>-3.73</v>
      </c>
      <c r="T25" s="12">
        <v>-4.55</v>
      </c>
      <c r="U25" s="12">
        <v>-3.7465799789895371</v>
      </c>
      <c r="V25" s="12">
        <v>-4.5650250943932562</v>
      </c>
      <c r="W25" s="12"/>
      <c r="X25" s="12">
        <v>-4.55</v>
      </c>
      <c r="Y25" s="12">
        <v>-3.75</v>
      </c>
      <c r="Z25" s="12">
        <v>-4.57</v>
      </c>
      <c r="AA25" s="12">
        <v>-3.7200000000000166</v>
      </c>
      <c r="AB25" s="12">
        <v>-4.5424250943932698</v>
      </c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-3.5885048104083532</v>
      </c>
      <c r="AP25" s="12">
        <f>AVERAGE(F25,J25,N25,P25,R25,T25,V25,X25,Z25,AB25,AD25,AF25,AH25,AJ25,AL25,AN25)</f>
        <v>-4.4206728828672777</v>
      </c>
      <c r="AQ25" s="12">
        <f t="shared" si="3"/>
        <v>0.41624047714163898</v>
      </c>
      <c r="AR25" s="12">
        <f t="shared" si="2"/>
        <v>0.39936439557597114</v>
      </c>
    </row>
    <row r="26" spans="1:44" ht="15.75" thickBot="1">
      <c r="A26" s="30"/>
      <c r="D26" s="33" t="s">
        <v>64</v>
      </c>
      <c r="E26" s="15">
        <f>ABS(E25-$AO$19)</f>
        <v>0.11534567063249934</v>
      </c>
      <c r="F26" s="16">
        <f>ABS(F25-$AP$25)</f>
        <v>0.12175221152599214</v>
      </c>
      <c r="G26" s="15">
        <f>ABS(G25-$AO$19)</f>
        <v>0.21534567063249899</v>
      </c>
      <c r="H26" s="16">
        <f>ABS(H25-$AP$25)</f>
        <v>0.22175221152599178</v>
      </c>
      <c r="I26" s="15">
        <f>ABS(I25-$AO$19)</f>
        <v>0.14196164046865345</v>
      </c>
      <c r="J26" s="16">
        <f>ABS(J25-$AP$25)</f>
        <v>0.14438820237259797</v>
      </c>
      <c r="K26" s="15"/>
      <c r="L26" s="16">
        <f>ABS(L25-$AP$25)</f>
        <v>0.14438820237262195</v>
      </c>
      <c r="M26" s="15">
        <v>1.32</v>
      </c>
      <c r="N26" s="16">
        <v>1.26</v>
      </c>
      <c r="O26" s="15">
        <f>ABS(O25-$AO$25)</f>
        <v>0.13149518959164697</v>
      </c>
      <c r="P26" s="16">
        <f>ABS(P25-$AP$25)</f>
        <v>0.10932711713272258</v>
      </c>
      <c r="Q26" s="31"/>
      <c r="R26" s="31"/>
      <c r="S26" s="15">
        <f t="shared" ref="S26" si="10">ABS(S25-$AO$19)</f>
        <v>0.1253456706324827</v>
      </c>
      <c r="T26" s="16">
        <f t="shared" ref="T26" si="11">ABS(T25-$AP$25)</f>
        <v>0.12932711713272216</v>
      </c>
      <c r="U26" s="15">
        <f>ABS(U25-$AO$25)</f>
        <v>0.15807516858118387</v>
      </c>
      <c r="V26" s="16">
        <f>ABS(V25-$AP$25)</f>
        <v>0.14435221152597855</v>
      </c>
      <c r="W26" s="15"/>
      <c r="X26" s="16"/>
      <c r="Y26" s="15">
        <f>ABS(Y25-$AO$25)</f>
        <v>0.16149518959164677</v>
      </c>
      <c r="Z26" s="16">
        <f>ABS(Z25-$AP$25)</f>
        <v>0.14932711713272262</v>
      </c>
      <c r="AA26" s="17">
        <v>0.12816185625833221</v>
      </c>
      <c r="AB26" s="17">
        <v>0.13528023502887976</v>
      </c>
      <c r="AC26" s="15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32</v>
      </c>
      <c r="AR26" s="12" t="s">
        <v>32</v>
      </c>
    </row>
    <row r="27" spans="1:44" ht="15.75" customHeight="1" thickBot="1">
      <c r="A27" s="30">
        <v>45</v>
      </c>
      <c r="D27" s="34" t="s">
        <v>50</v>
      </c>
      <c r="E27" s="12">
        <f>E$11-E$13+E$12+198.6-60-SUM(E$14:E$18)</f>
        <v>-3.7200000000000166</v>
      </c>
      <c r="F27" s="12">
        <f>F$11-F$13+F$12+198.6-10*LOG10(A27)-30-SUM(F$14:F$18)</f>
        <v>-1.5321251377534573</v>
      </c>
      <c r="G27" s="12">
        <f>G$11-G$13+G$12+198.6-60-SUM(G$14:G$18)</f>
        <v>-3.8200000000000163</v>
      </c>
      <c r="H27" s="12">
        <f>H$11-H$13+H$12+198.6-10*LOG10(A27)-30-SUM(H$14:H$18)</f>
        <v>-1.6321251377534569</v>
      </c>
      <c r="I27" s="12">
        <v>-3.7466159698361707</v>
      </c>
      <c r="J27" s="12">
        <v>-1.5547611286000631</v>
      </c>
      <c r="K27" s="12"/>
      <c r="L27" s="12">
        <v>-1.55476112860008</v>
      </c>
      <c r="M27" s="12">
        <v>-2.4300000000000002</v>
      </c>
      <c r="N27" s="12">
        <v>-0.23</v>
      </c>
      <c r="O27" s="12">
        <v>-3.72</v>
      </c>
      <c r="P27" s="12">
        <v>-1.53</v>
      </c>
      <c r="Q27" s="31">
        <v>-3.7333473448494345</v>
      </c>
      <c r="R27" s="31">
        <v>-1.5414925036132985</v>
      </c>
      <c r="S27" s="12">
        <v>-3.73</v>
      </c>
      <c r="T27" s="12">
        <v>-1.54</v>
      </c>
      <c r="U27" s="12">
        <v>-3.7465799789895371</v>
      </c>
      <c r="V27" s="12">
        <v>-1.5547251377534437</v>
      </c>
      <c r="W27" s="12"/>
      <c r="X27" s="12">
        <v>-1.54</v>
      </c>
      <c r="Y27" s="12">
        <v>-3.75</v>
      </c>
      <c r="Z27" s="12">
        <v>-1.56</v>
      </c>
      <c r="AA27" s="12">
        <v>-3.7200000000000166</v>
      </c>
      <c r="AB27" s="12">
        <v>-1.5321251377534573</v>
      </c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-3.5885048104083532</v>
      </c>
      <c r="AP27" s="12">
        <f>AVERAGE(F27,J27,N27,P27,R27,T27,V27,X27,Z27,AB27,AD27,AF27,AH27,AJ27,AL27,AN27)</f>
        <v>-1.4115229045473721</v>
      </c>
      <c r="AQ27" s="12">
        <f t="shared" si="3"/>
        <v>0.41624047714163898</v>
      </c>
      <c r="AR27" s="12">
        <f t="shared" si="2"/>
        <v>0.39954205755010819</v>
      </c>
    </row>
    <row r="28" spans="1:44" ht="15.75" thickBot="1">
      <c r="A28" s="30"/>
      <c r="D28" s="33" t="s">
        <v>64</v>
      </c>
      <c r="E28" s="15">
        <f>ABS(E27-$AO$19)</f>
        <v>0.11534567063249934</v>
      </c>
      <c r="F28" s="16">
        <f>ABS(F27-$AP$27)</f>
        <v>0.12060223320608521</v>
      </c>
      <c r="G28" s="15">
        <f>ABS(G27-$AO$19)</f>
        <v>0.21534567063249899</v>
      </c>
      <c r="H28" s="16">
        <f>ABS(H27-$AP$27)</f>
        <v>0.22060223320608485</v>
      </c>
      <c r="I28" s="15">
        <f>ABS(I27-$AO$19)</f>
        <v>0.14196164046865345</v>
      </c>
      <c r="J28" s="16">
        <f>ABS(J27-$AP$27)</f>
        <v>0.14323822405269104</v>
      </c>
      <c r="K28" s="15"/>
      <c r="L28" s="16">
        <f>ABS(L27-$AP$27)</f>
        <v>0.14323822405270792</v>
      </c>
      <c r="M28" s="15">
        <v>1.32</v>
      </c>
      <c r="N28" s="16">
        <v>1.27</v>
      </c>
      <c r="O28" s="15">
        <f>ABS(O27-$AO$27)</f>
        <v>0.13149518959164697</v>
      </c>
      <c r="P28" s="16">
        <f>ABS(P27-$AP$27)</f>
        <v>0.11847709545262797</v>
      </c>
      <c r="Q28" s="31"/>
      <c r="R28" s="31"/>
      <c r="S28" s="15">
        <f t="shared" ref="S28" si="12">ABS(S27-$AO$19)</f>
        <v>0.1253456706324827</v>
      </c>
      <c r="T28" s="16">
        <f t="shared" ref="T28" si="13">ABS(T27-$AP$27)</f>
        <v>0.12847709545262798</v>
      </c>
      <c r="U28" s="15">
        <f>ABS(U27-$AO$27)</f>
        <v>0.15807516858118387</v>
      </c>
      <c r="V28" s="16">
        <f>ABS(V27-$AP$27)</f>
        <v>0.14320223320607162</v>
      </c>
      <c r="W28" s="15"/>
      <c r="X28" s="16"/>
      <c r="Y28" s="15">
        <f>ABS(Y27-$AO$27)</f>
        <v>0.16149518959164677</v>
      </c>
      <c r="Z28" s="16">
        <f>ABS(Z27-$AP$27)</f>
        <v>0.14847709545262799</v>
      </c>
      <c r="AA28" s="17">
        <v>0.12816185625833221</v>
      </c>
      <c r="AB28" s="17">
        <v>0.13400248134009463</v>
      </c>
      <c r="AC28" s="15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32</v>
      </c>
      <c r="AR28" s="12" t="s">
        <v>32</v>
      </c>
    </row>
    <row r="29" spans="1:44" ht="15.75" customHeight="1" thickBot="1">
      <c r="A29" s="30">
        <v>30</v>
      </c>
      <c r="D29" s="34" t="s">
        <v>51</v>
      </c>
      <c r="E29" s="12">
        <f>E$11-E$13+E$12+198.6-60-SUM(E$14:E$18)</f>
        <v>-3.7200000000000166</v>
      </c>
      <c r="F29" s="12">
        <f>F$11-F$13+F$12+198.6-10*LOG10(A29)-30-SUM(F$14:F$18)</f>
        <v>0.22878745280335622</v>
      </c>
      <c r="G29" s="12">
        <f>G$11-G$13+G$12+198.6-60-SUM(G$14:G$18)</f>
        <v>-3.8200000000000163</v>
      </c>
      <c r="H29" s="12">
        <f>H$11-H$13+H$12+198.6-10*LOG10(A29)-30-SUM(H$14:H$18)</f>
        <v>0.12878745280335657</v>
      </c>
      <c r="I29" s="12">
        <v>-3.7466159698361707</v>
      </c>
      <c r="J29" s="12">
        <v>0.20615146195675038</v>
      </c>
      <c r="K29" s="12"/>
      <c r="L29" s="12"/>
      <c r="M29" s="12">
        <v>-2.4300000000000002</v>
      </c>
      <c r="N29" s="12">
        <v>1.53</v>
      </c>
      <c r="O29" s="12">
        <v>-3.72</v>
      </c>
      <c r="P29" s="12">
        <v>0.23</v>
      </c>
      <c r="Q29" s="31">
        <v>-3.7333473448494345</v>
      </c>
      <c r="R29" s="31">
        <v>0.219420086943515</v>
      </c>
      <c r="S29" s="12">
        <v>-3.73</v>
      </c>
      <c r="T29" s="12">
        <v>0.22</v>
      </c>
      <c r="U29" s="12">
        <v>-3.7465799789895371</v>
      </c>
      <c r="V29" s="12">
        <v>0.20618745280336981</v>
      </c>
      <c r="W29" s="12"/>
      <c r="X29" s="12">
        <v>0.22</v>
      </c>
      <c r="Y29" s="12">
        <v>-3.75</v>
      </c>
      <c r="Z29" s="12">
        <v>0.2</v>
      </c>
      <c r="AA29" s="12">
        <v>-3.7200000000000166</v>
      </c>
      <c r="AB29" s="12">
        <v>0.22878745280335622</v>
      </c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-3.5885048104083532</v>
      </c>
      <c r="AP29" s="12">
        <f>AVERAGE(F29,J29,N29,P29,R29,T29,V29,X29,Z29,AB29,AD29,AF29,AH29,AJ29,AL29,AN29)</f>
        <v>0.34893339073103485</v>
      </c>
      <c r="AQ29" s="12">
        <f t="shared" si="3"/>
        <v>0.41624047714163898</v>
      </c>
      <c r="AR29" s="12">
        <f t="shared" si="2"/>
        <v>0.39936919579474983</v>
      </c>
    </row>
    <row r="30" spans="1:44" ht="15.75" thickBot="1">
      <c r="A30" s="30"/>
      <c r="D30" s="33" t="s">
        <v>64</v>
      </c>
      <c r="E30" s="15">
        <f>ABS(E29-$AO$19)</f>
        <v>0.11534567063249934</v>
      </c>
      <c r="F30" s="16">
        <f>ABS(F29-$AP$29)</f>
        <v>0.12014593792767864</v>
      </c>
      <c r="G30" s="15">
        <f>ABS(G29-$AO$19)</f>
        <v>0.21534567063249899</v>
      </c>
      <c r="H30" s="16">
        <f>ABS(H29-$AP$29)</f>
        <v>0.22014593792767828</v>
      </c>
      <c r="I30" s="15">
        <f>ABS(I29-$AO$19)</f>
        <v>0.14196164046865345</v>
      </c>
      <c r="J30" s="16">
        <f>ABS(J29-$AP$29)</f>
        <v>0.14278192877428447</v>
      </c>
      <c r="K30" s="15"/>
      <c r="L30" s="16"/>
      <c r="M30" s="15">
        <v>1.32</v>
      </c>
      <c r="N30" s="16">
        <v>1.27</v>
      </c>
      <c r="O30" s="15">
        <f>ABS(O29-$AO$29)</f>
        <v>0.13149518959164697</v>
      </c>
      <c r="P30" s="16">
        <f>ABS(P29-$AP$29)</f>
        <v>0.11893339073103484</v>
      </c>
      <c r="Q30" s="31"/>
      <c r="R30" s="31"/>
      <c r="S30" s="15">
        <f t="shared" ref="S30" si="14">ABS(S29-$AO$19)</f>
        <v>0.1253456706324827</v>
      </c>
      <c r="T30" s="16">
        <f t="shared" ref="T30" si="15">ABS(T29-$AP$29)</f>
        <v>0.12893339073103485</v>
      </c>
      <c r="U30" s="15">
        <f>ABS(U29-$AO$29)</f>
        <v>0.15807516858118387</v>
      </c>
      <c r="V30" s="16">
        <f>ABS(V29-$AP$29)</f>
        <v>0.14274593792766505</v>
      </c>
      <c r="W30" s="15"/>
      <c r="X30" s="16"/>
      <c r="Y30" s="15">
        <f>ABS(Y29-$AO$29)</f>
        <v>0.16149518959164677</v>
      </c>
      <c r="Z30" s="16">
        <f>ABS(Z29-$AP$29)</f>
        <v>0.14893339073103484</v>
      </c>
      <c r="AA30" s="17">
        <v>0.12816185625833221</v>
      </c>
      <c r="AB30" s="17">
        <v>0.13349548658630961</v>
      </c>
      <c r="AC30" s="15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32</v>
      </c>
      <c r="AR30" s="12" t="s">
        <v>32</v>
      </c>
    </row>
    <row r="31" spans="1:44" ht="15.75" customHeight="1" thickBot="1">
      <c r="A31" s="30">
        <v>15</v>
      </c>
      <c r="D31" s="34" t="s">
        <v>52</v>
      </c>
      <c r="E31" s="12">
        <f>E$11-E$13+E$12+198.6-60-SUM(E$14:E$18)</f>
        <v>-3.7200000000000166</v>
      </c>
      <c r="F31" s="12">
        <f>F$11-F$13+F$12+198.6-10*LOG10(A31)-30-SUM(F$14:F$18)</f>
        <v>3.2390874094431688</v>
      </c>
      <c r="G31" s="12">
        <f>G$11-G$13+G$12+198.6-60-SUM(G$14:G$18)</f>
        <v>-3.8200000000000163</v>
      </c>
      <c r="H31" s="12">
        <f>H$11-H$13+H$12+198.6-10*LOG10(A31)-30-SUM(H$14:H$18)</f>
        <v>3.1390874094431691</v>
      </c>
      <c r="I31" s="12">
        <v>-3.7466159698361707</v>
      </c>
      <c r="J31" s="12">
        <v>3.2164514185965629</v>
      </c>
      <c r="K31" s="12"/>
      <c r="L31" s="12">
        <v>3.2164514185965398</v>
      </c>
      <c r="M31" s="12">
        <v>-2.4300000000000002</v>
      </c>
      <c r="N31" s="12">
        <v>4.53</v>
      </c>
      <c r="O31" s="12">
        <v>-3.72</v>
      </c>
      <c r="P31" s="12">
        <v>3.24</v>
      </c>
      <c r="Q31" s="31">
        <v>-3.7333473448494345</v>
      </c>
      <c r="R31" s="31">
        <v>3.2297200435833275</v>
      </c>
      <c r="S31" s="12">
        <v>-3.73</v>
      </c>
      <c r="T31" s="12">
        <v>3.23</v>
      </c>
      <c r="U31" s="12">
        <v>-3.7465799789895371</v>
      </c>
      <c r="V31" s="12">
        <v>3.2164874094431823</v>
      </c>
      <c r="W31" s="12"/>
      <c r="X31" s="12">
        <v>3.23</v>
      </c>
      <c r="Y31" s="12">
        <v>-3.75</v>
      </c>
      <c r="Z31" s="12">
        <v>3.22</v>
      </c>
      <c r="AA31" s="12">
        <v>-3.7200000000000166</v>
      </c>
      <c r="AB31" s="12">
        <v>3.2390874094431688</v>
      </c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-3.5885048104083532</v>
      </c>
      <c r="AP31" s="12">
        <f>AVERAGE(F31,J31,N31,P31,R31,T31,V31,X31,Z31,AB31,AD31,AF31,AH31,AJ31,AL31,AN31)</f>
        <v>3.3590833690509414</v>
      </c>
      <c r="AQ31" s="12">
        <f t="shared" si="3"/>
        <v>0.41624047714163898</v>
      </c>
      <c r="AR31" s="12">
        <f t="shared" si="2"/>
        <v>0.39599300710498936</v>
      </c>
    </row>
    <row r="32" spans="1:44" ht="15.75" thickBot="1">
      <c r="A32" s="30"/>
      <c r="D32" s="33" t="s">
        <v>64</v>
      </c>
      <c r="E32" s="15">
        <f>ABS(E31-$AO$19)</f>
        <v>0.11534567063249934</v>
      </c>
      <c r="F32" s="16">
        <f>ABS(F31-$AP$31)</f>
        <v>0.11999595960777265</v>
      </c>
      <c r="G32" s="15">
        <f>ABS(G31-$AO$19)</f>
        <v>0.21534567063249899</v>
      </c>
      <c r="H32" s="16">
        <f>ABS(H31-$AP$31)</f>
        <v>0.2199959596077723</v>
      </c>
      <c r="I32" s="15">
        <f>ABS(I31-$AO$19)</f>
        <v>0.14196164046865345</v>
      </c>
      <c r="J32" s="16">
        <f>ABS(J31-$AP$31)</f>
        <v>0.14263195045437849</v>
      </c>
      <c r="K32" s="15"/>
      <c r="L32" s="16">
        <f>ABS(L31-$AP$31)</f>
        <v>0.14263195045440158</v>
      </c>
      <c r="M32" s="15">
        <v>1.32</v>
      </c>
      <c r="N32" s="16">
        <v>1.28</v>
      </c>
      <c r="O32" s="15">
        <f>ABS(O31-$AO$31)</f>
        <v>0.13149518959164697</v>
      </c>
      <c r="P32" s="16">
        <f>ABS(P31-$AP$31)</f>
        <v>0.11908336905094119</v>
      </c>
      <c r="Q32" s="31"/>
      <c r="R32" s="31"/>
      <c r="S32" s="15">
        <f t="shared" ref="S32" si="16">ABS(S31-$AO$19)</f>
        <v>0.1253456706324827</v>
      </c>
      <c r="T32" s="16">
        <f t="shared" ref="T32" si="17">ABS(T31-$AP$31)</f>
        <v>0.12908336905094142</v>
      </c>
      <c r="U32" s="15">
        <f>ABS(U31-$AO$31)</f>
        <v>0.15807516858118387</v>
      </c>
      <c r="V32" s="16">
        <f>ABS(V31-$AP$31)</f>
        <v>0.14259595960775906</v>
      </c>
      <c r="W32" s="15"/>
      <c r="X32" s="16"/>
      <c r="Y32" s="15">
        <f>ABS(Y31-$AO$31)</f>
        <v>0.16149518959164677</v>
      </c>
      <c r="Z32" s="16">
        <f>ABS(Z31-$AP$31)</f>
        <v>0.13908336905094121</v>
      </c>
      <c r="AA32" s="17">
        <v>0.12816185625833221</v>
      </c>
      <c r="AB32" s="17">
        <v>0.13332884400863598</v>
      </c>
      <c r="AC32" s="15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32</v>
      </c>
      <c r="AR32" s="12" t="s">
        <v>32</v>
      </c>
    </row>
    <row r="33" spans="1:44" ht="15.75" customHeight="1" thickBot="1">
      <c r="A33" s="30">
        <v>3.75</v>
      </c>
      <c r="D33" s="34" t="s">
        <v>53</v>
      </c>
      <c r="E33" s="12">
        <f>E$11-E$13+E$12+198.6-60-SUM(E$14:E$18)</f>
        <v>-3.7200000000000166</v>
      </c>
      <c r="F33" s="12">
        <f>F$11-F$13+F$12+198.6-10*LOG10(A33)-30-SUM(F$14:F$18)</f>
        <v>9.2596873227227938</v>
      </c>
      <c r="G33" s="12">
        <f>G$11-G$13+G$12+198.6-60-SUM(G$14:G$18)</f>
        <v>-3.8200000000000163</v>
      </c>
      <c r="H33" s="12">
        <f>H$11-H$13+H$12+198.6-10*LOG10(A33)-30-SUM(H$14:H$18)</f>
        <v>9.1596873227227942</v>
      </c>
      <c r="I33" s="12">
        <v>-3.7466159698361707</v>
      </c>
      <c r="J33" s="12">
        <v>9.237051331876188</v>
      </c>
      <c r="K33" s="12"/>
      <c r="L33" s="12">
        <v>9.2370513318761702</v>
      </c>
      <c r="M33" s="12">
        <v>-2.4300000000000002</v>
      </c>
      <c r="N33" s="12">
        <v>10.56</v>
      </c>
      <c r="O33" s="12">
        <v>-3.72</v>
      </c>
      <c r="P33" s="12">
        <v>9.26</v>
      </c>
      <c r="Q33" s="31">
        <v>-3.7333473448494345</v>
      </c>
      <c r="R33" s="31">
        <v>9.2503199568629526</v>
      </c>
      <c r="S33" s="12">
        <v>-3.73</v>
      </c>
      <c r="T33" s="12">
        <v>9.25</v>
      </c>
      <c r="U33" s="12">
        <v>-3.7465799789895371</v>
      </c>
      <c r="V33" s="12">
        <v>9.2370873227228074</v>
      </c>
      <c r="W33" s="12"/>
      <c r="X33" s="12">
        <v>9.25</v>
      </c>
      <c r="Y33" s="12">
        <v>-3.75</v>
      </c>
      <c r="Z33" s="12">
        <v>9.24</v>
      </c>
      <c r="AA33" s="12">
        <v>-3.7200000000000166</v>
      </c>
      <c r="AB33" s="12">
        <v>9.2596873227227938</v>
      </c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-3.5885048104083532</v>
      </c>
      <c r="AP33" s="12">
        <f>AVERAGE(F33,J33,N33,P33,R33,T33,V33,X33,Z33,AB33,AD33,AF33,AH33,AJ33,AL33,AN33)</f>
        <v>9.3803833256907527</v>
      </c>
      <c r="AQ33" s="12">
        <f t="shared" si="3"/>
        <v>0.41624047714163898</v>
      </c>
      <c r="AR33" s="12">
        <f t="shared" si="2"/>
        <v>0.3988863148120555</v>
      </c>
    </row>
    <row r="34" spans="1:44" ht="15.75" thickBot="1">
      <c r="D34" s="33" t="s">
        <v>64</v>
      </c>
      <c r="E34" s="15">
        <f>ABS(E33-$AO$19)</f>
        <v>0.11534567063249934</v>
      </c>
      <c r="F34" s="16">
        <f>ABS(F33-$AP$33)</f>
        <v>0.1206960029679589</v>
      </c>
      <c r="G34" s="15">
        <f>ABS(G33-$AO$19)</f>
        <v>0.21534567063249899</v>
      </c>
      <c r="H34" s="16">
        <f>ABS(H33-$AP$33)</f>
        <v>0.22069600296795855</v>
      </c>
      <c r="I34" s="15">
        <f>ABS(I33-$AO$19)</f>
        <v>0.14196164046865345</v>
      </c>
      <c r="J34" s="16">
        <f>ABS(J33-$AP$33)</f>
        <v>0.14333199381456474</v>
      </c>
      <c r="K34" s="15"/>
      <c r="L34" s="16">
        <f>ABS(L33-$AP$33)</f>
        <v>0.1433319938145825</v>
      </c>
      <c r="M34" s="15">
        <v>1.32</v>
      </c>
      <c r="N34" s="16">
        <v>1.32</v>
      </c>
      <c r="O34" s="15">
        <f>ABS(O33-$AO$33)</f>
        <v>0.13149518959164697</v>
      </c>
      <c r="P34" s="16">
        <f>ABS(P33-$AP$33)</f>
        <v>0.12038332569075294</v>
      </c>
      <c r="Q34" s="15"/>
      <c r="R34" s="16"/>
      <c r="S34" s="15">
        <f t="shared" ref="S34" si="18">ABS(S33-$AO$19)</f>
        <v>0.1253456706324827</v>
      </c>
      <c r="T34" s="16">
        <f t="shared" ref="T34" si="19">ABS(T33-$AP$33)</f>
        <v>0.13038332569075273</v>
      </c>
      <c r="U34" s="15">
        <f>ABS(U33-$AO$33)</f>
        <v>0.15807516858118387</v>
      </c>
      <c r="V34" s="16">
        <f>ABS(V33-$AP$33)</f>
        <v>0.14329600296794531</v>
      </c>
      <c r="W34" s="15"/>
      <c r="X34" s="16"/>
      <c r="Y34" s="15">
        <f>ABS(Y33-$AO$33)</f>
        <v>0.16149518959164677</v>
      </c>
      <c r="Z34" s="16">
        <f>ABS(Z33-$AP$33)</f>
        <v>0.14038332569075251</v>
      </c>
      <c r="AA34" s="17">
        <v>0.12816185625833221</v>
      </c>
      <c r="AB34" s="17">
        <v>0.1341066699643978</v>
      </c>
      <c r="AC34" s="15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32</v>
      </c>
    </row>
    <row r="37" spans="1:44" ht="15">
      <c r="F37" s="22" t="s">
        <v>32</v>
      </c>
      <c r="G37" s="23"/>
      <c r="H37" s="22" t="s">
        <v>32</v>
      </c>
      <c r="I37" s="23"/>
      <c r="J37" s="23"/>
      <c r="K37" s="23"/>
      <c r="L37" s="22" t="s">
        <v>32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zoomScale="70" zoomScaleNormal="70" zoomScalePageLayoutView="80" workbookViewId="0">
      <selection activeCell="AC10" sqref="AC10:AD34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4:44" ht="13.5" thickBot="1"/>
    <row r="4" spans="4:44" ht="13.5" thickBot="1">
      <c r="D4" s="28" t="s">
        <v>60</v>
      </c>
    </row>
    <row r="7" spans="4:44" ht="13.5" customHeight="1" thickBot="1"/>
    <row r="8" spans="4:44" ht="15.75" customHeight="1" thickBot="1">
      <c r="D8" s="33" t="s">
        <v>18</v>
      </c>
      <c r="E8" s="40" t="s">
        <v>31</v>
      </c>
      <c r="F8" s="41"/>
      <c r="G8" s="40" t="s">
        <v>72</v>
      </c>
      <c r="H8" s="41"/>
      <c r="I8" s="40" t="s">
        <v>74</v>
      </c>
      <c r="J8" s="41"/>
      <c r="K8" s="40" t="s">
        <v>75</v>
      </c>
      <c r="L8" s="41"/>
      <c r="M8" s="40" t="s">
        <v>76</v>
      </c>
      <c r="N8" s="47"/>
      <c r="O8" s="40" t="s">
        <v>77</v>
      </c>
      <c r="P8" s="41"/>
      <c r="Q8" s="40" t="s">
        <v>78</v>
      </c>
      <c r="R8" s="41"/>
      <c r="S8" s="40" t="s">
        <v>79</v>
      </c>
      <c r="T8" s="41"/>
      <c r="U8" s="40" t="s">
        <v>80</v>
      </c>
      <c r="V8" s="41"/>
      <c r="W8" s="40" t="s">
        <v>81</v>
      </c>
      <c r="X8" s="41"/>
      <c r="Y8" s="40" t="s">
        <v>85</v>
      </c>
      <c r="Z8" s="41"/>
      <c r="AA8" s="40" t="s">
        <v>89</v>
      </c>
      <c r="AB8" s="41"/>
      <c r="AC8" s="42" t="s">
        <v>32</v>
      </c>
      <c r="AD8" s="44"/>
      <c r="AE8" s="42"/>
      <c r="AF8" s="44"/>
      <c r="AG8" s="42"/>
      <c r="AH8" s="45"/>
      <c r="AI8" s="42"/>
      <c r="AJ8" s="45"/>
      <c r="AK8" s="42"/>
      <c r="AL8" s="44"/>
      <c r="AM8" s="42"/>
      <c r="AN8" s="44"/>
      <c r="AO8" s="42" t="s">
        <v>19</v>
      </c>
      <c r="AP8" s="46"/>
      <c r="AQ8" s="42" t="s">
        <v>20</v>
      </c>
      <c r="AR8" s="43"/>
    </row>
    <row r="9" spans="4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v>2</v>
      </c>
      <c r="R10" s="12">
        <v>2</v>
      </c>
      <c r="S10" s="12">
        <v>2</v>
      </c>
      <c r="T10" s="12">
        <v>2</v>
      </c>
      <c r="U10" s="12">
        <v>2</v>
      </c>
      <c r="V10" s="12">
        <v>2</v>
      </c>
      <c r="W10" s="12">
        <v>2</v>
      </c>
      <c r="X10" s="12">
        <v>2</v>
      </c>
      <c r="Y10" s="12">
        <v>2</v>
      </c>
      <c r="Z10" s="12">
        <v>2</v>
      </c>
      <c r="AA10" s="12">
        <v>2</v>
      </c>
      <c r="AB10" s="12">
        <v>2</v>
      </c>
      <c r="AC10" s="12">
        <v>2</v>
      </c>
      <c r="AD10" s="12">
        <v>2</v>
      </c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35" t="s">
        <v>69</v>
      </c>
      <c r="E11" s="31">
        <v>89.8</v>
      </c>
      <c r="F11" s="12">
        <v>23</v>
      </c>
      <c r="G11" s="31">
        <v>89.8</v>
      </c>
      <c r="H11" s="12">
        <v>23</v>
      </c>
      <c r="I11" s="12">
        <v>89.8</v>
      </c>
      <c r="J11" s="12">
        <v>23</v>
      </c>
      <c r="K11" s="12">
        <v>89.8</v>
      </c>
      <c r="L11" s="12">
        <v>23</v>
      </c>
      <c r="M11" s="12">
        <v>89</v>
      </c>
      <c r="N11" s="12">
        <v>23</v>
      </c>
      <c r="O11" s="12">
        <v>89.8</v>
      </c>
      <c r="P11" s="12">
        <v>23</v>
      </c>
      <c r="Q11" s="31">
        <v>89.8</v>
      </c>
      <c r="R11" s="31">
        <v>23</v>
      </c>
      <c r="S11" s="12">
        <v>89.8</v>
      </c>
      <c r="T11" s="12">
        <v>23</v>
      </c>
      <c r="U11" s="12">
        <v>89.8</v>
      </c>
      <c r="V11" s="12">
        <v>23</v>
      </c>
      <c r="W11" s="12">
        <v>89.8</v>
      </c>
      <c r="X11" s="12">
        <v>23</v>
      </c>
      <c r="Y11" s="12">
        <v>89.8</v>
      </c>
      <c r="Z11" s="12">
        <v>23</v>
      </c>
      <c r="AA11" s="12">
        <v>89.8</v>
      </c>
      <c r="AB11" s="12">
        <v>23</v>
      </c>
      <c r="AC11" s="12">
        <v>89.8</v>
      </c>
      <c r="AD11" s="12">
        <v>23</v>
      </c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89.727272727272705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0.23094010767584944</v>
      </c>
      <c r="AR11" s="12">
        <f>_xlfn.STDEV.S(F11,H11,J11,N11,P11,R11,T11,V11,X11,Z11,AB11,AD11,AF11,AH11,AJ11,AL11,AN11)</f>
        <v>0</v>
      </c>
    </row>
    <row r="12" spans="4:44" ht="15.75" customHeight="1" thickBot="1">
      <c r="D12" s="34" t="s">
        <v>83</v>
      </c>
      <c r="E12" s="12">
        <v>-31.62</v>
      </c>
      <c r="F12" s="12">
        <v>16.7</v>
      </c>
      <c r="G12" s="12">
        <v>-31.62</v>
      </c>
      <c r="H12" s="12">
        <v>16.7</v>
      </c>
      <c r="I12" s="12">
        <v>-31.62397997898956</v>
      </c>
      <c r="J12" s="12">
        <v>16.7</v>
      </c>
      <c r="K12" s="12">
        <v>-31.623979978989599</v>
      </c>
      <c r="L12" s="12">
        <v>16.7</v>
      </c>
      <c r="M12" s="12">
        <v>-31.62</v>
      </c>
      <c r="N12" s="12">
        <v>16.7</v>
      </c>
      <c r="O12" s="12">
        <v>-31.6</v>
      </c>
      <c r="P12" s="12">
        <v>16.700045023123906</v>
      </c>
      <c r="Q12" s="31">
        <v>-31.62397997898956</v>
      </c>
      <c r="R12" s="31">
        <v>16.7</v>
      </c>
      <c r="S12" s="12">
        <v>-31.623979978989599</v>
      </c>
      <c r="T12" s="12">
        <v>16.7</v>
      </c>
      <c r="U12" s="37">
        <v>-31.62397997898956</v>
      </c>
      <c r="V12" s="12">
        <v>16.7</v>
      </c>
      <c r="W12" s="12">
        <v>-31.623979978989599</v>
      </c>
      <c r="X12" s="12">
        <v>16.7</v>
      </c>
      <c r="Y12" s="12">
        <v>-31.62</v>
      </c>
      <c r="Z12" s="12">
        <v>16.7</v>
      </c>
      <c r="AA12" s="12">
        <v>-31.62</v>
      </c>
      <c r="AB12" s="12">
        <v>16.7</v>
      </c>
      <c r="AC12" s="12">
        <v>-31.623979978989599</v>
      </c>
      <c r="AD12" s="12">
        <v>16.7</v>
      </c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-31.620352715812498</v>
      </c>
      <c r="AP12" s="12">
        <f t="shared" si="1"/>
        <v>16.700004093011259</v>
      </c>
      <c r="AQ12" s="12">
        <f>_xlfn.STDEV.S(E12,G12,I12,M12,O12,Q12,S12,U12,W12,Y12,AA12,AC12,AE12,AG12,AI12,AK12,AM12)</f>
        <v>6.6999792722249041E-3</v>
      </c>
      <c r="AR12" s="12">
        <f t="shared" ref="AR12:AR33" si="2">_xlfn.STDEV.S(F12,H12,J12,N12,P12,R12,T12,V12,X12,Z12,AB12,AD12,AF12,AH12,AJ12,AL12,AN12)</f>
        <v>1.2997056353564167E-5</v>
      </c>
    </row>
    <row r="13" spans="4:44" ht="15.75" customHeight="1" thickBot="1">
      <c r="D13" s="34" t="s">
        <v>25</v>
      </c>
      <c r="E13" s="12">
        <v>190.56</v>
      </c>
      <c r="F13" s="12">
        <v>190.56</v>
      </c>
      <c r="G13" s="12">
        <v>190.56</v>
      </c>
      <c r="H13" s="12">
        <v>190.56</v>
      </c>
      <c r="I13" s="12">
        <v>190.58029518659691</v>
      </c>
      <c r="J13" s="12">
        <v>190.58029518659691</v>
      </c>
      <c r="K13" s="12">
        <v>190.580295186597</v>
      </c>
      <c r="L13" s="12">
        <v>190.580295186597</v>
      </c>
      <c r="M13" s="12">
        <v>190.96</v>
      </c>
      <c r="N13" s="12">
        <v>190.96</v>
      </c>
      <c r="O13" s="12">
        <v>190.57206737264562</v>
      </c>
      <c r="P13" s="12">
        <v>190.57206737264562</v>
      </c>
      <c r="Q13" s="31">
        <v>190.580295191419</v>
      </c>
      <c r="R13" s="31">
        <v>190.580295191419</v>
      </c>
      <c r="S13" s="12">
        <v>190.58</v>
      </c>
      <c r="T13" s="12">
        <v>190.58</v>
      </c>
      <c r="U13" s="12">
        <v>190.58029999999999</v>
      </c>
      <c r="V13" s="12">
        <v>190.58029999999999</v>
      </c>
      <c r="W13" s="12">
        <v>190.580295186597</v>
      </c>
      <c r="X13" s="12">
        <v>190.580295186597</v>
      </c>
      <c r="Y13" s="12">
        <v>190.58</v>
      </c>
      <c r="Z13" s="12">
        <v>190.58</v>
      </c>
      <c r="AA13" s="12">
        <v>190.56</v>
      </c>
      <c r="AB13" s="12">
        <v>190.56</v>
      </c>
      <c r="AC13" s="12">
        <v>190.58</v>
      </c>
      <c r="AD13" s="12">
        <v>190.58</v>
      </c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190.61029572156895</v>
      </c>
      <c r="AP13" s="12">
        <f t="shared" si="1"/>
        <v>190.61029572156895</v>
      </c>
      <c r="AQ13" s="12">
        <f t="shared" ref="AQ13:AQ33" si="3">_xlfn.STDEV.S(E13,G13,I13,M13,O13,Q13,S13,U13,W13,Y13,AA13,AC13,AE13,AG13,AI13,AK13,AM13)</f>
        <v>0.11179770465465738</v>
      </c>
      <c r="AR13" s="12">
        <f t="shared" si="2"/>
        <v>0.11179770465465738</v>
      </c>
    </row>
    <row r="14" spans="4:44" ht="15.75" customHeight="1" thickBot="1">
      <c r="D14" s="34" t="s">
        <v>26</v>
      </c>
      <c r="E14" s="12">
        <v>0.2</v>
      </c>
      <c r="F14" s="12">
        <v>0.2</v>
      </c>
      <c r="G14" s="12">
        <v>0.2</v>
      </c>
      <c r="H14" s="12">
        <v>0.2</v>
      </c>
      <c r="I14" s="12">
        <v>0.2</v>
      </c>
      <c r="J14" s="12">
        <v>0.2</v>
      </c>
      <c r="K14" s="12">
        <v>0.2</v>
      </c>
      <c r="L14" s="12">
        <v>0.2</v>
      </c>
      <c r="M14" s="12">
        <v>0.2</v>
      </c>
      <c r="N14" s="12">
        <v>0.2</v>
      </c>
      <c r="O14" s="12">
        <v>0.2</v>
      </c>
      <c r="P14" s="12">
        <v>0.2</v>
      </c>
      <c r="Q14" s="31">
        <v>0.16170792375162177</v>
      </c>
      <c r="R14" s="31">
        <v>0.16170792375162177</v>
      </c>
      <c r="S14" s="12">
        <v>0.16</v>
      </c>
      <c r="T14" s="12">
        <v>0.16</v>
      </c>
      <c r="U14" s="12">
        <v>0.20155696691002722</v>
      </c>
      <c r="V14" s="12">
        <v>0.20155696691002722</v>
      </c>
      <c r="W14" s="12">
        <v>0.2</v>
      </c>
      <c r="X14" s="12">
        <v>0.2</v>
      </c>
      <c r="Y14" s="12">
        <v>0.2</v>
      </c>
      <c r="Z14" s="12">
        <v>0.2</v>
      </c>
      <c r="AA14" s="12">
        <v>0.2</v>
      </c>
      <c r="AB14" s="12">
        <v>0.2</v>
      </c>
      <c r="AC14" s="12">
        <v>0.2</v>
      </c>
      <c r="AD14" s="12">
        <v>0.2</v>
      </c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0.19302408096924084</v>
      </c>
      <c r="AP14" s="12">
        <f t="shared" si="1"/>
        <v>0.19302408096924084</v>
      </c>
      <c r="AQ14" s="12">
        <f t="shared" si="3"/>
        <v>1.5308991709983589E-2</v>
      </c>
      <c r="AR14" s="12">
        <f t="shared" si="2"/>
        <v>1.5308991709983589E-2</v>
      </c>
    </row>
    <row r="15" spans="4:44" ht="15.75" customHeight="1" thickBot="1">
      <c r="D15" s="34" t="s">
        <v>27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>
        <v>3</v>
      </c>
      <c r="P15" s="12">
        <v>3</v>
      </c>
      <c r="Q15" s="31">
        <v>3</v>
      </c>
      <c r="R15" s="31">
        <v>3</v>
      </c>
      <c r="S15" s="12">
        <v>3</v>
      </c>
      <c r="T15" s="12">
        <v>3</v>
      </c>
      <c r="U15" s="12">
        <v>3</v>
      </c>
      <c r="V15" s="12">
        <v>3</v>
      </c>
      <c r="W15" s="12">
        <v>3</v>
      </c>
      <c r="X15" s="12">
        <v>3</v>
      </c>
      <c r="Y15" s="12">
        <v>3</v>
      </c>
      <c r="Z15" s="12">
        <v>3</v>
      </c>
      <c r="AA15" s="12">
        <v>3</v>
      </c>
      <c r="AB15" s="12">
        <v>3</v>
      </c>
      <c r="AC15" s="12">
        <v>3</v>
      </c>
      <c r="AD15" s="12">
        <v>3</v>
      </c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34" t="s">
        <v>28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>
        <v>2.2000000000000002</v>
      </c>
      <c r="N16" s="12">
        <v>2.2000000000000002</v>
      </c>
      <c r="O16" s="12">
        <v>2.2000000000000002</v>
      </c>
      <c r="P16" s="12">
        <v>2.2000000000000002</v>
      </c>
      <c r="Q16" s="31">
        <v>2.2000000000000002</v>
      </c>
      <c r="R16" s="31">
        <v>2.2000000000000002</v>
      </c>
      <c r="S16" s="12">
        <v>2.2000000000000002</v>
      </c>
      <c r="T16" s="12">
        <v>2.2000000000000002</v>
      </c>
      <c r="U16" s="12">
        <v>2.2000000000000002</v>
      </c>
      <c r="V16" s="12">
        <v>2.2000000000000002</v>
      </c>
      <c r="W16" s="12">
        <v>2.2000000000000002</v>
      </c>
      <c r="X16" s="12">
        <v>2.2000000000000002</v>
      </c>
      <c r="Y16" s="12">
        <v>2.2000000000000002</v>
      </c>
      <c r="Z16" s="12">
        <v>2.2000000000000002</v>
      </c>
      <c r="AA16" s="12">
        <v>2.2000000000000002</v>
      </c>
      <c r="AB16" s="12">
        <v>2.2000000000000002</v>
      </c>
      <c r="AC16" s="12">
        <v>2.2000000000000002</v>
      </c>
      <c r="AD16" s="12">
        <v>2.2000000000000002</v>
      </c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2.1999999999999997</v>
      </c>
      <c r="AP16" s="12">
        <f t="shared" si="1"/>
        <v>2.1999999999999997</v>
      </c>
      <c r="AQ16" s="12">
        <f t="shared" si="3"/>
        <v>4.6383605211550139E-16</v>
      </c>
      <c r="AR16" s="12">
        <f t="shared" si="2"/>
        <v>4.6383605211550139E-16</v>
      </c>
    </row>
    <row r="17" spans="1:44" ht="15.75" customHeight="1" thickBot="1">
      <c r="D17" s="34" t="s">
        <v>29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>
        <v>3</v>
      </c>
      <c r="N17" s="12">
        <v>3</v>
      </c>
      <c r="O17" s="12">
        <v>3</v>
      </c>
      <c r="P17" s="12">
        <v>3</v>
      </c>
      <c r="Q17" s="31">
        <v>3</v>
      </c>
      <c r="R17" s="31">
        <v>3</v>
      </c>
      <c r="S17" s="12">
        <v>3</v>
      </c>
      <c r="T17" s="12">
        <v>3</v>
      </c>
      <c r="U17" s="12">
        <v>3</v>
      </c>
      <c r="V17" s="12">
        <v>3</v>
      </c>
      <c r="W17" s="12">
        <v>3</v>
      </c>
      <c r="X17" s="12">
        <v>3</v>
      </c>
      <c r="Y17" s="12">
        <v>3</v>
      </c>
      <c r="Z17" s="12">
        <v>3</v>
      </c>
      <c r="AA17" s="12">
        <v>3</v>
      </c>
      <c r="AB17" s="12">
        <v>3</v>
      </c>
      <c r="AC17" s="12">
        <v>3</v>
      </c>
      <c r="AD17" s="12">
        <v>3</v>
      </c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30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>
        <v>0</v>
      </c>
      <c r="N18" s="12">
        <v>3</v>
      </c>
      <c r="O18" s="12">
        <v>0</v>
      </c>
      <c r="P18" s="12">
        <v>3</v>
      </c>
      <c r="Q18" s="31">
        <v>0</v>
      </c>
      <c r="R18" s="31">
        <v>3</v>
      </c>
      <c r="S18" s="12">
        <v>0</v>
      </c>
      <c r="T18" s="12">
        <v>3</v>
      </c>
      <c r="U18" s="12">
        <v>0</v>
      </c>
      <c r="V18" s="12">
        <v>3</v>
      </c>
      <c r="W18" s="12">
        <v>0</v>
      </c>
      <c r="X18" s="12">
        <v>3</v>
      </c>
      <c r="Y18" s="12">
        <v>0</v>
      </c>
      <c r="Z18" s="12">
        <v>3</v>
      </c>
      <c r="AA18" s="12">
        <v>0</v>
      </c>
      <c r="AB18" s="12">
        <v>3</v>
      </c>
      <c r="AC18" s="12">
        <v>0</v>
      </c>
      <c r="AD18" s="12">
        <v>3</v>
      </c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47</v>
      </c>
      <c r="E19" s="12">
        <f>E$11-E$13+E$12+198.6-60-SUM(E$14:E$18)</f>
        <v>-2.1800000000000015</v>
      </c>
      <c r="F19" s="12">
        <f>F$11-F$13+F$12+198.6-10*LOG10(A19)-30-SUM(F$14:F$18)</f>
        <v>-23.994237554869521</v>
      </c>
      <c r="G19" s="12">
        <f>G$11-G$13+G$12+198.6-60-SUM(G$14:G$18)</f>
        <v>-2.1800000000000015</v>
      </c>
      <c r="H19" s="12">
        <f>H$11-H$13+H$12+198.6-10*LOG10(A19)-30-SUM(H$14:H$18)</f>
        <v>-23.994237554869521</v>
      </c>
      <c r="I19" s="12">
        <v>-2.2042751655864663</v>
      </c>
      <c r="J19" s="12">
        <v>-24.014532741466411</v>
      </c>
      <c r="K19" s="12"/>
      <c r="L19" s="12"/>
      <c r="M19" s="12">
        <v>-2.59</v>
      </c>
      <c r="N19" s="12">
        <v>-24.4</v>
      </c>
      <c r="O19" s="12">
        <v>-2.2000000000000002</v>
      </c>
      <c r="P19" s="12">
        <v>-24.01</v>
      </c>
      <c r="Q19" s="31">
        <v>-2.1659830941601967</v>
      </c>
      <c r="R19" s="31">
        <v>-23.976240670040113</v>
      </c>
      <c r="S19" s="12">
        <v>-2.17</v>
      </c>
      <c r="T19" s="12">
        <v>-23.98</v>
      </c>
      <c r="U19" s="12">
        <v>-2.2058369458995983</v>
      </c>
      <c r="V19" s="12">
        <v>-24.016094521779536</v>
      </c>
      <c r="W19" s="12">
        <v>-2.2000000000000002</v>
      </c>
      <c r="X19" s="12"/>
      <c r="Y19" s="12">
        <v>-2.2000000000000002</v>
      </c>
      <c r="Z19" s="12">
        <v>-24.01</v>
      </c>
      <c r="AA19" s="12">
        <v>-2.1800000000000015</v>
      </c>
      <c r="AB19" s="12">
        <v>-23.994237554869521</v>
      </c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-2.2296095205646269</v>
      </c>
      <c r="AP19" s="12">
        <f t="shared" si="1"/>
        <v>-24.043927004780567</v>
      </c>
      <c r="AQ19" s="12">
        <f t="shared" si="3"/>
        <v>0.12185221685944335</v>
      </c>
      <c r="AR19" s="12">
        <f t="shared" si="2"/>
        <v>0.12760923558619414</v>
      </c>
    </row>
    <row r="20" spans="1:44" ht="15.75" thickBot="1">
      <c r="A20" s="30"/>
      <c r="D20" s="33" t="s">
        <v>64</v>
      </c>
      <c r="E20" s="15">
        <f>ABS(E19-$AO$19)</f>
        <v>4.960952056462542E-2</v>
      </c>
      <c r="F20" s="16">
        <f>ABS(F19-$AP$19)</f>
        <v>4.9689449911046069E-2</v>
      </c>
      <c r="G20" s="15">
        <f>ABS(G19-$AO$19)</f>
        <v>4.960952056462542E-2</v>
      </c>
      <c r="H20" s="16">
        <f>ABS(H19-$AP$19)</f>
        <v>4.9689449911046069E-2</v>
      </c>
      <c r="I20" s="15">
        <f>ABS(I19-$AO$19)</f>
        <v>2.5334354978160611E-2</v>
      </c>
      <c r="J20" s="16">
        <f>ABS(J19-$AP$19)</f>
        <v>2.9394263314156177E-2</v>
      </c>
      <c r="K20" s="15"/>
      <c r="L20" s="16"/>
      <c r="M20" s="15">
        <v>0.39</v>
      </c>
      <c r="N20" s="16">
        <v>0.41</v>
      </c>
      <c r="O20" s="15">
        <f>ABS(O19-$AO$19)</f>
        <v>2.9609520564626735E-2</v>
      </c>
      <c r="P20" s="16">
        <f>ABS(P19-$AP$19)</f>
        <v>3.3927004780565539E-2</v>
      </c>
      <c r="Q20" s="31"/>
      <c r="R20" s="31"/>
      <c r="S20" s="15">
        <f t="shared" ref="S20" si="4">ABS(S19-$AO$19)</f>
        <v>5.9609520564626983E-2</v>
      </c>
      <c r="T20" s="16">
        <f t="shared" ref="T20" si="5">ABS(T19-$AP$19)</f>
        <v>6.3927004780566676E-2</v>
      </c>
      <c r="U20" s="15">
        <f>ABS(U19-$AO$19)</f>
        <v>2.3772574665028579E-2</v>
      </c>
      <c r="V20" s="16">
        <f>ABS(V19-$AP$19)</f>
        <v>2.783248300103125E-2</v>
      </c>
      <c r="W20" s="15"/>
      <c r="X20" s="16"/>
      <c r="Y20" s="15">
        <f>ABS(Y19-$AO$19)</f>
        <v>2.9609520564626735E-2</v>
      </c>
      <c r="Z20" s="16">
        <f>ABS(Z19-$AP$19)</f>
        <v>3.3927004780565539E-2</v>
      </c>
      <c r="AA20" s="17">
        <v>5.5121689516250072E-2</v>
      </c>
      <c r="AB20" s="17">
        <v>5.5900631149924607E-2</v>
      </c>
      <c r="AC20" s="15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32</v>
      </c>
      <c r="AR20" s="12" t="s">
        <v>32</v>
      </c>
    </row>
    <row r="21" spans="1:44" ht="15.75" customHeight="1" thickBot="1">
      <c r="A21" s="30">
        <v>360</v>
      </c>
      <c r="D21" s="34" t="s">
        <v>48</v>
      </c>
      <c r="E21" s="12">
        <f>E$11-E$13+E$12+198.6-60-SUM(E$14:E$18)</f>
        <v>-2.1800000000000015</v>
      </c>
      <c r="F21" s="12">
        <f>F$11-F$13+F$12+198.6-10*LOG10(A21)-30-SUM(F$14:F$18)</f>
        <v>-19.223025007672895</v>
      </c>
      <c r="G21" s="12">
        <f>G$11-G$13+G$12+198.6-60-SUM(G$14:G$18)</f>
        <v>-2.1800000000000015</v>
      </c>
      <c r="H21" s="12">
        <f>H$11-H$13+H$12+198.6-10*LOG10(A21)-30-SUM(H$14:H$18)</f>
        <v>-19.223025007672895</v>
      </c>
      <c r="I21" s="12">
        <v>-2.2042751655864663</v>
      </c>
      <c r="J21" s="12">
        <v>-19.243320194269785</v>
      </c>
      <c r="K21" s="12"/>
      <c r="L21" s="12"/>
      <c r="M21" s="12">
        <v>-2.59</v>
      </c>
      <c r="N21" s="12">
        <v>-19.62</v>
      </c>
      <c r="O21" s="12">
        <v>-2.2000000000000002</v>
      </c>
      <c r="P21" s="12">
        <v>-19.239999999999998</v>
      </c>
      <c r="Q21" s="31">
        <v>-2.1659830941601967</v>
      </c>
      <c r="R21" s="31">
        <v>-19.205028122843487</v>
      </c>
      <c r="S21" s="12">
        <v>-2.17</v>
      </c>
      <c r="T21" s="12">
        <v>-19.21</v>
      </c>
      <c r="U21" s="12">
        <v>-2.2058369458995983</v>
      </c>
      <c r="V21" s="12">
        <v>-19.24488197458291</v>
      </c>
      <c r="W21" s="12"/>
      <c r="X21" s="12">
        <v>-19.23</v>
      </c>
      <c r="Y21" s="12">
        <v>-2.2000000000000002</v>
      </c>
      <c r="Z21" s="12">
        <v>-19.239999999999998</v>
      </c>
      <c r="AA21" s="12">
        <v>-2.1800000000000015</v>
      </c>
      <c r="AB21" s="12">
        <v>-19.223025007672895</v>
      </c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-2.2328994672940294</v>
      </c>
      <c r="AP21" s="12">
        <f>AVERAGE(F21,J21,N21,P21,R21,T21,V21,X21,Z21,AB21,AD21,AF21,AH21,AJ21,AL21,AN21)</f>
        <v>-19.267928030704198</v>
      </c>
      <c r="AQ21" s="12">
        <f t="shared" si="3"/>
        <v>0.12814342684969793</v>
      </c>
      <c r="AR21" s="12">
        <f t="shared" si="2"/>
        <v>0.11885597353846376</v>
      </c>
    </row>
    <row r="22" spans="1:44" ht="15.75" thickBot="1">
      <c r="A22" s="30"/>
      <c r="D22" s="33" t="s">
        <v>64</v>
      </c>
      <c r="E22" s="15">
        <f>ABS(E21-$AO$19)</f>
        <v>4.960952056462542E-2</v>
      </c>
      <c r="F22" s="16">
        <f>ABS(F21-$AP$21)</f>
        <v>4.490302303130278E-2</v>
      </c>
      <c r="G22" s="15">
        <f>ABS(G21-$AO$19)</f>
        <v>4.960952056462542E-2</v>
      </c>
      <c r="H22" s="16">
        <f>ABS(H21-$AP$21)</f>
        <v>4.490302303130278E-2</v>
      </c>
      <c r="I22" s="15">
        <f>ABS(I21-$AO$19)</f>
        <v>2.5334354978160611E-2</v>
      </c>
      <c r="J22" s="16">
        <f>ABS(J21-$AP$21)</f>
        <v>2.4607836434412889E-2</v>
      </c>
      <c r="K22" s="15"/>
      <c r="L22" s="16"/>
      <c r="M22" s="15">
        <v>0.39</v>
      </c>
      <c r="N22" s="16">
        <v>0.41</v>
      </c>
      <c r="O22" s="15">
        <f>ABS(O21-$AO$21)</f>
        <v>3.2899467294029261E-2</v>
      </c>
      <c r="P22" s="16">
        <f>ABS(P21-$AP$21)</f>
        <v>2.7928030704199358E-2</v>
      </c>
      <c r="Q22" s="31"/>
      <c r="R22" s="31"/>
      <c r="S22" s="15">
        <f t="shared" ref="S22" si="6">ABS(S21-$AO$19)</f>
        <v>5.9609520564626983E-2</v>
      </c>
      <c r="T22" s="16">
        <f t="shared" ref="T22" si="7">ABS(T21-$AP$21)</f>
        <v>5.7928030704196942E-2</v>
      </c>
      <c r="U22" s="15">
        <f>ABS(U21-$AO$21)</f>
        <v>2.7062521394431105E-2</v>
      </c>
      <c r="V22" s="16">
        <f>ABS(V21-$AP$21)</f>
        <v>2.3046056121287961E-2</v>
      </c>
      <c r="W22" s="16"/>
      <c r="X22" s="16"/>
      <c r="Y22" s="15">
        <f>ABS(Y21-$AO$21)</f>
        <v>3.2899467294029261E-2</v>
      </c>
      <c r="Z22" s="16">
        <f>ABS(Z21-$AP$21)</f>
        <v>2.7928030704199358E-2</v>
      </c>
      <c r="AA22" s="17">
        <v>5.5121689516250072E-2</v>
      </c>
      <c r="AB22" s="17">
        <v>4.9892247812557855E-2</v>
      </c>
      <c r="AC22" s="15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32</v>
      </c>
      <c r="AR22" s="12" t="s">
        <v>32</v>
      </c>
    </row>
    <row r="23" spans="1:44" ht="15.75" customHeight="1" thickBot="1">
      <c r="A23" s="30">
        <v>180</v>
      </c>
      <c r="D23" s="34" t="s">
        <v>46</v>
      </c>
      <c r="E23" s="12">
        <f>E$11-E$13+E$12+198.6-60-SUM(E$14:E$18)</f>
        <v>-2.1800000000000015</v>
      </c>
      <c r="F23" s="12">
        <f>F$11-F$13+F$12+198.6-10*LOG10(A23)-30-SUM(F$14:F$18)</f>
        <v>-16.212725051033082</v>
      </c>
      <c r="G23" s="12">
        <f>G$11-G$13+G$12+198.6-60-SUM(G$14:G$18)</f>
        <v>-2.1800000000000015</v>
      </c>
      <c r="H23" s="12">
        <f>H$11-H$13+H$12+198.6-10*LOG10(A23)-30-SUM(H$14:H$18)</f>
        <v>-16.212725051033082</v>
      </c>
      <c r="I23" s="12">
        <v>-2.2042751655864663</v>
      </c>
      <c r="J23" s="12">
        <v>-16.233020237629972</v>
      </c>
      <c r="K23" s="12">
        <v>-2.2042751655864898</v>
      </c>
      <c r="L23" s="12">
        <v>-16.233020237630001</v>
      </c>
      <c r="M23" s="12">
        <v>-2.59</v>
      </c>
      <c r="N23" s="12">
        <v>-16.61</v>
      </c>
      <c r="O23" s="12">
        <v>-2.2000000000000002</v>
      </c>
      <c r="P23" s="12">
        <v>-16.22</v>
      </c>
      <c r="Q23" s="31">
        <v>-2.1659830941601967</v>
      </c>
      <c r="R23" s="31">
        <v>-16.194728166203674</v>
      </c>
      <c r="S23" s="12">
        <v>-2.17</v>
      </c>
      <c r="T23" s="12">
        <v>-16.2</v>
      </c>
      <c r="U23" s="12">
        <v>-2.2058369458995983</v>
      </c>
      <c r="V23" s="12">
        <v>-16.234582017943104</v>
      </c>
      <c r="W23" s="12"/>
      <c r="X23" s="12">
        <v>-16.22</v>
      </c>
      <c r="Y23" s="12">
        <v>-2.2000000000000002</v>
      </c>
      <c r="Z23" s="12">
        <v>-16.23</v>
      </c>
      <c r="AA23" s="12">
        <v>-2.1800000000000015</v>
      </c>
      <c r="AB23" s="12">
        <v>-16.212725051033082</v>
      </c>
      <c r="AC23" s="12">
        <v>-2.13</v>
      </c>
      <c r="AD23" s="12">
        <v>-16.23</v>
      </c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-2.2226095205646264</v>
      </c>
      <c r="AP23" s="12">
        <f>AVERAGE(F23,J23,N23,P23,R23,T23,V23,X23,Z23,AB23,AD23,AF23,AH23,AJ23,AL23,AN23)</f>
        <v>-16.25434368398572</v>
      </c>
      <c r="AQ23" s="12">
        <f t="shared" si="3"/>
        <v>0.12507921968540819</v>
      </c>
      <c r="AR23" s="12">
        <f t="shared" si="2"/>
        <v>0.11379410046814367</v>
      </c>
    </row>
    <row r="24" spans="1:44" ht="15.75" thickBot="1">
      <c r="A24" s="30"/>
      <c r="D24" s="33" t="s">
        <v>64</v>
      </c>
      <c r="E24" s="15">
        <f>ABS(E23-$AO$19)</f>
        <v>4.960952056462542E-2</v>
      </c>
      <c r="F24" s="16">
        <f>ABS(F23-$AP$23)</f>
        <v>4.1618632952637569E-2</v>
      </c>
      <c r="G24" s="15">
        <f>ABS(G23-$AO$19)</f>
        <v>4.960952056462542E-2</v>
      </c>
      <c r="H24" s="16">
        <f>ABS(H23-$AP$23)</f>
        <v>4.1618632952637569E-2</v>
      </c>
      <c r="I24" s="15">
        <f>ABS(I23-$AO$19)</f>
        <v>2.5334354978160611E-2</v>
      </c>
      <c r="J24" s="16">
        <f>ABS(J23-$AP$23)</f>
        <v>2.1323446355747677E-2</v>
      </c>
      <c r="K24" s="15">
        <f>ABS(K23-$AO$19)</f>
        <v>2.5334354978137075E-2</v>
      </c>
      <c r="L24" s="16">
        <f>ABS(L23-$AP$23)</f>
        <v>2.1323446355719256E-2</v>
      </c>
      <c r="M24" s="15">
        <v>0.39</v>
      </c>
      <c r="N24" s="16">
        <v>0.39</v>
      </c>
      <c r="O24" s="15">
        <f>ABS(O23-$AO$23)</f>
        <v>2.2609520564626173E-2</v>
      </c>
      <c r="P24" s="16">
        <f>ABS(P23-$AP$23)</f>
        <v>3.4343683985721185E-2</v>
      </c>
      <c r="Q24" s="31"/>
      <c r="R24" s="31"/>
      <c r="S24" s="15">
        <f t="shared" ref="S24" si="8">ABS(S23-$AO$19)</f>
        <v>5.9609520564626983E-2</v>
      </c>
      <c r="T24" s="16">
        <f t="shared" ref="T24" si="9">ABS(T23-$AP$23)</f>
        <v>5.4343683985720759E-2</v>
      </c>
      <c r="U24" s="15">
        <f>ABS(U23-$AO$23)</f>
        <v>1.6772574665028017E-2</v>
      </c>
      <c r="V24" s="16">
        <f>ABS(V23-$AP$23)</f>
        <v>1.9761666042615644E-2</v>
      </c>
      <c r="W24" s="15"/>
      <c r="X24" s="38"/>
      <c r="Y24" s="15">
        <f>ABS(Y23-$AO$23)</f>
        <v>2.2609520564626173E-2</v>
      </c>
      <c r="Z24" s="16">
        <f>ABS(Z23-$AP$23)</f>
        <v>2.4343683985719622E-2</v>
      </c>
      <c r="AA24" s="17">
        <v>5.5121689516250072E-2</v>
      </c>
      <c r="AB24" s="17">
        <v>4.8947779279121306E-2</v>
      </c>
      <c r="AC24" s="15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32</v>
      </c>
      <c r="AR24" s="12" t="s">
        <v>32</v>
      </c>
    </row>
    <row r="25" spans="1:44" ht="15.75" customHeight="1" thickBot="1">
      <c r="A25" s="30">
        <v>90</v>
      </c>
      <c r="D25" s="34" t="s">
        <v>49</v>
      </c>
      <c r="E25" s="12">
        <f>E$11-E$13+E$12+198.6-60-SUM(E$14:E$18)</f>
        <v>-2.1800000000000015</v>
      </c>
      <c r="F25" s="12">
        <f>F$11-F$13+F$12+198.6-10*LOG10(A25)-30-SUM(F$14:F$18)</f>
        <v>-13.202425094393268</v>
      </c>
      <c r="G25" s="12">
        <f>G$11-G$13+G$12+198.6-60-SUM(G$14:G$18)</f>
        <v>-2.1800000000000015</v>
      </c>
      <c r="H25" s="12">
        <f>H$11-H$13+H$12+198.6-10*LOG10(A25)-30-SUM(H$14:H$18)</f>
        <v>-13.202425094393268</v>
      </c>
      <c r="I25" s="12">
        <v>-2.2042751655864663</v>
      </c>
      <c r="J25" s="12">
        <v>-13.22272028099016</v>
      </c>
      <c r="K25" s="12"/>
      <c r="L25" s="12">
        <v>-13.222720280990201</v>
      </c>
      <c r="M25" s="12">
        <v>-2.59</v>
      </c>
      <c r="N25" s="12">
        <v>-13.6</v>
      </c>
      <c r="O25" s="12">
        <v>-2.2000000000000002</v>
      </c>
      <c r="P25" s="12">
        <v>-13.21</v>
      </c>
      <c r="Q25" s="31">
        <v>-2.1659830941601967</v>
      </c>
      <c r="R25" s="31">
        <v>-13.184428209563862</v>
      </c>
      <c r="S25" s="12">
        <v>-2.17</v>
      </c>
      <c r="T25" s="12">
        <v>-13.19</v>
      </c>
      <c r="U25" s="12">
        <v>-2.2058369458995983</v>
      </c>
      <c r="V25" s="12">
        <v>-13.224282061303292</v>
      </c>
      <c r="W25" s="12"/>
      <c r="X25" s="12">
        <v>-13.21</v>
      </c>
      <c r="Y25" s="12">
        <v>-2.2000000000000002</v>
      </c>
      <c r="Z25" s="12">
        <v>-13.22</v>
      </c>
      <c r="AA25" s="12">
        <v>-2.1800000000000015</v>
      </c>
      <c r="AB25" s="12">
        <v>-13.202425094393268</v>
      </c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-2.2328994672940294</v>
      </c>
      <c r="AP25" s="12">
        <f>AVERAGE(F25,J25,N25,P25,R25,T25,V25,X25,Z25,AB25,AD25,AF25,AH25,AJ25,AL25,AN25)</f>
        <v>-13.246628074064386</v>
      </c>
      <c r="AQ25" s="12">
        <f t="shared" si="3"/>
        <v>0.12814342684969793</v>
      </c>
      <c r="AR25" s="12">
        <f t="shared" si="2"/>
        <v>0.11920342923414742</v>
      </c>
    </row>
    <row r="26" spans="1:44" ht="15.75" thickBot="1">
      <c r="A26" s="30"/>
      <c r="D26" s="33" t="s">
        <v>64</v>
      </c>
      <c r="E26" s="15">
        <f>ABS(E25-$AO$19)</f>
        <v>4.960952056462542E-2</v>
      </c>
      <c r="F26" s="16">
        <f>ABS(F25-$AP$25)</f>
        <v>4.4202979671117859E-2</v>
      </c>
      <c r="G26" s="15">
        <f>ABS(G25-$AO$19)</f>
        <v>4.960952056462542E-2</v>
      </c>
      <c r="H26" s="16">
        <f>ABS(H25-$AP$25)</f>
        <v>4.4202979671117859E-2</v>
      </c>
      <c r="I26" s="15">
        <f>ABS(I25-$AO$19)</f>
        <v>2.5334354978160611E-2</v>
      </c>
      <c r="J26" s="16">
        <f>ABS(J25-$AP$25)</f>
        <v>2.3907793074226191E-2</v>
      </c>
      <c r="K26" s="15"/>
      <c r="L26" s="16">
        <f>ABS(L25-$AP$25)</f>
        <v>2.3907793074185335E-2</v>
      </c>
      <c r="M26" s="15">
        <v>0.39</v>
      </c>
      <c r="N26" s="16">
        <v>0.39</v>
      </c>
      <c r="O26" s="15">
        <f>ABS(O25-$AO$25)</f>
        <v>3.2899467294029261E-2</v>
      </c>
      <c r="P26" s="16">
        <f>ABS(P25-$AP$25)</f>
        <v>3.6628074064385174E-2</v>
      </c>
      <c r="Q26" s="31"/>
      <c r="R26" s="31"/>
      <c r="S26" s="15">
        <f t="shared" ref="S26" si="10">ABS(S25-$AO$19)</f>
        <v>5.9609520564626983E-2</v>
      </c>
      <c r="T26" s="16">
        <f t="shared" ref="T26" si="11">ABS(T25-$AP$25)</f>
        <v>5.6628074064386524E-2</v>
      </c>
      <c r="U26" s="15">
        <f>ABS(U25-$AO$25)</f>
        <v>2.7062521394431105E-2</v>
      </c>
      <c r="V26" s="16">
        <f>ABS(V25-$AP$25)</f>
        <v>2.2346012761094158E-2</v>
      </c>
      <c r="W26" s="15"/>
      <c r="X26" s="16"/>
      <c r="Y26" s="15">
        <f>ABS(Y25-$AO$25)</f>
        <v>3.2899467294029261E-2</v>
      </c>
      <c r="Z26" s="16">
        <f>ABS(Z25-$AP$25)</f>
        <v>2.6628074064385387E-2</v>
      </c>
      <c r="AA26" s="17">
        <v>5.5121689516250072E-2</v>
      </c>
      <c r="AB26" s="17">
        <v>4.9114421856797819E-2</v>
      </c>
      <c r="AC26" s="15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32</v>
      </c>
      <c r="AR26" s="12" t="s">
        <v>32</v>
      </c>
    </row>
    <row r="27" spans="1:44" ht="15.75" customHeight="1" thickBot="1">
      <c r="A27" s="30">
        <v>45</v>
      </c>
      <c r="D27" s="34" t="s">
        <v>50</v>
      </c>
      <c r="E27" s="12">
        <f>E$11-E$13+E$12+198.6-60-SUM(E$14:E$18)</f>
        <v>-2.1800000000000015</v>
      </c>
      <c r="F27" s="12">
        <f>F$11-F$13+F$12+198.6-10*LOG10(A27)-30-SUM(F$14:F$18)</f>
        <v>-10.192125137753456</v>
      </c>
      <c r="G27" s="12">
        <f>G$11-G$13+G$12+198.6-60-SUM(G$14:G$18)</f>
        <v>-2.1800000000000015</v>
      </c>
      <c r="H27" s="12">
        <f>H$11-H$13+H$12+198.6-10*LOG10(A27)-30-SUM(H$14:H$18)</f>
        <v>-10.192125137753456</v>
      </c>
      <c r="I27" s="12">
        <v>-2.2042751655864663</v>
      </c>
      <c r="J27" s="12">
        <v>-10.212420324350347</v>
      </c>
      <c r="K27" s="12"/>
      <c r="L27" s="12">
        <v>-10.212420324350401</v>
      </c>
      <c r="M27" s="12">
        <v>-2.59</v>
      </c>
      <c r="N27" s="12">
        <v>-10.59</v>
      </c>
      <c r="O27" s="12">
        <v>-2.2000000000000002</v>
      </c>
      <c r="P27" s="12">
        <v>-10.199999999999999</v>
      </c>
      <c r="Q27" s="31">
        <v>-2.1659830941601967</v>
      </c>
      <c r="R27" s="31">
        <v>-10.174128252924049</v>
      </c>
      <c r="S27" s="12">
        <v>-2.17</v>
      </c>
      <c r="T27" s="12">
        <v>-10.17</v>
      </c>
      <c r="U27" s="12">
        <v>-2.2058369458995983</v>
      </c>
      <c r="V27" s="12">
        <v>-10.213982104663479</v>
      </c>
      <c r="W27" s="12"/>
      <c r="X27" s="12">
        <v>-10.199999999999999</v>
      </c>
      <c r="Y27" s="12">
        <v>-2.2000000000000002</v>
      </c>
      <c r="Z27" s="12">
        <v>-10.210000000000001</v>
      </c>
      <c r="AA27" s="12">
        <v>-2.1800000000000015</v>
      </c>
      <c r="AB27" s="12">
        <v>-10.192125137753456</v>
      </c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-2.2328994672940294</v>
      </c>
      <c r="AP27" s="12">
        <f>AVERAGE(F27,J27,N27,P27,R27,T27,V27,X27,Z27,AB27,AD27,AF27,AH27,AJ27,AL27,AN27)</f>
        <v>-10.23547809574448</v>
      </c>
      <c r="AQ27" s="12">
        <f t="shared" si="3"/>
        <v>0.12814342684969793</v>
      </c>
      <c r="AR27" s="12">
        <f t="shared" si="2"/>
        <v>0.11973504181364285</v>
      </c>
    </row>
    <row r="28" spans="1:44" ht="15.75" thickBot="1">
      <c r="A28" s="30"/>
      <c r="D28" s="33" t="s">
        <v>64</v>
      </c>
      <c r="E28" s="15">
        <f>ABS(E27-$AO$19)</f>
        <v>4.960952056462542E-2</v>
      </c>
      <c r="F28" s="16">
        <f>ABS(F27-$AP$27)</f>
        <v>4.3352957991023899E-2</v>
      </c>
      <c r="G28" s="15">
        <f>ABS(G27-$AO$19)</f>
        <v>4.960952056462542E-2</v>
      </c>
      <c r="H28" s="16">
        <f>ABS(H27-$AP$27)</f>
        <v>4.3352957991023899E-2</v>
      </c>
      <c r="I28" s="15">
        <f>ABS(I27-$AO$19)</f>
        <v>2.5334354978160611E-2</v>
      </c>
      <c r="J28" s="16">
        <f>ABS(J27-$AP$27)</f>
        <v>2.3057771394132232E-2</v>
      </c>
      <c r="K28" s="15"/>
      <c r="L28" s="16">
        <f>ABS(L27-$AP$27)</f>
        <v>2.3057771394078941E-2</v>
      </c>
      <c r="M28" s="15">
        <v>0.39</v>
      </c>
      <c r="N28" s="16">
        <v>0.38</v>
      </c>
      <c r="O28" s="15">
        <f>ABS(O27-$AO$27)</f>
        <v>3.2899467294029261E-2</v>
      </c>
      <c r="P28" s="16">
        <f>ABS(P27-$AP$27)</f>
        <v>3.5478095744480243E-2</v>
      </c>
      <c r="Q28" s="31"/>
      <c r="R28" s="31"/>
      <c r="S28" s="15">
        <f t="shared" ref="S28" si="12">ABS(S27-$AO$19)</f>
        <v>5.9609520564626983E-2</v>
      </c>
      <c r="T28" s="16">
        <f t="shared" ref="T28" si="13">ABS(T27-$AP$27)</f>
        <v>6.5478095744479603E-2</v>
      </c>
      <c r="U28" s="15">
        <f>ABS(U27-$AO$27)</f>
        <v>2.7062521394431105E-2</v>
      </c>
      <c r="V28" s="16">
        <f>ABS(V27-$AP$27)</f>
        <v>2.1495991081000199E-2</v>
      </c>
      <c r="W28" s="15"/>
      <c r="X28" s="16"/>
      <c r="Y28" s="15">
        <f>ABS(Y27-$AO$27)</f>
        <v>3.2899467294029261E-2</v>
      </c>
      <c r="Z28" s="16">
        <f>ABS(Z27-$AP$27)</f>
        <v>2.5478095744478679E-2</v>
      </c>
      <c r="AA28" s="17">
        <v>5.5121689516250072E-2</v>
      </c>
      <c r="AB28" s="17">
        <v>4.8169953323359493E-2</v>
      </c>
      <c r="AC28" s="15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32</v>
      </c>
      <c r="AR28" s="12" t="s">
        <v>32</v>
      </c>
    </row>
    <row r="29" spans="1:44" ht="15.75" customHeight="1" thickBot="1">
      <c r="A29" s="30">
        <v>30</v>
      </c>
      <c r="D29" s="34" t="s">
        <v>51</v>
      </c>
      <c r="E29" s="12">
        <f>E$11-E$13+E$12+198.6-60-SUM(E$14:E$18)</f>
        <v>-2.1800000000000015</v>
      </c>
      <c r="F29" s="12">
        <f>F$11-F$13+F$12+198.6-10*LOG10(A29)-30-SUM(F$14:F$18)</f>
        <v>-8.4312125471966457</v>
      </c>
      <c r="G29" s="12">
        <f>G$11-G$13+G$12+198.6-60-SUM(G$14:G$18)</f>
        <v>-2.1800000000000015</v>
      </c>
      <c r="H29" s="12">
        <f>H$11-H$13+H$12+198.6-10*LOG10(A29)-30-SUM(H$14:H$18)</f>
        <v>-8.4312125471966457</v>
      </c>
      <c r="I29" s="12">
        <v>-2.2042751655864663</v>
      </c>
      <c r="J29" s="12">
        <v>-8.4515077337935338</v>
      </c>
      <c r="K29" s="12"/>
      <c r="L29" s="12"/>
      <c r="M29" s="12">
        <v>-2.59</v>
      </c>
      <c r="N29" s="12">
        <v>-8.83</v>
      </c>
      <c r="O29" s="12">
        <v>-2.2000000000000002</v>
      </c>
      <c r="P29" s="12">
        <v>-8.44</v>
      </c>
      <c r="Q29" s="31">
        <v>-2.1659830941601967</v>
      </c>
      <c r="R29" s="31">
        <v>-8.4132156623672358</v>
      </c>
      <c r="S29" s="12">
        <v>-2.17</v>
      </c>
      <c r="T29" s="12">
        <v>-8.41</v>
      </c>
      <c r="U29" s="12">
        <v>-2.2058369458995983</v>
      </c>
      <c r="V29" s="12">
        <v>-8.4530695141066658</v>
      </c>
      <c r="W29" s="12"/>
      <c r="X29" s="12">
        <v>-8.44</v>
      </c>
      <c r="Y29" s="12">
        <v>-2.2000000000000002</v>
      </c>
      <c r="Z29" s="12">
        <v>-8.4499999999999993</v>
      </c>
      <c r="AA29" s="12">
        <v>-2.1800000000000015</v>
      </c>
      <c r="AB29" s="12">
        <v>-8.4312125471966457</v>
      </c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-2.2328994672940294</v>
      </c>
      <c r="AP29" s="12">
        <f>AVERAGE(F29,J29,N29,P29,R29,T29,V29,X29,Z29,AB29,AD29,AF29,AH29,AJ29,AL29,AN29)</f>
        <v>-8.4750218004660738</v>
      </c>
      <c r="AQ29" s="12">
        <f t="shared" si="3"/>
        <v>0.12814342684969793</v>
      </c>
      <c r="AR29" s="12">
        <f t="shared" si="2"/>
        <v>0.11989770130880986</v>
      </c>
    </row>
    <row r="30" spans="1:44" ht="15.75" thickBot="1">
      <c r="A30" s="30"/>
      <c r="D30" s="33" t="s">
        <v>64</v>
      </c>
      <c r="E30" s="15">
        <f>ABS(E29-$AO$19)</f>
        <v>4.960952056462542E-2</v>
      </c>
      <c r="F30" s="16">
        <f>ABS(F29-$AP$29)</f>
        <v>4.3809253269428083E-2</v>
      </c>
      <c r="G30" s="15">
        <f>ABS(G29-$AO$19)</f>
        <v>4.960952056462542E-2</v>
      </c>
      <c r="H30" s="16">
        <f>ABS(H29-$AP$29)</f>
        <v>4.3809253269428083E-2</v>
      </c>
      <c r="I30" s="15">
        <f>ABS(I29-$AO$19)</f>
        <v>2.5334354978160611E-2</v>
      </c>
      <c r="J30" s="16">
        <f>ABS(J29-$AP$29)</f>
        <v>2.3514066672539968E-2</v>
      </c>
      <c r="K30" s="15"/>
      <c r="L30" s="16"/>
      <c r="M30" s="15">
        <v>0.39</v>
      </c>
      <c r="N30" s="16">
        <v>0.38</v>
      </c>
      <c r="O30" s="15">
        <f>ABS(O29-$AO$29)</f>
        <v>3.2899467294029261E-2</v>
      </c>
      <c r="P30" s="16">
        <f>ABS(P29-$AP$29)</f>
        <v>3.5021800466074282E-2</v>
      </c>
      <c r="Q30" s="31"/>
      <c r="R30" s="31"/>
      <c r="S30" s="15">
        <f t="shared" ref="S30" si="14">ABS(S29-$AO$19)</f>
        <v>5.9609520564626983E-2</v>
      </c>
      <c r="T30" s="16">
        <f t="shared" ref="T30" si="15">ABS(T29-$AP$29)</f>
        <v>6.5021800466073643E-2</v>
      </c>
      <c r="U30" s="15">
        <f>ABS(U29-$AO$29)</f>
        <v>2.7062521394431105E-2</v>
      </c>
      <c r="V30" s="16">
        <f>ABS(V29-$AP$29)</f>
        <v>2.1952286359407935E-2</v>
      </c>
      <c r="W30" s="15"/>
      <c r="X30" s="16"/>
      <c r="Y30" s="15">
        <f>ABS(Y29-$AO$29)</f>
        <v>3.2899467294029261E-2</v>
      </c>
      <c r="Z30" s="16">
        <f>ABS(Z29-$AP$29)</f>
        <v>2.5021800466074495E-2</v>
      </c>
      <c r="AA30" s="17">
        <v>5.5121689516250072E-2</v>
      </c>
      <c r="AB30" s="17">
        <v>4.8676948077142512E-2</v>
      </c>
      <c r="AC30" s="15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32</v>
      </c>
      <c r="AR30" s="12" t="s">
        <v>32</v>
      </c>
    </row>
    <row r="31" spans="1:44" ht="15.75" customHeight="1" thickBot="1">
      <c r="A31" s="30">
        <v>15</v>
      </c>
      <c r="D31" s="34" t="s">
        <v>52</v>
      </c>
      <c r="E31" s="12">
        <f>E$11-E$13+E$12+198.6-60-SUM(E$14:E$18)</f>
        <v>-2.1800000000000015</v>
      </c>
      <c r="F31" s="12">
        <f>F$11-F$13+F$12+198.6-10*LOG10(A31)-30-SUM(F$14:F$18)</f>
        <v>-5.4209125905568332</v>
      </c>
      <c r="G31" s="12">
        <f>G$11-G$13+G$12+198.6-60-SUM(G$14:G$18)</f>
        <v>-2.1800000000000015</v>
      </c>
      <c r="H31" s="12">
        <f>H$11-H$13+H$12+198.6-10*LOG10(A31)-30-SUM(H$14:H$18)</f>
        <v>-5.4209125905568332</v>
      </c>
      <c r="I31" s="12">
        <v>-2.2042751655864663</v>
      </c>
      <c r="J31" s="12">
        <v>-5.4412077771537213</v>
      </c>
      <c r="K31" s="12"/>
      <c r="L31" s="12">
        <v>-5.4412077771537497</v>
      </c>
      <c r="M31" s="12">
        <v>-2.59</v>
      </c>
      <c r="N31" s="12">
        <v>-5.82</v>
      </c>
      <c r="O31" s="12">
        <v>-2.2000000000000002</v>
      </c>
      <c r="P31" s="12">
        <v>-5.43</v>
      </c>
      <c r="Q31" s="31">
        <v>-2.1659830941601967</v>
      </c>
      <c r="R31" s="31">
        <v>-5.4029157057274233</v>
      </c>
      <c r="S31" s="12">
        <v>-2.17</v>
      </c>
      <c r="T31" s="12">
        <v>-5.4</v>
      </c>
      <c r="U31" s="12">
        <v>-2.2058369458995983</v>
      </c>
      <c r="V31" s="12">
        <v>-5.4427695574668533</v>
      </c>
      <c r="W31" s="12"/>
      <c r="X31" s="12">
        <v>-5.43</v>
      </c>
      <c r="Y31" s="12">
        <v>-2.2000000000000002</v>
      </c>
      <c r="Z31" s="12">
        <v>-5.44</v>
      </c>
      <c r="AA31" s="12">
        <v>-2.1800000000000015</v>
      </c>
      <c r="AB31" s="12">
        <v>-5.4209125905568332</v>
      </c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-2.2328994672940294</v>
      </c>
      <c r="AP31" s="12">
        <f>AVERAGE(F31,J31,N31,P31,R31,T31,V31,X31,Z31,AB31,AD31,AF31,AH31,AJ31,AL31,AN31)</f>
        <v>-5.4648718221461658</v>
      </c>
      <c r="AQ31" s="12">
        <f t="shared" si="3"/>
        <v>0.12814342684969793</v>
      </c>
      <c r="AR31" s="12">
        <f t="shared" si="2"/>
        <v>0.11995153067961269</v>
      </c>
    </row>
    <row r="32" spans="1:44" ht="15.75" thickBot="1">
      <c r="A32" s="30"/>
      <c r="D32" s="33" t="s">
        <v>64</v>
      </c>
      <c r="E32" s="15">
        <f>ABS(E31-$AO$19)</f>
        <v>4.960952056462542E-2</v>
      </c>
      <c r="F32" s="16">
        <f>ABS(F31-$AP$31)</f>
        <v>4.3959231589332681E-2</v>
      </c>
      <c r="G32" s="15">
        <f>ABS(G31-$AO$19)</f>
        <v>4.960952056462542E-2</v>
      </c>
      <c r="H32" s="16">
        <f>ABS(H31-$AP$31)</f>
        <v>4.3959231589332681E-2</v>
      </c>
      <c r="I32" s="15">
        <f>ABS(I31-$AO$19)</f>
        <v>2.5334354978160611E-2</v>
      </c>
      <c r="J32" s="16">
        <f>ABS(J31-$AP$31)</f>
        <v>2.3664044992444566E-2</v>
      </c>
      <c r="K32" s="15"/>
      <c r="L32" s="16">
        <f>ABS(L31-$AP$31)</f>
        <v>2.3664044992416144E-2</v>
      </c>
      <c r="M32" s="15">
        <v>0.39</v>
      </c>
      <c r="N32" s="16">
        <v>0.38</v>
      </c>
      <c r="O32" s="15">
        <f>ABS(O31-$AO$31)</f>
        <v>3.2899467294029261E-2</v>
      </c>
      <c r="P32" s="16">
        <f>ABS(P31-$AP$31)</f>
        <v>3.4871822146166132E-2</v>
      </c>
      <c r="Q32" s="31"/>
      <c r="R32" s="31"/>
      <c r="S32" s="15">
        <f t="shared" ref="S32" si="16">ABS(S31-$AO$19)</f>
        <v>5.9609520564626983E-2</v>
      </c>
      <c r="T32" s="16">
        <f t="shared" ref="T32" si="17">ABS(T31-$AP$31)</f>
        <v>6.4871822146165492E-2</v>
      </c>
      <c r="U32" s="15">
        <f>ABS(U31-$AO$31)</f>
        <v>2.7062521394431105E-2</v>
      </c>
      <c r="V32" s="16">
        <f>ABS(V31-$AP$31)</f>
        <v>2.2102264679312533E-2</v>
      </c>
      <c r="W32" s="15"/>
      <c r="X32" s="16"/>
      <c r="Y32" s="15">
        <f>ABS(Y31-$AO$31)</f>
        <v>3.2899467294029261E-2</v>
      </c>
      <c r="Z32" s="16">
        <f>ABS(Z31-$AP$31)</f>
        <v>2.4871822146165457E-2</v>
      </c>
      <c r="AA32" s="17">
        <v>5.5121689516250072E-2</v>
      </c>
      <c r="AB32" s="17">
        <v>4.8843590654813696E-2</v>
      </c>
      <c r="AC32" s="15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32</v>
      </c>
      <c r="AR32" s="12" t="s">
        <v>32</v>
      </c>
    </row>
    <row r="33" spans="1:44" ht="15.75" customHeight="1" thickBot="1">
      <c r="A33" s="30">
        <v>3.75</v>
      </c>
      <c r="D33" s="34" t="s">
        <v>53</v>
      </c>
      <c r="E33" s="12">
        <f>E$11-E$13+E$12+198.6-60-SUM(E$14:E$18)</f>
        <v>-2.1800000000000015</v>
      </c>
      <c r="F33" s="12">
        <f>F$11-F$13+F$12+198.6-10*LOG10(A33)-30-SUM(F$14:F$18)</f>
        <v>0.5996873227227919</v>
      </c>
      <c r="G33" s="12">
        <f>G$11-G$13+G$12+198.6-60-SUM(G$14:G$18)</f>
        <v>-2.1800000000000015</v>
      </c>
      <c r="H33" s="12">
        <f>H$11-H$13+H$12+198.6-10*LOG10(A33)-30-SUM(H$14:H$18)</f>
        <v>0.5996873227227919</v>
      </c>
      <c r="I33" s="12">
        <v>-2.2042751655864663</v>
      </c>
      <c r="J33" s="12">
        <v>0.57939213612590379</v>
      </c>
      <c r="K33" s="12"/>
      <c r="L33" s="12">
        <v>0.57939213612587503</v>
      </c>
      <c r="M33" s="12">
        <v>-2.59</v>
      </c>
      <c r="N33" s="12">
        <v>0.2</v>
      </c>
      <c r="O33" s="12">
        <v>-2.2000000000000002</v>
      </c>
      <c r="P33" s="12">
        <v>0.59</v>
      </c>
      <c r="Q33" s="31">
        <v>-2.1659830941601967</v>
      </c>
      <c r="R33" s="31">
        <v>0.61768420755220177</v>
      </c>
      <c r="S33" s="12">
        <v>-2.17</v>
      </c>
      <c r="T33" s="12">
        <v>0.62</v>
      </c>
      <c r="U33" s="12">
        <v>-2.2058369458995983</v>
      </c>
      <c r="V33" s="12">
        <v>0.57783035581277176</v>
      </c>
      <c r="W33" s="12"/>
      <c r="X33" s="12">
        <v>0.59</v>
      </c>
      <c r="Y33" s="12">
        <v>-2.2000000000000002</v>
      </c>
      <c r="Z33" s="12">
        <v>0.57999999999999996</v>
      </c>
      <c r="AA33" s="12">
        <v>-2.1800000000000015</v>
      </c>
      <c r="AB33" s="12">
        <v>0.5996873227227919</v>
      </c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-2.2328994672940294</v>
      </c>
      <c r="AP33" s="12">
        <f>AVERAGE(F33,J33,N33,P33,R33,T33,V33,X33,Z33,AB33,AD33,AF33,AH33,AJ33,AL33,AN33)</f>
        <v>0.55542813449364614</v>
      </c>
      <c r="AQ33" s="12">
        <f t="shared" si="3"/>
        <v>0.12814342684969793</v>
      </c>
      <c r="AR33" s="12">
        <f t="shared" si="2"/>
        <v>0.12005973017224182</v>
      </c>
    </row>
    <row r="34" spans="1:44" ht="15.75" thickBot="1">
      <c r="A34" s="30"/>
      <c r="D34" s="33" t="s">
        <v>64</v>
      </c>
      <c r="E34" s="15">
        <f>ABS(E33-$AO$19)</f>
        <v>4.960952056462542E-2</v>
      </c>
      <c r="F34" s="16">
        <f>ABS(F33-$AP$33)</f>
        <v>4.4259188229145763E-2</v>
      </c>
      <c r="G34" s="15">
        <f>ABS(G33-$AO$19)</f>
        <v>4.960952056462542E-2</v>
      </c>
      <c r="H34" s="16">
        <f>ABS(H33-$AP$33)</f>
        <v>4.4259188229145763E-2</v>
      </c>
      <c r="I34" s="15">
        <f>ABS(I33-$AO$19)</f>
        <v>2.5334354978160611E-2</v>
      </c>
      <c r="J34" s="16">
        <f>ABS(J33-$AP$33)</f>
        <v>2.3964001632257648E-2</v>
      </c>
      <c r="K34" s="15"/>
      <c r="L34" s="16">
        <f>ABS(L33-$AP$33)</f>
        <v>2.3964001632228893E-2</v>
      </c>
      <c r="M34" s="15">
        <v>0.39</v>
      </c>
      <c r="N34" s="16">
        <v>0.38</v>
      </c>
      <c r="O34" s="15">
        <f>ABS(O33-$AO$33)</f>
        <v>3.2899467294029261E-2</v>
      </c>
      <c r="P34" s="16">
        <f>ABS(P33-$AP$33)</f>
        <v>3.4571865506353827E-2</v>
      </c>
      <c r="Q34" s="15"/>
      <c r="R34" s="16"/>
      <c r="S34" s="15">
        <f t="shared" ref="S34" si="18">ABS(S33-$AO$19)</f>
        <v>5.9609520564626983E-2</v>
      </c>
      <c r="T34" s="16">
        <f t="shared" ref="T34" si="19">ABS(T33-$AP$33)</f>
        <v>6.4571865506353854E-2</v>
      </c>
      <c r="U34" s="15">
        <f>ABS(U33-$AO$33)</f>
        <v>2.7062521394431105E-2</v>
      </c>
      <c r="V34" s="16">
        <f>ABS(V33-$AP$33)</f>
        <v>2.2402221319125615E-2</v>
      </c>
      <c r="W34" s="15"/>
      <c r="X34" s="16"/>
      <c r="Y34" s="15">
        <f>ABS(Y33-$AO$33)</f>
        <v>3.2899467294029261E-2</v>
      </c>
      <c r="Z34" s="16">
        <f>ABS(Z33-$AP$33)</f>
        <v>2.4571865506353818E-2</v>
      </c>
      <c r="AA34" s="17">
        <v>5.5121689516250072E-2</v>
      </c>
      <c r="AB34" s="17">
        <v>4.9176875810161946E-2</v>
      </c>
      <c r="AC34" s="15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32</v>
      </c>
    </row>
    <row r="37" spans="1:44" ht="15">
      <c r="F37" s="22" t="s">
        <v>32</v>
      </c>
      <c r="G37" s="23"/>
      <c r="H37" s="22" t="s">
        <v>32</v>
      </c>
      <c r="I37" s="23"/>
      <c r="J37" s="23"/>
      <c r="K37" s="23"/>
      <c r="L37" s="22" t="s">
        <v>32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Revision comments</vt:lpstr>
      <vt:lpstr>List of study cases</vt:lpstr>
      <vt:lpstr>Case-1</vt:lpstr>
      <vt:lpstr>Case-2</vt:lpstr>
      <vt:lpstr>Case-3</vt:lpstr>
      <vt:lpstr>Case-4</vt:lpstr>
      <vt:lpstr>Case-5</vt:lpstr>
      <vt:lpstr>Case-6</vt:lpstr>
      <vt:lpstr>Case-7</vt:lpstr>
      <vt:lpstr>Case-8</vt:lpstr>
      <vt:lpstr>Case-9</vt:lpstr>
      <vt:lpstr>Case-10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张楠10184108</dc:creator>
  <cp:keywords>CTPClassification=CTP_IC:VisualMarkings=</cp:keywords>
  <cp:lastModifiedBy>mediatek</cp:lastModifiedBy>
  <cp:lastPrinted>2011-08-15T04:23:56Z</cp:lastPrinted>
  <dcterms:created xsi:type="dcterms:W3CDTF">2009-04-02T17:18:32Z</dcterms:created>
  <dcterms:modified xsi:type="dcterms:W3CDTF">2021-04-27T09:29:03Z</dcterms:modified>
</cp:coreProperties>
</file>