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tk06374\Documents\3GPP RAN1\RAN1#104e-bis\IoT NTN\IoT NTN scenarios\FL Summary\Spreadsheet for calibration\"/>
    </mc:Choice>
  </mc:AlternateContent>
  <bookViews>
    <workbookView xWindow="20595" yWindow="435" windowWidth="15885" windowHeight="18390" tabRatio="857" activeTab="2"/>
  </bookViews>
  <sheets>
    <sheet name="Revision comments" sheetId="1" r:id="rId1"/>
    <sheet name="List of study cases" sheetId="2" r:id="rId2"/>
    <sheet name="Case-1" sheetId="3" r:id="rId3"/>
    <sheet name="Case-2" sheetId="42" r:id="rId4"/>
    <sheet name="Case-3" sheetId="43" r:id="rId5"/>
    <sheet name="Case-4" sheetId="44" r:id="rId6"/>
    <sheet name="Case-5" sheetId="45" r:id="rId7"/>
    <sheet name="Case-6" sheetId="46" r:id="rId8"/>
    <sheet name="Case-7" sheetId="47" r:id="rId9"/>
    <sheet name="Case-8" sheetId="48" r:id="rId10"/>
    <sheet name="Case-9" sheetId="49" r:id="rId11"/>
    <sheet name="Case-10" sheetId="50" r:id="rId12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33" i="50" l="1"/>
  <c r="G31" i="50"/>
  <c r="G29" i="50"/>
  <c r="G27" i="50"/>
  <c r="G25" i="50"/>
  <c r="G23" i="50"/>
  <c r="G21" i="50"/>
  <c r="G19" i="50"/>
  <c r="H33" i="50" l="1"/>
  <c r="H34" i="50" s="1"/>
  <c r="G34" i="50"/>
  <c r="H31" i="50"/>
  <c r="H32" i="50" s="1"/>
  <c r="G32" i="50"/>
  <c r="H29" i="50"/>
  <c r="H30" i="50" s="1"/>
  <c r="G30" i="50"/>
  <c r="H27" i="50"/>
  <c r="H28" i="50" s="1"/>
  <c r="G28" i="50"/>
  <c r="H25" i="50"/>
  <c r="H26" i="50" s="1"/>
  <c r="G26" i="50"/>
  <c r="H23" i="50"/>
  <c r="H24" i="50" s="1"/>
  <c r="G24" i="50"/>
  <c r="H21" i="50"/>
  <c r="H22" i="50" s="1"/>
  <c r="G22" i="50"/>
  <c r="H19" i="50"/>
  <c r="H20" i="50" s="1"/>
  <c r="G20" i="50"/>
  <c r="H33" i="49"/>
  <c r="G33" i="49"/>
  <c r="H31" i="49"/>
  <c r="G31" i="49"/>
  <c r="H29" i="49"/>
  <c r="G29" i="49"/>
  <c r="H28" i="49"/>
  <c r="H27" i="49"/>
  <c r="G27" i="49"/>
  <c r="H26" i="49"/>
  <c r="H25" i="49"/>
  <c r="G25" i="49"/>
  <c r="H24" i="49"/>
  <c r="H23" i="49"/>
  <c r="G23" i="49"/>
  <c r="H22" i="49"/>
  <c r="H21" i="49"/>
  <c r="G21" i="49"/>
  <c r="H20" i="49"/>
  <c r="H19" i="49"/>
  <c r="G19" i="49"/>
  <c r="H33" i="48"/>
  <c r="G33" i="48"/>
  <c r="H31" i="48"/>
  <c r="G31" i="48"/>
  <c r="H29" i="48"/>
  <c r="G29" i="48"/>
  <c r="H27" i="48"/>
  <c r="G27" i="48"/>
  <c r="H25" i="48"/>
  <c r="G25" i="48"/>
  <c r="H23" i="48"/>
  <c r="G23" i="48"/>
  <c r="H21" i="48"/>
  <c r="G21" i="48"/>
  <c r="H19" i="48"/>
  <c r="G19" i="48"/>
  <c r="H33" i="47"/>
  <c r="G33" i="47"/>
  <c r="H31" i="47"/>
  <c r="G31" i="47"/>
  <c r="H29" i="47"/>
  <c r="G29" i="47"/>
  <c r="H27" i="47"/>
  <c r="G27" i="47"/>
  <c r="H25" i="47"/>
  <c r="G25" i="47"/>
  <c r="H23" i="47"/>
  <c r="G23" i="47"/>
  <c r="H21" i="47"/>
  <c r="G21" i="47"/>
  <c r="H19" i="47"/>
  <c r="G19" i="47"/>
  <c r="H33" i="46"/>
  <c r="G33" i="46"/>
  <c r="H31" i="46"/>
  <c r="G31" i="46"/>
  <c r="H29" i="46"/>
  <c r="G29" i="46"/>
  <c r="H27" i="46"/>
  <c r="G27" i="46"/>
  <c r="H25" i="46"/>
  <c r="G25" i="46"/>
  <c r="H23" i="46"/>
  <c r="G23" i="46"/>
  <c r="H21" i="46"/>
  <c r="G21" i="46"/>
  <c r="H19" i="46"/>
  <c r="G19" i="46"/>
  <c r="H33" i="45"/>
  <c r="G33" i="45"/>
  <c r="H31" i="45"/>
  <c r="G31" i="45"/>
  <c r="H29" i="45"/>
  <c r="G29" i="45"/>
  <c r="H27" i="45"/>
  <c r="G27" i="45"/>
  <c r="H25" i="45"/>
  <c r="G25" i="45"/>
  <c r="H23" i="45"/>
  <c r="G23" i="45"/>
  <c r="H21" i="45"/>
  <c r="G21" i="45"/>
  <c r="H19" i="45"/>
  <c r="G19" i="45"/>
  <c r="H33" i="44"/>
  <c r="G33" i="44"/>
  <c r="H31" i="44"/>
  <c r="G31" i="44"/>
  <c r="H29" i="44"/>
  <c r="G29" i="44"/>
  <c r="H27" i="44"/>
  <c r="G27" i="44"/>
  <c r="H25" i="44"/>
  <c r="G25" i="44"/>
  <c r="H23" i="44"/>
  <c r="G23" i="44"/>
  <c r="H21" i="44"/>
  <c r="G21" i="44"/>
  <c r="H19" i="44"/>
  <c r="G19" i="44"/>
  <c r="H33" i="43"/>
  <c r="G33" i="43"/>
  <c r="H31" i="43"/>
  <c r="G31" i="43"/>
  <c r="H29" i="43"/>
  <c r="G29" i="43"/>
  <c r="H27" i="43"/>
  <c r="G27" i="43"/>
  <c r="H25" i="43"/>
  <c r="G25" i="43"/>
  <c r="H23" i="43"/>
  <c r="G23" i="43"/>
  <c r="H21" i="43"/>
  <c r="G21" i="43"/>
  <c r="H19" i="43"/>
  <c r="G19" i="43"/>
  <c r="G34" i="42"/>
  <c r="H33" i="42"/>
  <c r="H34" i="42" s="1"/>
  <c r="G33" i="42"/>
  <c r="G32" i="42"/>
  <c r="H31" i="42"/>
  <c r="H32" i="42" s="1"/>
  <c r="G31" i="42"/>
  <c r="G30" i="42"/>
  <c r="H29" i="42"/>
  <c r="H30" i="42" s="1"/>
  <c r="G29" i="42"/>
  <c r="G28" i="42"/>
  <c r="H27" i="42"/>
  <c r="H28" i="42" s="1"/>
  <c r="G27" i="42"/>
  <c r="G26" i="42"/>
  <c r="H25" i="42"/>
  <c r="H26" i="42" s="1"/>
  <c r="G25" i="42"/>
  <c r="G24" i="42"/>
  <c r="H23" i="42"/>
  <c r="H24" i="42" s="1"/>
  <c r="G23" i="42"/>
  <c r="G22" i="42"/>
  <c r="H21" i="42"/>
  <c r="H22" i="42" s="1"/>
  <c r="G21" i="42"/>
  <c r="G20" i="42"/>
  <c r="H19" i="42"/>
  <c r="H20" i="42" s="1"/>
  <c r="G19" i="42"/>
  <c r="H33" i="3"/>
  <c r="G33" i="3"/>
  <c r="H31" i="3"/>
  <c r="G31" i="3"/>
  <c r="H29" i="3"/>
  <c r="G29" i="3"/>
  <c r="H27" i="3"/>
  <c r="G27" i="3"/>
  <c r="H25" i="3"/>
  <c r="G25" i="3"/>
  <c r="H23" i="3"/>
  <c r="G23" i="3"/>
  <c r="H21" i="3"/>
  <c r="G21" i="3"/>
  <c r="H19" i="3"/>
  <c r="G19" i="3"/>
  <c r="H26" i="48" l="1"/>
  <c r="H30" i="48"/>
  <c r="G34" i="48"/>
  <c r="G30" i="47"/>
  <c r="G34" i="47"/>
  <c r="G28" i="47"/>
  <c r="G32" i="47"/>
  <c r="G32" i="46"/>
  <c r="G34" i="46"/>
  <c r="G26" i="45"/>
  <c r="G24" i="45"/>
  <c r="G20" i="45"/>
  <c r="G30" i="45"/>
  <c r="G26" i="44"/>
  <c r="G24" i="44"/>
  <c r="H32" i="43"/>
  <c r="AR33" i="50"/>
  <c r="AQ33" i="50"/>
  <c r="AP33" i="50"/>
  <c r="F34" i="50" s="1"/>
  <c r="AO33" i="50"/>
  <c r="E34" i="50" s="1"/>
  <c r="AR31" i="50"/>
  <c r="AQ31" i="50"/>
  <c r="AP31" i="50"/>
  <c r="F32" i="50" s="1"/>
  <c r="AO31" i="50"/>
  <c r="E32" i="50" s="1"/>
  <c r="AR29" i="50"/>
  <c r="AQ29" i="50"/>
  <c r="AP29" i="50"/>
  <c r="F30" i="50" s="1"/>
  <c r="AO29" i="50"/>
  <c r="E30" i="50" s="1"/>
  <c r="AR27" i="50"/>
  <c r="AQ27" i="50"/>
  <c r="AP27" i="50"/>
  <c r="F28" i="50" s="1"/>
  <c r="AO27" i="50"/>
  <c r="E28" i="50" s="1"/>
  <c r="AR25" i="50"/>
  <c r="AQ25" i="50"/>
  <c r="AP25" i="50"/>
  <c r="F26" i="50" s="1"/>
  <c r="AO25" i="50"/>
  <c r="E26" i="50" s="1"/>
  <c r="AR23" i="50"/>
  <c r="AQ23" i="50"/>
  <c r="AP23" i="50"/>
  <c r="F24" i="50" s="1"/>
  <c r="AO23" i="50"/>
  <c r="E24" i="50" s="1"/>
  <c r="AR21" i="50"/>
  <c r="AQ21" i="50"/>
  <c r="AP21" i="50"/>
  <c r="F22" i="50" s="1"/>
  <c r="AO21" i="50"/>
  <c r="E22" i="50" s="1"/>
  <c r="AR19" i="50"/>
  <c r="AQ19" i="50"/>
  <c r="AP19" i="50"/>
  <c r="F20" i="50" s="1"/>
  <c r="AO19" i="50"/>
  <c r="E20" i="50" s="1"/>
  <c r="AR18" i="50"/>
  <c r="AQ18" i="50"/>
  <c r="AP18" i="50"/>
  <c r="AO18" i="50"/>
  <c r="AR17" i="50"/>
  <c r="AQ17" i="50"/>
  <c r="AP17" i="50"/>
  <c r="AO17" i="50"/>
  <c r="AR16" i="50"/>
  <c r="AQ16" i="50"/>
  <c r="AP16" i="50"/>
  <c r="AO16" i="50"/>
  <c r="AR15" i="50"/>
  <c r="AQ15" i="50"/>
  <c r="AP15" i="50"/>
  <c r="AO15" i="50"/>
  <c r="AR14" i="50"/>
  <c r="AQ14" i="50"/>
  <c r="AP14" i="50"/>
  <c r="AO14" i="50"/>
  <c r="AR13" i="50"/>
  <c r="AQ13" i="50"/>
  <c r="AP13" i="50"/>
  <c r="AO13" i="50"/>
  <c r="AR12" i="50"/>
  <c r="AQ12" i="50"/>
  <c r="AP12" i="50"/>
  <c r="AO12" i="50"/>
  <c r="AR11" i="50"/>
  <c r="AQ11" i="50"/>
  <c r="AP11" i="50"/>
  <c r="AO11" i="50"/>
  <c r="AR33" i="49"/>
  <c r="AQ33" i="49"/>
  <c r="AP33" i="49"/>
  <c r="H34" i="49" s="1"/>
  <c r="AO33" i="49"/>
  <c r="E34" i="49" s="1"/>
  <c r="AR31" i="49"/>
  <c r="AQ31" i="49"/>
  <c r="AP31" i="49"/>
  <c r="AO31" i="49"/>
  <c r="E32" i="49" s="1"/>
  <c r="AR29" i="49"/>
  <c r="AQ29" i="49"/>
  <c r="AP29" i="49"/>
  <c r="AO29" i="49"/>
  <c r="E30" i="49" s="1"/>
  <c r="AR27" i="49"/>
  <c r="AQ27" i="49"/>
  <c r="AP27" i="49"/>
  <c r="F28" i="49" s="1"/>
  <c r="AO27" i="49"/>
  <c r="E28" i="49" s="1"/>
  <c r="AR25" i="49"/>
  <c r="AQ25" i="49"/>
  <c r="AP25" i="49"/>
  <c r="F26" i="49" s="1"/>
  <c r="AO25" i="49"/>
  <c r="E26" i="49" s="1"/>
  <c r="AR23" i="49"/>
  <c r="AQ23" i="49"/>
  <c r="AP23" i="49"/>
  <c r="F24" i="49" s="1"/>
  <c r="AO23" i="49"/>
  <c r="E24" i="49" s="1"/>
  <c r="AR21" i="49"/>
  <c r="AQ21" i="49"/>
  <c r="AP21" i="49"/>
  <c r="F22" i="49" s="1"/>
  <c r="AO21" i="49"/>
  <c r="E22" i="49" s="1"/>
  <c r="AR19" i="49"/>
  <c r="AQ19" i="49"/>
  <c r="AP19" i="49"/>
  <c r="F20" i="49" s="1"/>
  <c r="AO19" i="49"/>
  <c r="AR18" i="49"/>
  <c r="AQ18" i="49"/>
  <c r="AP18" i="49"/>
  <c r="AO18" i="49"/>
  <c r="AR17" i="49"/>
  <c r="AQ17" i="49"/>
  <c r="AP17" i="49"/>
  <c r="AO17" i="49"/>
  <c r="AR16" i="49"/>
  <c r="AQ16" i="49"/>
  <c r="AP16" i="49"/>
  <c r="AO16" i="49"/>
  <c r="AR15" i="49"/>
  <c r="AQ15" i="49"/>
  <c r="AP15" i="49"/>
  <c r="AO15" i="49"/>
  <c r="AR14" i="49"/>
  <c r="AQ14" i="49"/>
  <c r="AP14" i="49"/>
  <c r="AO14" i="49"/>
  <c r="AR13" i="49"/>
  <c r="AQ13" i="49"/>
  <c r="AP13" i="49"/>
  <c r="AO13" i="49"/>
  <c r="AR12" i="49"/>
  <c r="AQ12" i="49"/>
  <c r="AP12" i="49"/>
  <c r="AO12" i="49"/>
  <c r="AR11" i="49"/>
  <c r="AQ11" i="49"/>
  <c r="AP11" i="49"/>
  <c r="AO11" i="49"/>
  <c r="AR33" i="48"/>
  <c r="AQ33" i="48"/>
  <c r="AP33" i="48"/>
  <c r="H34" i="48" s="1"/>
  <c r="AO33" i="48"/>
  <c r="E34" i="48" s="1"/>
  <c r="AR31" i="48"/>
  <c r="AQ31" i="48"/>
  <c r="AP31" i="48"/>
  <c r="F32" i="48" s="1"/>
  <c r="AO31" i="48"/>
  <c r="E32" i="48" s="1"/>
  <c r="AR29" i="48"/>
  <c r="AQ29" i="48"/>
  <c r="AP29" i="48"/>
  <c r="F30" i="48" s="1"/>
  <c r="AO29" i="48"/>
  <c r="E30" i="48" s="1"/>
  <c r="AR27" i="48"/>
  <c r="AQ27" i="48"/>
  <c r="AP27" i="48"/>
  <c r="F28" i="48" s="1"/>
  <c r="AO27" i="48"/>
  <c r="E28" i="48" s="1"/>
  <c r="AR25" i="48"/>
  <c r="AQ25" i="48"/>
  <c r="AP25" i="48"/>
  <c r="F26" i="48" s="1"/>
  <c r="AO25" i="48"/>
  <c r="E26" i="48" s="1"/>
  <c r="AR23" i="48"/>
  <c r="AQ23" i="48"/>
  <c r="AP23" i="48"/>
  <c r="F24" i="48" s="1"/>
  <c r="AO23" i="48"/>
  <c r="E24" i="48" s="1"/>
  <c r="AR21" i="48"/>
  <c r="AQ21" i="48"/>
  <c r="AP21" i="48"/>
  <c r="F22" i="48" s="1"/>
  <c r="AO21" i="48"/>
  <c r="E22" i="48" s="1"/>
  <c r="AR19" i="48"/>
  <c r="AQ19" i="48"/>
  <c r="AP19" i="48"/>
  <c r="F20" i="48" s="1"/>
  <c r="AO19" i="48"/>
  <c r="E20" i="48" s="1"/>
  <c r="AR18" i="48"/>
  <c r="AQ18" i="48"/>
  <c r="AP18" i="48"/>
  <c r="AO18" i="48"/>
  <c r="AR17" i="48"/>
  <c r="AQ17" i="48"/>
  <c r="AP17" i="48"/>
  <c r="AO17" i="48"/>
  <c r="AR16" i="48"/>
  <c r="AQ16" i="48"/>
  <c r="AP16" i="48"/>
  <c r="AO16" i="48"/>
  <c r="AR15" i="48"/>
  <c r="AQ15" i="48"/>
  <c r="AP15" i="48"/>
  <c r="AO15" i="48"/>
  <c r="AR14" i="48"/>
  <c r="AQ14" i="48"/>
  <c r="AP14" i="48"/>
  <c r="AO14" i="48"/>
  <c r="AR13" i="48"/>
  <c r="AQ13" i="48"/>
  <c r="AP13" i="48"/>
  <c r="AO13" i="48"/>
  <c r="AR12" i="48"/>
  <c r="AQ12" i="48"/>
  <c r="AP12" i="48"/>
  <c r="AO12" i="48"/>
  <c r="AR11" i="48"/>
  <c r="AQ11" i="48"/>
  <c r="AP11" i="48"/>
  <c r="AO11" i="48"/>
  <c r="AR33" i="47"/>
  <c r="AQ33" i="47"/>
  <c r="AP33" i="47"/>
  <c r="H34" i="47" s="1"/>
  <c r="AO33" i="47"/>
  <c r="AR31" i="47"/>
  <c r="AQ31" i="47"/>
  <c r="AP31" i="47"/>
  <c r="F32" i="47" s="1"/>
  <c r="AO31" i="47"/>
  <c r="E32" i="47" s="1"/>
  <c r="AR29" i="47"/>
  <c r="AQ29" i="47"/>
  <c r="AP29" i="47"/>
  <c r="F30" i="47" s="1"/>
  <c r="AO29" i="47"/>
  <c r="E30" i="47" s="1"/>
  <c r="AR27" i="47"/>
  <c r="AQ27" i="47"/>
  <c r="AP27" i="47"/>
  <c r="F28" i="47" s="1"/>
  <c r="AO27" i="47"/>
  <c r="E28" i="47" s="1"/>
  <c r="AR25" i="47"/>
  <c r="AQ25" i="47"/>
  <c r="AP25" i="47"/>
  <c r="F26" i="47" s="1"/>
  <c r="AO25" i="47"/>
  <c r="AR23" i="47"/>
  <c r="AQ23" i="47"/>
  <c r="AP23" i="47"/>
  <c r="F24" i="47" s="1"/>
  <c r="AO23" i="47"/>
  <c r="AR21" i="47"/>
  <c r="AQ21" i="47"/>
  <c r="AP21" i="47"/>
  <c r="F22" i="47" s="1"/>
  <c r="AO21" i="47"/>
  <c r="E22" i="47" s="1"/>
  <c r="AR19" i="47"/>
  <c r="AQ19" i="47"/>
  <c r="AP19" i="47"/>
  <c r="F20" i="47" s="1"/>
  <c r="AO19" i="47"/>
  <c r="G22" i="47" s="1"/>
  <c r="AR18" i="47"/>
  <c r="AQ18" i="47"/>
  <c r="AP18" i="47"/>
  <c r="AO18" i="47"/>
  <c r="AR17" i="47"/>
  <c r="AQ17" i="47"/>
  <c r="AP17" i="47"/>
  <c r="AO17" i="47"/>
  <c r="AR16" i="47"/>
  <c r="AQ16" i="47"/>
  <c r="AP16" i="47"/>
  <c r="AO16" i="47"/>
  <c r="AR15" i="47"/>
  <c r="AQ15" i="47"/>
  <c r="AP15" i="47"/>
  <c r="AO15" i="47"/>
  <c r="AR14" i="47"/>
  <c r="AQ14" i="47"/>
  <c r="AP14" i="47"/>
  <c r="AO14" i="47"/>
  <c r="AR13" i="47"/>
  <c r="AQ13" i="47"/>
  <c r="AP13" i="47"/>
  <c r="AO13" i="47"/>
  <c r="AR12" i="47"/>
  <c r="AQ12" i="47"/>
  <c r="AP12" i="47"/>
  <c r="AO12" i="47"/>
  <c r="AR11" i="47"/>
  <c r="AQ11" i="47"/>
  <c r="AP11" i="47"/>
  <c r="AO11" i="47"/>
  <c r="AR33" i="46"/>
  <c r="AQ33" i="46"/>
  <c r="AP33" i="46"/>
  <c r="F34" i="46" s="1"/>
  <c r="AO33" i="46"/>
  <c r="E34" i="46" s="1"/>
  <c r="AR31" i="46"/>
  <c r="AQ31" i="46"/>
  <c r="AP31" i="46"/>
  <c r="F32" i="46" s="1"/>
  <c r="AO31" i="46"/>
  <c r="E32" i="46" s="1"/>
  <c r="AR29" i="46"/>
  <c r="AQ29" i="46"/>
  <c r="AP29" i="46"/>
  <c r="F30" i="46" s="1"/>
  <c r="AO29" i="46"/>
  <c r="E30" i="46" s="1"/>
  <c r="AR27" i="46"/>
  <c r="AQ27" i="46"/>
  <c r="AP27" i="46"/>
  <c r="F28" i="46" s="1"/>
  <c r="AO27" i="46"/>
  <c r="E28" i="46" s="1"/>
  <c r="AR25" i="46"/>
  <c r="AQ25" i="46"/>
  <c r="AP25" i="46"/>
  <c r="F26" i="46" s="1"/>
  <c r="AO25" i="46"/>
  <c r="E26" i="46" s="1"/>
  <c r="AR23" i="46"/>
  <c r="AQ23" i="46"/>
  <c r="AP23" i="46"/>
  <c r="F24" i="46" s="1"/>
  <c r="AO23" i="46"/>
  <c r="E24" i="46" s="1"/>
  <c r="AR21" i="46"/>
  <c r="AQ21" i="46"/>
  <c r="AP21" i="46"/>
  <c r="F22" i="46" s="1"/>
  <c r="AO21" i="46"/>
  <c r="E22" i="46" s="1"/>
  <c r="AR19" i="46"/>
  <c r="AQ19" i="46"/>
  <c r="AP19" i="46"/>
  <c r="F20" i="46" s="1"/>
  <c r="AO19" i="46"/>
  <c r="E20" i="46" s="1"/>
  <c r="AR18" i="46"/>
  <c r="AQ18" i="46"/>
  <c r="AP18" i="46"/>
  <c r="AO18" i="46"/>
  <c r="AR17" i="46"/>
  <c r="AQ17" i="46"/>
  <c r="AP17" i="46"/>
  <c r="AO17" i="46"/>
  <c r="AR16" i="46"/>
  <c r="AQ16" i="46"/>
  <c r="AP16" i="46"/>
  <c r="AO16" i="46"/>
  <c r="AR15" i="46"/>
  <c r="AQ15" i="46"/>
  <c r="AP15" i="46"/>
  <c r="AO15" i="46"/>
  <c r="AR14" i="46"/>
  <c r="AQ14" i="46"/>
  <c r="AP14" i="46"/>
  <c r="AO14" i="46"/>
  <c r="AR13" i="46"/>
  <c r="AQ13" i="46"/>
  <c r="AP13" i="46"/>
  <c r="AO13" i="46"/>
  <c r="AR12" i="46"/>
  <c r="AQ12" i="46"/>
  <c r="AP12" i="46"/>
  <c r="AO12" i="46"/>
  <c r="AR11" i="46"/>
  <c r="AQ11" i="46"/>
  <c r="AP11" i="46"/>
  <c r="AO11" i="46"/>
  <c r="AR33" i="45"/>
  <c r="AQ33" i="45"/>
  <c r="AP33" i="45"/>
  <c r="AO33" i="45"/>
  <c r="E34" i="45" s="1"/>
  <c r="AR31" i="45"/>
  <c r="AQ31" i="45"/>
  <c r="AP31" i="45"/>
  <c r="AO31" i="45"/>
  <c r="E32" i="45" s="1"/>
  <c r="AR29" i="45"/>
  <c r="AQ29" i="45"/>
  <c r="AP29" i="45"/>
  <c r="AO29" i="45"/>
  <c r="E30" i="45" s="1"/>
  <c r="AR27" i="45"/>
  <c r="AQ27" i="45"/>
  <c r="AP27" i="45"/>
  <c r="AO27" i="45"/>
  <c r="E28" i="45" s="1"/>
  <c r="AR25" i="45"/>
  <c r="AQ25" i="45"/>
  <c r="AP25" i="45"/>
  <c r="AO25" i="45"/>
  <c r="E26" i="45" s="1"/>
  <c r="AR23" i="45"/>
  <c r="AQ23" i="45"/>
  <c r="AP23" i="45"/>
  <c r="AO23" i="45"/>
  <c r="E24" i="45" s="1"/>
  <c r="AR21" i="45"/>
  <c r="AQ21" i="45"/>
  <c r="AP21" i="45"/>
  <c r="AO21" i="45"/>
  <c r="E22" i="45" s="1"/>
  <c r="AR19" i="45"/>
  <c r="AQ19" i="45"/>
  <c r="AP19" i="45"/>
  <c r="AO19" i="45"/>
  <c r="E20" i="45" s="1"/>
  <c r="AR18" i="45"/>
  <c r="AQ18" i="45"/>
  <c r="AP18" i="45"/>
  <c r="AO18" i="45"/>
  <c r="AR17" i="45"/>
  <c r="AQ17" i="45"/>
  <c r="AP17" i="45"/>
  <c r="AO17" i="45"/>
  <c r="AR16" i="45"/>
  <c r="AQ16" i="45"/>
  <c r="AP16" i="45"/>
  <c r="AO16" i="45"/>
  <c r="AR15" i="45"/>
  <c r="AQ15" i="45"/>
  <c r="AP15" i="45"/>
  <c r="AO15" i="45"/>
  <c r="AR14" i="45"/>
  <c r="AQ14" i="45"/>
  <c r="AP14" i="45"/>
  <c r="AO14" i="45"/>
  <c r="AR13" i="45"/>
  <c r="AQ13" i="45"/>
  <c r="AP13" i="45"/>
  <c r="AO13" i="45"/>
  <c r="AR12" i="45"/>
  <c r="AQ12" i="45"/>
  <c r="AP12" i="45"/>
  <c r="AO12" i="45"/>
  <c r="AR11" i="45"/>
  <c r="AQ11" i="45"/>
  <c r="AP11" i="45"/>
  <c r="AO11" i="45"/>
  <c r="AR33" i="44"/>
  <c r="AQ33" i="44"/>
  <c r="AP33" i="44"/>
  <c r="H34" i="44" s="1"/>
  <c r="AO33" i="44"/>
  <c r="AR31" i="44"/>
  <c r="AQ31" i="44"/>
  <c r="AP31" i="44"/>
  <c r="H32" i="44" s="1"/>
  <c r="AO31" i="44"/>
  <c r="AR29" i="44"/>
  <c r="AQ29" i="44"/>
  <c r="AP29" i="44"/>
  <c r="H30" i="44" s="1"/>
  <c r="AO29" i="44"/>
  <c r="AR27" i="44"/>
  <c r="AQ27" i="44"/>
  <c r="AP27" i="44"/>
  <c r="H28" i="44" s="1"/>
  <c r="AO27" i="44"/>
  <c r="AR25" i="44"/>
  <c r="AQ25" i="44"/>
  <c r="AP25" i="44"/>
  <c r="H26" i="44" s="1"/>
  <c r="AO25" i="44"/>
  <c r="AR23" i="44"/>
  <c r="AQ23" i="44"/>
  <c r="AP23" i="44"/>
  <c r="H24" i="44" s="1"/>
  <c r="AO23" i="44"/>
  <c r="AR21" i="44"/>
  <c r="AQ21" i="44"/>
  <c r="AP21" i="44"/>
  <c r="H22" i="44" s="1"/>
  <c r="AO21" i="44"/>
  <c r="AR19" i="44"/>
  <c r="AQ19" i="44"/>
  <c r="AP19" i="44"/>
  <c r="H20" i="44" s="1"/>
  <c r="AO19" i="44"/>
  <c r="G20" i="44" s="1"/>
  <c r="AR18" i="44"/>
  <c r="AQ18" i="44"/>
  <c r="AP18" i="44"/>
  <c r="AO18" i="44"/>
  <c r="AR17" i="44"/>
  <c r="AQ17" i="44"/>
  <c r="AP17" i="44"/>
  <c r="AO17" i="44"/>
  <c r="AR16" i="44"/>
  <c r="AQ16" i="44"/>
  <c r="AP16" i="44"/>
  <c r="AO16" i="44"/>
  <c r="AR15" i="44"/>
  <c r="AQ15" i="44"/>
  <c r="AP15" i="44"/>
  <c r="AO15" i="44"/>
  <c r="AR14" i="44"/>
  <c r="AQ14" i="44"/>
  <c r="AP14" i="44"/>
  <c r="AO14" i="44"/>
  <c r="AR13" i="44"/>
  <c r="AQ13" i="44"/>
  <c r="AP13" i="44"/>
  <c r="AO13" i="44"/>
  <c r="AR12" i="44"/>
  <c r="AQ12" i="44"/>
  <c r="AP12" i="44"/>
  <c r="AO12" i="44"/>
  <c r="AR11" i="44"/>
  <c r="AQ11" i="44"/>
  <c r="AP11" i="44"/>
  <c r="AO11" i="44"/>
  <c r="AR33" i="43"/>
  <c r="AQ33" i="43"/>
  <c r="AP33" i="43"/>
  <c r="H34" i="43" s="1"/>
  <c r="AO33" i="43"/>
  <c r="AR31" i="43"/>
  <c r="AQ31" i="43"/>
  <c r="AP31" i="43"/>
  <c r="AO31" i="43"/>
  <c r="AR29" i="43"/>
  <c r="AQ29" i="43"/>
  <c r="AP29" i="43"/>
  <c r="H30" i="43" s="1"/>
  <c r="AO29" i="43"/>
  <c r="AR27" i="43"/>
  <c r="AQ27" i="43"/>
  <c r="AP27" i="43"/>
  <c r="H28" i="43" s="1"/>
  <c r="AO27" i="43"/>
  <c r="AR25" i="43"/>
  <c r="AQ25" i="43"/>
  <c r="AP25" i="43"/>
  <c r="H26" i="43" s="1"/>
  <c r="AO25" i="43"/>
  <c r="AR23" i="43"/>
  <c r="AQ23" i="43"/>
  <c r="AP23" i="43"/>
  <c r="H24" i="43" s="1"/>
  <c r="AO23" i="43"/>
  <c r="AR21" i="43"/>
  <c r="AQ21" i="43"/>
  <c r="AP21" i="43"/>
  <c r="H22" i="43" s="1"/>
  <c r="AO21" i="43"/>
  <c r="AR19" i="43"/>
  <c r="AQ19" i="43"/>
  <c r="AP19" i="43"/>
  <c r="H20" i="43" s="1"/>
  <c r="AO19" i="43"/>
  <c r="G20" i="43" s="1"/>
  <c r="AR18" i="43"/>
  <c r="AQ18" i="43"/>
  <c r="AP18" i="43"/>
  <c r="AO18" i="43"/>
  <c r="AR17" i="43"/>
  <c r="AQ17" i="43"/>
  <c r="AP17" i="43"/>
  <c r="AO17" i="43"/>
  <c r="AR16" i="43"/>
  <c r="AQ16" i="43"/>
  <c r="AP16" i="43"/>
  <c r="AO16" i="43"/>
  <c r="AR15" i="43"/>
  <c r="AQ15" i="43"/>
  <c r="AP15" i="43"/>
  <c r="AO15" i="43"/>
  <c r="AR14" i="43"/>
  <c r="AQ14" i="43"/>
  <c r="AP14" i="43"/>
  <c r="AO14" i="43"/>
  <c r="AR13" i="43"/>
  <c r="AQ13" i="43"/>
  <c r="AP13" i="43"/>
  <c r="AO13" i="43"/>
  <c r="AR12" i="43"/>
  <c r="AQ12" i="43"/>
  <c r="AP12" i="43"/>
  <c r="AO12" i="43"/>
  <c r="AR11" i="43"/>
  <c r="AQ11" i="43"/>
  <c r="AP11" i="43"/>
  <c r="AO11" i="43"/>
  <c r="AR33" i="42"/>
  <c r="AQ33" i="42"/>
  <c r="AP33" i="42"/>
  <c r="AO33" i="42"/>
  <c r="AR31" i="42"/>
  <c r="AQ31" i="42"/>
  <c r="AP31" i="42"/>
  <c r="AO31" i="42"/>
  <c r="AR29" i="42"/>
  <c r="AQ29" i="42"/>
  <c r="AP29" i="42"/>
  <c r="AO29" i="42"/>
  <c r="AR27" i="42"/>
  <c r="AQ27" i="42"/>
  <c r="AP27" i="42"/>
  <c r="AO27" i="42"/>
  <c r="AR25" i="42"/>
  <c r="AQ25" i="42"/>
  <c r="AP25" i="42"/>
  <c r="AO25" i="42"/>
  <c r="AR23" i="42"/>
  <c r="AQ23" i="42"/>
  <c r="AP23" i="42"/>
  <c r="AO23" i="42"/>
  <c r="AR21" i="42"/>
  <c r="AQ21" i="42"/>
  <c r="AP21" i="42"/>
  <c r="AO21" i="42"/>
  <c r="AR19" i="42"/>
  <c r="AQ19" i="42"/>
  <c r="AP19" i="42"/>
  <c r="AO19" i="42"/>
  <c r="AR18" i="42"/>
  <c r="AQ18" i="42"/>
  <c r="AP18" i="42"/>
  <c r="AO18" i="42"/>
  <c r="AR17" i="42"/>
  <c r="AQ17" i="42"/>
  <c r="AP17" i="42"/>
  <c r="AO17" i="42"/>
  <c r="AR16" i="42"/>
  <c r="AQ16" i="42"/>
  <c r="AP16" i="42"/>
  <c r="AO16" i="42"/>
  <c r="AR15" i="42"/>
  <c r="AQ15" i="42"/>
  <c r="AP15" i="42"/>
  <c r="AO15" i="42"/>
  <c r="AR14" i="42"/>
  <c r="AQ14" i="42"/>
  <c r="AP14" i="42"/>
  <c r="AO14" i="42"/>
  <c r="AR13" i="42"/>
  <c r="AQ13" i="42"/>
  <c r="AP13" i="42"/>
  <c r="AO13" i="42"/>
  <c r="AR12" i="42"/>
  <c r="AQ12" i="42"/>
  <c r="AP12" i="42"/>
  <c r="AO12" i="42"/>
  <c r="AR11" i="42"/>
  <c r="AQ11" i="42"/>
  <c r="AP11" i="42"/>
  <c r="AO11" i="42"/>
  <c r="AR12" i="3"/>
  <c r="AR13" i="3"/>
  <c r="AR14" i="3"/>
  <c r="AR15" i="3"/>
  <c r="AR16" i="3"/>
  <c r="AR17" i="3"/>
  <c r="AR18" i="3"/>
  <c r="AR19" i="3"/>
  <c r="AR21" i="3"/>
  <c r="AR23" i="3"/>
  <c r="AR25" i="3"/>
  <c r="AR27" i="3"/>
  <c r="AR29" i="3"/>
  <c r="AR31" i="3"/>
  <c r="AR33" i="3"/>
  <c r="AQ13" i="3"/>
  <c r="AQ14" i="3"/>
  <c r="AQ15" i="3"/>
  <c r="AQ16" i="3"/>
  <c r="AQ17" i="3"/>
  <c r="AQ18" i="3"/>
  <c r="AQ19" i="3"/>
  <c r="AQ21" i="3"/>
  <c r="AQ23" i="3"/>
  <c r="AQ25" i="3"/>
  <c r="AQ27" i="3"/>
  <c r="AQ29" i="3"/>
  <c r="AQ31" i="3"/>
  <c r="AQ33" i="3"/>
  <c r="AQ12" i="3"/>
  <c r="AR11" i="3"/>
  <c r="AQ11" i="3"/>
  <c r="AP33" i="3"/>
  <c r="F34" i="3" s="1"/>
  <c r="AO33" i="3"/>
  <c r="E34" i="3" s="1"/>
  <c r="AP31" i="3"/>
  <c r="F32" i="3" s="1"/>
  <c r="AO31" i="3"/>
  <c r="E32" i="3" s="1"/>
  <c r="AP29" i="3"/>
  <c r="F30" i="3" s="1"/>
  <c r="AO29" i="3"/>
  <c r="E30" i="3" s="1"/>
  <c r="AP27" i="3"/>
  <c r="AO27" i="3"/>
  <c r="E28" i="3" s="1"/>
  <c r="AP25" i="3"/>
  <c r="F26" i="3" s="1"/>
  <c r="AO25" i="3"/>
  <c r="E26" i="3" s="1"/>
  <c r="AP23" i="3"/>
  <c r="F24" i="3" s="1"/>
  <c r="AO23" i="3"/>
  <c r="E24" i="3" s="1"/>
  <c r="AP21" i="3"/>
  <c r="F22" i="3" s="1"/>
  <c r="AO21" i="3"/>
  <c r="E22" i="3" s="1"/>
  <c r="F30" i="49" l="1"/>
  <c r="H30" i="49"/>
  <c r="F32" i="49"/>
  <c r="H32" i="49"/>
  <c r="E20" i="49"/>
  <c r="G34" i="49"/>
  <c r="G32" i="49"/>
  <c r="G30" i="49"/>
  <c r="G28" i="49"/>
  <c r="G26" i="49"/>
  <c r="G24" i="49"/>
  <c r="G22" i="49"/>
  <c r="G20" i="49"/>
  <c r="H20" i="48"/>
  <c r="H22" i="48"/>
  <c r="H24" i="48"/>
  <c r="H28" i="48"/>
  <c r="H32" i="48"/>
  <c r="G30" i="48"/>
  <c r="G32" i="48"/>
  <c r="G28" i="48"/>
  <c r="G24" i="48"/>
  <c r="G26" i="48"/>
  <c r="G20" i="48"/>
  <c r="G22" i="48"/>
  <c r="H20" i="47"/>
  <c r="H22" i="47"/>
  <c r="H24" i="47"/>
  <c r="H26" i="47"/>
  <c r="H28" i="47"/>
  <c r="H30" i="47"/>
  <c r="H32" i="47"/>
  <c r="G24" i="47"/>
  <c r="G26" i="47"/>
  <c r="G20" i="47"/>
  <c r="H20" i="46"/>
  <c r="H22" i="46"/>
  <c r="H24" i="46"/>
  <c r="H26" i="46"/>
  <c r="H28" i="46"/>
  <c r="H30" i="46"/>
  <c r="H32" i="46"/>
  <c r="H34" i="46"/>
  <c r="G28" i="46"/>
  <c r="G26" i="46"/>
  <c r="G24" i="46"/>
  <c r="G30" i="46"/>
  <c r="G22" i="46"/>
  <c r="G20" i="46"/>
  <c r="F20" i="45"/>
  <c r="H20" i="45"/>
  <c r="F22" i="45"/>
  <c r="H22" i="45"/>
  <c r="F24" i="45"/>
  <c r="H24" i="45"/>
  <c r="F26" i="45"/>
  <c r="H26" i="45"/>
  <c r="F28" i="45"/>
  <c r="H28" i="45"/>
  <c r="F30" i="45"/>
  <c r="H30" i="45"/>
  <c r="F32" i="45"/>
  <c r="H32" i="45"/>
  <c r="F34" i="45"/>
  <c r="H34" i="45"/>
  <c r="G22" i="45"/>
  <c r="G34" i="45"/>
  <c r="G32" i="45"/>
  <c r="G28" i="45"/>
  <c r="G30" i="44"/>
  <c r="G32" i="44"/>
  <c r="G34" i="44"/>
  <c r="G28" i="44"/>
  <c r="G22" i="44"/>
  <c r="G28" i="43"/>
  <c r="G34" i="43"/>
  <c r="G32" i="43"/>
  <c r="G22" i="43"/>
  <c r="G30" i="43"/>
  <c r="G24" i="43"/>
  <c r="G26" i="43"/>
  <c r="H28" i="3"/>
  <c r="F28" i="3"/>
  <c r="H30" i="3"/>
  <c r="H24" i="3"/>
  <c r="H34" i="3"/>
  <c r="H32" i="3"/>
  <c r="H26" i="3"/>
  <c r="H22" i="3"/>
  <c r="F34" i="49"/>
  <c r="F34" i="48"/>
  <c r="E20" i="47"/>
  <c r="E26" i="47"/>
  <c r="E34" i="47"/>
  <c r="F34" i="47"/>
  <c r="E24" i="47"/>
  <c r="E20" i="44"/>
  <c r="E22" i="44"/>
  <c r="E24" i="44"/>
  <c r="E26" i="44"/>
  <c r="E28" i="44"/>
  <c r="E30" i="44"/>
  <c r="E32" i="44"/>
  <c r="E34" i="44"/>
  <c r="F20" i="44"/>
  <c r="F22" i="44"/>
  <c r="F24" i="44"/>
  <c r="F26" i="44"/>
  <c r="F28" i="44"/>
  <c r="F30" i="44"/>
  <c r="F32" i="44"/>
  <c r="F34" i="44"/>
  <c r="E20" i="43"/>
  <c r="E22" i="43"/>
  <c r="E24" i="43"/>
  <c r="E26" i="43"/>
  <c r="E28" i="43"/>
  <c r="E30" i="43"/>
  <c r="E32" i="43"/>
  <c r="E34" i="43"/>
  <c r="F20" i="43"/>
  <c r="F22" i="43"/>
  <c r="F24" i="43"/>
  <c r="F26" i="43"/>
  <c r="F28" i="43"/>
  <c r="F30" i="43"/>
  <c r="F32" i="43"/>
  <c r="F34" i="43"/>
  <c r="E20" i="42"/>
  <c r="E22" i="42"/>
  <c r="E24" i="42"/>
  <c r="E26" i="42"/>
  <c r="E28" i="42"/>
  <c r="E30" i="42"/>
  <c r="E32" i="42"/>
  <c r="E34" i="42"/>
  <c r="F20" i="42"/>
  <c r="F22" i="42"/>
  <c r="F24" i="42"/>
  <c r="F26" i="42"/>
  <c r="F28" i="42"/>
  <c r="F30" i="42"/>
  <c r="F32" i="42"/>
  <c r="F34" i="42"/>
  <c r="AO11" i="3" l="1"/>
  <c r="AO12" i="3"/>
  <c r="AO13" i="3"/>
  <c r="AO14" i="3"/>
  <c r="AO15" i="3"/>
  <c r="AO16" i="3"/>
  <c r="AO17" i="3"/>
  <c r="AO18" i="3"/>
  <c r="AO19" i="3"/>
  <c r="E20" i="3" s="1"/>
  <c r="G32" i="3" l="1"/>
  <c r="G26" i="3"/>
  <c r="G20" i="3"/>
  <c r="G30" i="3"/>
  <c r="G24" i="3"/>
  <c r="G34" i="3"/>
  <c r="G28" i="3"/>
  <c r="G22" i="3"/>
  <c r="AP19" i="3"/>
  <c r="F20" i="3" s="1"/>
  <c r="AP18" i="3"/>
  <c r="AP17" i="3"/>
  <c r="AP16" i="3"/>
  <c r="AP15" i="3"/>
  <c r="AP14" i="3"/>
  <c r="AP13" i="3"/>
  <c r="AP12" i="3"/>
  <c r="AP11" i="3"/>
  <c r="H20" i="3" l="1"/>
</calcChain>
</file>

<file path=xl/sharedStrings.xml><?xml version="1.0" encoding="utf-8"?>
<sst xmlns="http://schemas.openxmlformats.org/spreadsheetml/2006/main" count="2193" uniqueCount="79">
  <si>
    <t>Date</t>
  </si>
  <si>
    <t>Version</t>
  </si>
  <si>
    <t>Company</t>
  </si>
  <si>
    <t>Comments</t>
  </si>
  <si>
    <t>v01</t>
  </si>
  <si>
    <t>template proposal</t>
  </si>
  <si>
    <t>Case</t>
  </si>
  <si>
    <t>Satellite orbit</t>
  </si>
  <si>
    <t>Satellite parameter set</t>
  </si>
  <si>
    <t>Frequency Band</t>
  </si>
  <si>
    <t>GEO</t>
  </si>
  <si>
    <t>Set 1</t>
  </si>
  <si>
    <t>12.5 deg</t>
  </si>
  <si>
    <t>S-band</t>
  </si>
  <si>
    <t>LEO-600</t>
  </si>
  <si>
    <t>30 deg</t>
  </si>
  <si>
    <t>LEO-1200</t>
  </si>
  <si>
    <t>Set 2</t>
  </si>
  <si>
    <t>Companies</t>
  </si>
  <si>
    <t>Mean</t>
  </si>
  <si>
    <t>Standard deviation</t>
  </si>
  <si>
    <t>Transmission mode</t>
  </si>
  <si>
    <t>DL</t>
  </si>
  <si>
    <t>UL</t>
  </si>
  <si>
    <t>Frequency [GHz]</t>
  </si>
  <si>
    <t>RX: G/T [dB/T]</t>
  </si>
  <si>
    <t>Free space path loss [dB]</t>
  </si>
  <si>
    <t>Atmospheric loss [dB]</t>
  </si>
  <si>
    <t>Shadow fading margin [dB]</t>
  </si>
  <si>
    <t>Scintillation Loss [dB]</t>
  </si>
  <si>
    <t>Polarization loss [dB]</t>
  </si>
  <si>
    <t>Additional losses [dB]</t>
  </si>
  <si>
    <t>MEDIATEK</t>
  </si>
  <si>
    <t xml:space="preserve"> </t>
  </si>
  <si>
    <t>Set 3</t>
  </si>
  <si>
    <t>Central beam center elevation</t>
  </si>
  <si>
    <t>Central Beam edge elevation</t>
  </si>
  <si>
    <t>2.3 deg</t>
  </si>
  <si>
    <t>26.3 deg</t>
  </si>
  <si>
    <t>27.0 deg</t>
  </si>
  <si>
    <t>11.0 deg</t>
  </si>
  <si>
    <t>22.2 deg</t>
  </si>
  <si>
    <t>23.8 deg</t>
  </si>
  <si>
    <t>20.9 deg</t>
  </si>
  <si>
    <t>46.05 deg</t>
  </si>
  <si>
    <t>43.78 deg</t>
  </si>
  <si>
    <t>90 deg</t>
  </si>
  <si>
    <t>CNR [dB]-180 kHz</t>
  </si>
  <si>
    <t>CNR [dB]-1080 kHz</t>
  </si>
  <si>
    <t>CNR [dB]-360 kHz</t>
  </si>
  <si>
    <t>CNR [dB]-90 kHz</t>
  </si>
  <si>
    <t>CNR [dB]-45 kHz</t>
  </si>
  <si>
    <t>CNR [dB]-30 kHz</t>
  </si>
  <si>
    <t>CNR [dB]-15 kHz</t>
  </si>
  <si>
    <t>CNR [dB]-3.75 kHz</t>
  </si>
  <si>
    <t>COMPANY B</t>
  </si>
  <si>
    <t>COMPANY C</t>
  </si>
  <si>
    <t>COMPANY D</t>
  </si>
  <si>
    <t xml:space="preserve">GEO 35786 km - Set -1 </t>
  </si>
  <si>
    <t xml:space="preserve">LEO-1200 km  - Set -1 </t>
  </si>
  <si>
    <t xml:space="preserve">LEO-600 km  - Set -1 </t>
  </si>
  <si>
    <t xml:space="preserve">GEO 35786 km - Set -2 </t>
  </si>
  <si>
    <t xml:space="preserve">LEO-1200 km  - Set -2 </t>
  </si>
  <si>
    <t>LEO-600 km  - Set -2</t>
  </si>
  <si>
    <t xml:space="preserve">GEO 35786 km - Set -3 </t>
  </si>
  <si>
    <t>LEO-1200 km  - Set -3</t>
  </si>
  <si>
    <t>LEO-600 km  - Set -3</t>
  </si>
  <si>
    <t>LEO-600 km  - Set -4</t>
  </si>
  <si>
    <t>CNR deviation [dB]</t>
  </si>
  <si>
    <t>PC3 (23 dBm) for UL and NF=7 dB for DL are used in link budget analysis</t>
  </si>
  <si>
    <t>NOTE:</t>
  </si>
  <si>
    <t>Set 4</t>
  </si>
  <si>
    <t>20 deg</t>
  </si>
  <si>
    <t>TX: DL EIRP [dBm/MHz]
TX: UL [dBm]</t>
  </si>
  <si>
    <t>UL CNR includes 3 dB additional loss due to beamwidth defined by HPBW at edge of the beam</t>
  </si>
  <si>
    <t xml:space="preserve">For PC5 (20 dBm) and NF=9 dB, ADD 3 dB and 2 dB respectively to align CNR UL and DL figures </t>
  </si>
  <si>
    <t>SONY</t>
  </si>
  <si>
    <t>DL EIRP density includes 3 dB additional loss due to beamwidth defined by HPBW at the edge of the beam for SET1, SET 2, SET 3</t>
  </si>
  <si>
    <t>DL EIRP density does not include 3 dB additional loss due to beamwidth defined by HPBW at the edge of the beam for SET4, SUBSTRACT 3 dB from DL SNR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</si>
</sst>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_ "/>
    <numFmt numFmtId="165" formatCode="0.0"/>
  </numFmts>
  <fonts count="11">
    <font>
      <sz val="10"/>
      <name val="Arial"/>
      <family val="2"/>
    </font>
    <font>
      <sz val="11"/>
      <color theme="1"/>
      <name val="Arial"/>
      <family val="2"/>
    </font>
    <font>
      <sz val="12"/>
      <color theme="1"/>
      <name val="Calibri"/>
      <family val="2"/>
      <charset val="136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12"/>
      <name val="宋体"/>
      <family val="3"/>
      <charset val="134"/>
    </font>
    <font>
      <sz val="10"/>
      <name val="Times New Roman"/>
      <family val="1"/>
    </font>
    <font>
      <sz val="11"/>
      <name val="Times New Roman"/>
      <family val="1"/>
    </font>
    <font>
      <sz val="10"/>
      <color rgb="FFFF0000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90">
    <xf numFmtId="0" fontId="0" fillId="0" borderId="0"/>
    <xf numFmtId="0" fontId="4" fillId="0" borderId="0"/>
    <xf numFmtId="0" fontId="4" fillId="0" borderId="0"/>
    <xf numFmtId="0" fontId="4" fillId="2" borderId="1"/>
    <xf numFmtId="0" fontId="4" fillId="0" borderId="0"/>
    <xf numFmtId="0" fontId="3" fillId="0" borderId="0"/>
    <xf numFmtId="0" fontId="4" fillId="0" borderId="0"/>
    <xf numFmtId="0" fontId="2" fillId="0" borderId="0"/>
    <xf numFmtId="0" fontId="4" fillId="0" borderId="0"/>
    <xf numFmtId="0" fontId="4" fillId="3" borderId="0"/>
    <xf numFmtId="0" fontId="4" fillId="4" borderId="0"/>
    <xf numFmtId="0" fontId="4" fillId="5" borderId="0"/>
    <xf numFmtId="0" fontId="4" fillId="6" borderId="0"/>
    <xf numFmtId="0" fontId="4" fillId="7" borderId="0"/>
    <xf numFmtId="0" fontId="4" fillId="8" borderId="0"/>
    <xf numFmtId="0" fontId="4" fillId="9" borderId="0"/>
    <xf numFmtId="0" fontId="4" fillId="10" borderId="0"/>
    <xf numFmtId="0" fontId="4" fillId="11" borderId="0"/>
    <xf numFmtId="0" fontId="4" fillId="12" borderId="0"/>
    <xf numFmtId="0" fontId="4" fillId="13" borderId="0"/>
    <xf numFmtId="0" fontId="4" fillId="14" borderId="0"/>
    <xf numFmtId="0" fontId="4" fillId="0" borderId="0"/>
    <xf numFmtId="0" fontId="4" fillId="2" borderId="1"/>
    <xf numFmtId="0" fontId="4" fillId="0" borderId="0"/>
    <xf numFmtId="0" fontId="4" fillId="0" borderId="0"/>
    <xf numFmtId="0" fontId="5" fillId="0" borderId="0"/>
    <xf numFmtId="0" fontId="6" fillId="0" borderId="0"/>
    <xf numFmtId="0" fontId="2" fillId="0" borderId="0"/>
    <xf numFmtId="0" fontId="4" fillId="3" borderId="0"/>
    <xf numFmtId="0" fontId="4" fillId="4" borderId="0"/>
    <xf numFmtId="0" fontId="4" fillId="5" borderId="0"/>
    <xf numFmtId="0" fontId="4" fillId="6" borderId="0"/>
    <xf numFmtId="0" fontId="4" fillId="7" borderId="0"/>
    <xf numFmtId="0" fontId="4" fillId="8" borderId="0"/>
    <xf numFmtId="0" fontId="4" fillId="9" borderId="0"/>
    <xf numFmtId="0" fontId="4" fillId="10" borderId="0"/>
    <xf numFmtId="0" fontId="4" fillId="11" borderId="0"/>
    <xf numFmtId="0" fontId="4" fillId="12" borderId="0"/>
    <xf numFmtId="0" fontId="4" fillId="13" borderId="0"/>
    <xf numFmtId="0" fontId="4" fillId="14" borderId="0"/>
    <xf numFmtId="0" fontId="2" fillId="0" borderId="0"/>
    <xf numFmtId="0" fontId="4" fillId="3" borderId="0"/>
    <xf numFmtId="0" fontId="4" fillId="4" borderId="0"/>
    <xf numFmtId="0" fontId="4" fillId="5" borderId="0"/>
    <xf numFmtId="0" fontId="4" fillId="6" borderId="0"/>
    <xf numFmtId="0" fontId="4" fillId="7" borderId="0"/>
    <xf numFmtId="0" fontId="4" fillId="8" borderId="0"/>
    <xf numFmtId="0" fontId="4" fillId="9" borderId="0"/>
    <xf numFmtId="0" fontId="4" fillId="10" borderId="0"/>
    <xf numFmtId="0" fontId="4" fillId="11" borderId="0"/>
    <xf numFmtId="0" fontId="4" fillId="12" borderId="0"/>
    <xf numFmtId="0" fontId="4" fillId="13" borderId="0"/>
    <xf numFmtId="0" fontId="4" fillId="14" borderId="0"/>
    <xf numFmtId="0" fontId="2" fillId="0" borderId="0"/>
    <xf numFmtId="0" fontId="4" fillId="0" borderId="0"/>
    <xf numFmtId="0" fontId="4" fillId="3" borderId="0"/>
    <xf numFmtId="0" fontId="4" fillId="4" borderId="0"/>
    <xf numFmtId="0" fontId="4" fillId="5" borderId="0"/>
    <xf numFmtId="0" fontId="4" fillId="6" borderId="0"/>
    <xf numFmtId="0" fontId="4" fillId="7" borderId="0"/>
    <xf numFmtId="0" fontId="4" fillId="8" borderId="0"/>
    <xf numFmtId="0" fontId="4" fillId="9" borderId="0"/>
    <xf numFmtId="0" fontId="4" fillId="10" borderId="0"/>
    <xf numFmtId="0" fontId="4" fillId="11" borderId="0"/>
    <xf numFmtId="0" fontId="4" fillId="12" borderId="0"/>
    <xf numFmtId="0" fontId="4" fillId="13" borderId="0"/>
    <xf numFmtId="0" fontId="4" fillId="14" borderId="0"/>
    <xf numFmtId="0" fontId="4" fillId="0" borderId="0"/>
    <xf numFmtId="0" fontId="4" fillId="2" borderId="1"/>
    <xf numFmtId="0" fontId="4" fillId="0" borderId="0"/>
    <xf numFmtId="0" fontId="4" fillId="0" borderId="0"/>
    <xf numFmtId="0" fontId="4" fillId="0" borderId="0"/>
    <xf numFmtId="0" fontId="4" fillId="3" borderId="0"/>
    <xf numFmtId="0" fontId="4" fillId="4" borderId="0"/>
    <xf numFmtId="0" fontId="4" fillId="5" borderId="0"/>
    <xf numFmtId="0" fontId="4" fillId="6" borderId="0"/>
    <xf numFmtId="0" fontId="4" fillId="7" borderId="0"/>
    <xf numFmtId="0" fontId="4" fillId="8" borderId="0"/>
    <xf numFmtId="0" fontId="4" fillId="9" borderId="0"/>
    <xf numFmtId="0" fontId="4" fillId="10" borderId="0"/>
    <xf numFmtId="0" fontId="4" fillId="11" borderId="0"/>
    <xf numFmtId="0" fontId="4" fillId="12" borderId="0"/>
    <xf numFmtId="0" fontId="4" fillId="13" borderId="0"/>
    <xf numFmtId="0" fontId="4" fillId="14" borderId="0"/>
    <xf numFmtId="0" fontId="4" fillId="0" borderId="0"/>
    <xf numFmtId="0" fontId="4" fillId="2" borderId="1"/>
    <xf numFmtId="0" fontId="4" fillId="0" borderId="0"/>
    <xf numFmtId="0" fontId="4" fillId="0" borderId="0"/>
    <xf numFmtId="0" fontId="7" fillId="0" borderId="0"/>
    <xf numFmtId="0" fontId="1" fillId="0" borderId="0"/>
  </cellStyleXfs>
  <cellXfs count="43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/>
    <xf numFmtId="0" fontId="0" fillId="0" borderId="0" xfId="0" applyAlignment="1">
      <alignment horizontal="left"/>
    </xf>
    <xf numFmtId="0" fontId="8" fillId="0" borderId="2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center" vertical="center"/>
    </xf>
    <xf numFmtId="0" fontId="8" fillId="0" borderId="2" xfId="0" applyFont="1" applyBorder="1" applyAlignment="1">
      <alignment horizontal="justify" vertical="center" wrapText="1"/>
    </xf>
    <xf numFmtId="0" fontId="8" fillId="0" borderId="3" xfId="0" applyFont="1" applyBorder="1" applyAlignment="1">
      <alignment horizontal="justify" vertical="center" wrapText="1"/>
    </xf>
    <xf numFmtId="0" fontId="8" fillId="0" borderId="4" xfId="0" applyFont="1" applyBorder="1" applyAlignment="1">
      <alignment horizontal="justify" vertical="center" wrapText="1"/>
    </xf>
    <xf numFmtId="0" fontId="8" fillId="0" borderId="5" xfId="0" applyFont="1" applyBorder="1" applyAlignment="1">
      <alignment horizontal="justify" vertical="center" wrapText="1"/>
    </xf>
    <xf numFmtId="0" fontId="9" fillId="0" borderId="4" xfId="0" applyFont="1" applyBorder="1" applyAlignment="1">
      <alignment horizontal="center" vertical="center"/>
    </xf>
    <xf numFmtId="2" fontId="9" fillId="0" borderId="5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horizontal="left" vertical="center" wrapText="1"/>
    </xf>
    <xf numFmtId="164" fontId="0" fillId="0" borderId="0" xfId="0" applyNumberFormat="1"/>
    <xf numFmtId="2" fontId="9" fillId="0" borderId="2" xfId="0" applyNumberFormat="1" applyFont="1" applyBorder="1" applyAlignment="1">
      <alignment horizontal="center" vertical="center"/>
    </xf>
    <xf numFmtId="2" fontId="9" fillId="0" borderId="3" xfId="0" applyNumberFormat="1" applyFont="1" applyBorder="1" applyAlignment="1">
      <alignment horizontal="center" vertical="center"/>
    </xf>
    <xf numFmtId="165" fontId="9" fillId="0" borderId="3" xfId="0" applyNumberFormat="1" applyFont="1" applyBorder="1" applyAlignment="1">
      <alignment horizontal="center" vertical="center"/>
    </xf>
    <xf numFmtId="164" fontId="0" fillId="0" borderId="0" xfId="0" applyNumberFormat="1"/>
    <xf numFmtId="0" fontId="10" fillId="15" borderId="0" xfId="0" applyFont="1" applyFill="1"/>
    <xf numFmtId="14" fontId="0" fillId="15" borderId="0" xfId="0" applyNumberFormat="1" applyFill="1" applyAlignment="1">
      <alignment horizontal="center"/>
    </xf>
    <xf numFmtId="164" fontId="0" fillId="0" borderId="0" xfId="0" applyNumberFormat="1"/>
    <xf numFmtId="2" fontId="9" fillId="0" borderId="0" xfId="0" applyNumberFormat="1" applyFont="1" applyBorder="1" applyAlignment="1">
      <alignment horizontal="center" vertical="center"/>
    </xf>
    <xf numFmtId="164" fontId="0" fillId="0" borderId="0" xfId="0" applyNumberFormat="1" applyBorder="1"/>
    <xf numFmtId="2" fontId="9" fillId="0" borderId="0" xfId="0" applyNumberFormat="1" applyFont="1" applyFill="1" applyBorder="1" applyAlignment="1">
      <alignment horizontal="center" vertical="center"/>
    </xf>
    <xf numFmtId="164" fontId="0" fillId="0" borderId="0" xfId="0" applyNumberFormat="1" applyFill="1" applyBorder="1"/>
    <xf numFmtId="0" fontId="8" fillId="0" borderId="5" xfId="0" applyFont="1" applyFill="1" applyBorder="1" applyAlignment="1">
      <alignment horizontal="justify" vertical="center" wrapText="1"/>
    </xf>
    <xf numFmtId="0" fontId="8" fillId="0" borderId="3" xfId="0" applyFont="1" applyFill="1" applyBorder="1" applyAlignment="1">
      <alignment horizontal="justify" vertical="center" wrapText="1"/>
    </xf>
    <xf numFmtId="164" fontId="10" fillId="15" borderId="2" xfId="0" applyNumberFormat="1" applyFont="1" applyFill="1" applyBorder="1"/>
    <xf numFmtId="164" fontId="0" fillId="0" borderId="2" xfId="0" applyNumberFormat="1" applyBorder="1"/>
    <xf numFmtId="164" fontId="0" fillId="0" borderId="0" xfId="0" applyNumberFormat="1"/>
    <xf numFmtId="0" fontId="9" fillId="0" borderId="6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164" fontId="0" fillId="0" borderId="7" xfId="0" applyNumberFormat="1" applyBorder="1"/>
    <xf numFmtId="164" fontId="0" fillId="0" borderId="0" xfId="0" applyNumberFormat="1"/>
    <xf numFmtId="164" fontId="0" fillId="0" borderId="3" xfId="0" applyNumberFormat="1" applyBorder="1"/>
    <xf numFmtId="2" fontId="9" fillId="0" borderId="5" xfId="0" applyNumberFormat="1" applyFont="1" applyFill="1" applyBorder="1" applyAlignment="1">
      <alignment horizontal="center" vertical="center"/>
    </xf>
    <xf numFmtId="0" fontId="0" fillId="15" borderId="0" xfId="0" applyFill="1"/>
    <xf numFmtId="0" fontId="9" fillId="16" borderId="6" xfId="0" applyFont="1" applyFill="1" applyBorder="1" applyAlignment="1">
      <alignment horizontal="center" vertical="center"/>
    </xf>
    <xf numFmtId="0" fontId="9" fillId="16" borderId="3" xfId="0" applyFont="1" applyFill="1" applyBorder="1" applyAlignment="1">
      <alignment horizontal="center" vertical="center"/>
    </xf>
    <xf numFmtId="0" fontId="9" fillId="16" borderId="2" xfId="0" applyFont="1" applyFill="1" applyBorder="1" applyAlignment="1">
      <alignment horizontal="center" vertical="center"/>
    </xf>
    <xf numFmtId="0" fontId="9" fillId="16" borderId="4" xfId="0" applyFont="1" applyFill="1" applyBorder="1" applyAlignment="1">
      <alignment horizontal="center" vertical="center"/>
    </xf>
    <xf numFmtId="0" fontId="9" fillId="16" borderId="4" xfId="0" applyFont="1" applyFill="1" applyBorder="1" applyAlignment="1">
      <alignment horizontal="center" vertical="center" wrapText="1"/>
    </xf>
  </cellXfs>
  <cellStyles count="90">
    <cellStyle name="20% - Accent1 2" xfId="9"/>
    <cellStyle name="20% - Accent1 2 2" xfId="72"/>
    <cellStyle name="20% - Accent1 3" xfId="55"/>
    <cellStyle name="20% - Accent2 2" xfId="11"/>
    <cellStyle name="20% - Accent2 2 2" xfId="74"/>
    <cellStyle name="20% - Accent2 3" xfId="57"/>
    <cellStyle name="20% - Accent3 2" xfId="13"/>
    <cellStyle name="20% - Accent3 2 2" xfId="76"/>
    <cellStyle name="20% - Accent3 3" xfId="59"/>
    <cellStyle name="20% - Accent4 2" xfId="15"/>
    <cellStyle name="20% - Accent4 2 2" xfId="78"/>
    <cellStyle name="20% - Accent4 3" xfId="61"/>
    <cellStyle name="20% - Accent5 2" xfId="17"/>
    <cellStyle name="20% - Accent5 2 2" xfId="80"/>
    <cellStyle name="20% - Accent5 3" xfId="63"/>
    <cellStyle name="20% - Accent6 2" xfId="19"/>
    <cellStyle name="20% - Accent6 2 2" xfId="82"/>
    <cellStyle name="20% - Accent6 3" xfId="65"/>
    <cellStyle name="20% - 강조색1 2" xfId="41"/>
    <cellStyle name="20% - 강조색1 3" xfId="28"/>
    <cellStyle name="20% - 강조색2 2" xfId="43"/>
    <cellStyle name="20% - 강조색2 3" xfId="30"/>
    <cellStyle name="20% - 강조색3 2" xfId="45"/>
    <cellStyle name="20% - 강조색3 3" xfId="32"/>
    <cellStyle name="20% - 강조색4 2" xfId="47"/>
    <cellStyle name="20% - 강조색4 3" xfId="34"/>
    <cellStyle name="20% - 강조색5 2" xfId="49"/>
    <cellStyle name="20% - 강조색5 3" xfId="36"/>
    <cellStyle name="20% - 강조색6 2" xfId="51"/>
    <cellStyle name="20% - 강조색6 3" xfId="38"/>
    <cellStyle name="40% - Accent1 2" xfId="10"/>
    <cellStyle name="40% - Accent1 2 2" xfId="73"/>
    <cellStyle name="40% - Accent1 3" xfId="56"/>
    <cellStyle name="40% - Accent2 2" xfId="12"/>
    <cellStyle name="40% - Accent2 2 2" xfId="75"/>
    <cellStyle name="40% - Accent2 3" xfId="58"/>
    <cellStyle name="40% - Accent3 2" xfId="14"/>
    <cellStyle name="40% - Accent3 2 2" xfId="77"/>
    <cellStyle name="40% - Accent3 3" xfId="60"/>
    <cellStyle name="40% - Accent4 2" xfId="16"/>
    <cellStyle name="40% - Accent4 2 2" xfId="79"/>
    <cellStyle name="40% - Accent4 3" xfId="62"/>
    <cellStyle name="40% - Accent5 2" xfId="18"/>
    <cellStyle name="40% - Accent5 2 2" xfId="81"/>
    <cellStyle name="40% - Accent5 3" xfId="64"/>
    <cellStyle name="40% - Accent6 2" xfId="20"/>
    <cellStyle name="40% - Accent6 2 2" xfId="83"/>
    <cellStyle name="40% - Accent6 3" xfId="66"/>
    <cellStyle name="40% - 강조색1 2" xfId="42"/>
    <cellStyle name="40% - 강조색1 3" xfId="29"/>
    <cellStyle name="40% - 강조색2 2" xfId="44"/>
    <cellStyle name="40% - 강조색2 3" xfId="31"/>
    <cellStyle name="40% - 강조색3 2" xfId="46"/>
    <cellStyle name="40% - 강조색3 3" xfId="33"/>
    <cellStyle name="40% - 강조색4 2" xfId="48"/>
    <cellStyle name="40% - 강조색4 3" xfId="35"/>
    <cellStyle name="40% - 강조색5 2" xfId="50"/>
    <cellStyle name="40% - 강조색5 3" xfId="37"/>
    <cellStyle name="40% - 강조색6 2" xfId="52"/>
    <cellStyle name="40% - 강조색6 3" xfId="39"/>
    <cellStyle name="Commentaire 2" xfId="3"/>
    <cellStyle name="Commentaire 2 2" xfId="22"/>
    <cellStyle name="Commentaire 2 2 2" xfId="85"/>
    <cellStyle name="Commentaire 2 3" xfId="68"/>
    <cellStyle name="Followed Hyperlink" xfId="26" builtinId="9" hidden="1"/>
    <cellStyle name="Hyperlink" xfId="25" builtinId="8" hidden="1"/>
    <cellStyle name="Normal" xfId="0" builtinId="0"/>
    <cellStyle name="Normal 2" xfId="1"/>
    <cellStyle name="Normal 2 2" xfId="6"/>
    <cellStyle name="Normal 2 2 2" xfId="24"/>
    <cellStyle name="Normal 2 2 2 2" xfId="87"/>
    <cellStyle name="Normal 2 2 3" xfId="70"/>
    <cellStyle name="Normal 2 3" xfId="8"/>
    <cellStyle name="Normal 2 3 2" xfId="71"/>
    <cellStyle name="Normal 2 4" xfId="54"/>
    <cellStyle name="Normal 3" xfId="2"/>
    <cellStyle name="Normal 3 2" xfId="5"/>
    <cellStyle name="Normal 3 3" xfId="21"/>
    <cellStyle name="Normal 3 3 2" xfId="84"/>
    <cellStyle name="Normal 3 4" xfId="67"/>
    <cellStyle name="Normal 4" xfId="4"/>
    <cellStyle name="Normal 4 2" xfId="23"/>
    <cellStyle name="Normal 4 2 2" xfId="86"/>
    <cellStyle name="Normal 4 3" xfId="69"/>
    <cellStyle name="Normal 5" xfId="88"/>
    <cellStyle name="Normal 6" xfId="89"/>
    <cellStyle name="一般 2" xfId="7"/>
    <cellStyle name="一般 2 2" xfId="53"/>
    <cellStyle name="一般 2 3" xfId="40"/>
    <cellStyle name="一般 3" xfId="2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B4:E59"/>
  <sheetViews>
    <sheetView workbookViewId="0">
      <selection activeCell="B5" sqref="B5"/>
    </sheetView>
  </sheetViews>
  <sheetFormatPr defaultColWidth="9.28515625" defaultRowHeight="12.75"/>
  <cols>
    <col min="2" max="2" width="13.7109375" customWidth="1"/>
    <col min="4" max="4" width="11.7109375" bestFit="1" customWidth="1"/>
    <col min="5" max="5" width="53.85546875" customWidth="1"/>
  </cols>
  <sheetData>
    <row r="4" spans="2:5">
      <c r="B4" s="2" t="s">
        <v>0</v>
      </c>
      <c r="C4" s="2" t="s">
        <v>1</v>
      </c>
      <c r="D4" s="2" t="s">
        <v>2</v>
      </c>
      <c r="E4" s="2" t="s">
        <v>3</v>
      </c>
    </row>
    <row r="5" spans="2:5">
      <c r="B5" s="20">
        <v>44335</v>
      </c>
      <c r="C5" s="2" t="s">
        <v>4</v>
      </c>
      <c r="D5" s="2" t="s">
        <v>32</v>
      </c>
      <c r="E5" s="4" t="s">
        <v>5</v>
      </c>
    </row>
    <row r="6" spans="2:5">
      <c r="B6" s="3"/>
    </row>
    <row r="8" spans="2:5">
      <c r="B8" s="3"/>
    </row>
    <row r="9" spans="2:5">
      <c r="B9" s="3"/>
    </row>
    <row r="10" spans="2:5">
      <c r="B10" s="3"/>
    </row>
    <row r="11" spans="2:5">
      <c r="B11" s="3"/>
    </row>
    <row r="12" spans="2:5">
      <c r="B12" s="3"/>
    </row>
    <row r="13" spans="2:5">
      <c r="B13" s="3"/>
    </row>
    <row r="14" spans="2:5">
      <c r="B14" s="3"/>
    </row>
    <row r="15" spans="2:5">
      <c r="B15" s="3"/>
    </row>
    <row r="16" spans="2:5">
      <c r="B16" s="3"/>
    </row>
    <row r="17" spans="2:2">
      <c r="B17" s="3"/>
    </row>
    <row r="18" spans="2:2">
      <c r="B18" s="3"/>
    </row>
    <row r="19" spans="2:2">
      <c r="B19" s="3"/>
    </row>
    <row r="20" spans="2:2">
      <c r="B20" s="3"/>
    </row>
    <row r="21" spans="2:2">
      <c r="B21" s="3"/>
    </row>
    <row r="22" spans="2:2">
      <c r="B22" s="3"/>
    </row>
    <row r="23" spans="2:2">
      <c r="B23" s="3"/>
    </row>
    <row r="24" spans="2:2">
      <c r="B24" s="3"/>
    </row>
    <row r="25" spans="2:2">
      <c r="B25" s="3"/>
    </row>
    <row r="26" spans="2:2">
      <c r="B26" s="3"/>
    </row>
    <row r="27" spans="2:2">
      <c r="B27" s="3"/>
    </row>
    <row r="28" spans="2:2">
      <c r="B28" s="3"/>
    </row>
    <row r="29" spans="2:2">
      <c r="B29" s="3"/>
    </row>
    <row r="30" spans="2:2">
      <c r="B30" s="3"/>
    </row>
    <row r="31" spans="2:2">
      <c r="B31" s="3"/>
    </row>
    <row r="32" spans="2:2">
      <c r="B32" s="3"/>
    </row>
    <row r="33" spans="2:2">
      <c r="B33" s="3"/>
    </row>
    <row r="34" spans="2:2">
      <c r="B34" s="3"/>
    </row>
    <row r="35" spans="2:2">
      <c r="B35" s="3"/>
    </row>
    <row r="36" spans="2:2">
      <c r="B36" s="3"/>
    </row>
    <row r="37" spans="2:2">
      <c r="B37" s="3"/>
    </row>
    <row r="38" spans="2:2">
      <c r="B38" s="3"/>
    </row>
    <row r="39" spans="2:2">
      <c r="B39" s="3"/>
    </row>
    <row r="40" spans="2:2">
      <c r="B40" s="3"/>
    </row>
    <row r="41" spans="2:2">
      <c r="B41" s="3"/>
    </row>
    <row r="42" spans="2:2">
      <c r="B42" s="3"/>
    </row>
    <row r="43" spans="2:2">
      <c r="B43" s="3"/>
    </row>
    <row r="44" spans="2:2">
      <c r="B44" s="3"/>
    </row>
    <row r="45" spans="2:2">
      <c r="B45" s="3"/>
    </row>
    <row r="46" spans="2:2">
      <c r="B46" s="3"/>
    </row>
    <row r="47" spans="2:2">
      <c r="B47" s="3"/>
    </row>
    <row r="48" spans="2:2">
      <c r="B48" s="3"/>
    </row>
    <row r="49" spans="2:2">
      <c r="B49" s="3"/>
    </row>
    <row r="50" spans="2:2">
      <c r="B50" s="3"/>
    </row>
    <row r="51" spans="2:2">
      <c r="B51" s="3"/>
    </row>
    <row r="52" spans="2:2">
      <c r="B52" s="3"/>
    </row>
    <row r="53" spans="2:2">
      <c r="B53" s="3"/>
    </row>
    <row r="54" spans="2:2">
      <c r="B54" s="3"/>
    </row>
    <row r="55" spans="2:2">
      <c r="B55" s="3"/>
    </row>
    <row r="56" spans="2:2">
      <c r="B56" s="3"/>
    </row>
    <row r="57" spans="2:2">
      <c r="B57" s="3"/>
    </row>
    <row r="58" spans="2:2">
      <c r="B58" s="3"/>
    </row>
    <row r="59" spans="2:2">
      <c r="B59" s="3"/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A3:AR37"/>
  <sheetViews>
    <sheetView zoomScale="110" zoomScaleNormal="110" zoomScalePageLayoutView="80" workbookViewId="0">
      <selection activeCell="D8" sqref="D8:D34"/>
    </sheetView>
  </sheetViews>
  <sheetFormatPr defaultColWidth="9.28515625" defaultRowHeight="12.75"/>
  <cols>
    <col min="1" max="3" width="9.28515625" style="18" customWidth="1"/>
    <col min="4" max="4" width="24.42578125" style="18" bestFit="1" customWidth="1"/>
    <col min="5" max="98" width="9.28515625" style="18" customWidth="1"/>
    <col min="99" max="16384" width="9.28515625" style="18"/>
  </cols>
  <sheetData>
    <row r="3" spans="4:44" ht="13.5" thickBot="1"/>
    <row r="4" spans="4:44" ht="13.5" thickBot="1">
      <c r="D4" s="28" t="s">
        <v>65</v>
      </c>
    </row>
    <row r="7" spans="4:44" ht="13.5" customHeight="1" thickBot="1"/>
    <row r="8" spans="4:44" ht="15.75" customHeight="1" thickBot="1">
      <c r="D8" s="40" t="s">
        <v>18</v>
      </c>
      <c r="E8" s="38" t="s">
        <v>32</v>
      </c>
      <c r="F8" s="39"/>
      <c r="G8" s="38" t="s">
        <v>76</v>
      </c>
      <c r="H8" s="39"/>
      <c r="I8" s="31" t="s">
        <v>55</v>
      </c>
      <c r="J8" s="32"/>
      <c r="K8" s="31" t="s">
        <v>56</v>
      </c>
      <c r="L8" s="32"/>
      <c r="M8" s="31" t="s">
        <v>57</v>
      </c>
      <c r="N8" s="33"/>
      <c r="O8" s="31" t="s">
        <v>33</v>
      </c>
      <c r="P8" s="32"/>
      <c r="Q8" s="31"/>
      <c r="R8" s="32"/>
      <c r="S8" s="31" t="s">
        <v>33</v>
      </c>
      <c r="T8" s="32"/>
      <c r="U8" s="31" t="s">
        <v>33</v>
      </c>
      <c r="V8" s="32"/>
      <c r="W8" s="31" t="s">
        <v>33</v>
      </c>
      <c r="X8" s="32"/>
      <c r="Y8" s="31" t="s">
        <v>33</v>
      </c>
      <c r="Z8" s="32"/>
      <c r="AA8" s="31" t="s">
        <v>33</v>
      </c>
      <c r="AB8" s="33"/>
      <c r="AC8" s="31" t="s">
        <v>33</v>
      </c>
      <c r="AD8" s="33"/>
      <c r="AE8" s="31"/>
      <c r="AF8" s="33"/>
      <c r="AG8" s="31"/>
      <c r="AH8" s="32"/>
      <c r="AI8" s="31"/>
      <c r="AJ8" s="32"/>
      <c r="AK8" s="31"/>
      <c r="AL8" s="33"/>
      <c r="AM8" s="31"/>
      <c r="AN8" s="33"/>
      <c r="AO8" s="31" t="s">
        <v>19</v>
      </c>
      <c r="AP8" s="35"/>
      <c r="AQ8" s="31" t="s">
        <v>20</v>
      </c>
      <c r="AR8" s="34"/>
    </row>
    <row r="9" spans="4:44" ht="15.75" customHeight="1" thickBot="1">
      <c r="D9" s="41" t="s">
        <v>21</v>
      </c>
      <c r="E9" s="6" t="s">
        <v>22</v>
      </c>
      <c r="F9" s="6" t="s">
        <v>23</v>
      </c>
      <c r="G9" s="6" t="s">
        <v>22</v>
      </c>
      <c r="H9" s="6" t="s">
        <v>23</v>
      </c>
      <c r="I9" s="6" t="s">
        <v>22</v>
      </c>
      <c r="J9" s="6" t="s">
        <v>23</v>
      </c>
      <c r="K9" s="6" t="s">
        <v>22</v>
      </c>
      <c r="L9" s="6" t="s">
        <v>23</v>
      </c>
      <c r="M9" s="6" t="s">
        <v>22</v>
      </c>
      <c r="N9" s="6" t="s">
        <v>23</v>
      </c>
      <c r="O9" s="6" t="s">
        <v>22</v>
      </c>
      <c r="P9" s="6" t="s">
        <v>23</v>
      </c>
      <c r="Q9" s="6" t="s">
        <v>22</v>
      </c>
      <c r="R9" s="6" t="s">
        <v>23</v>
      </c>
      <c r="S9" s="6" t="s">
        <v>22</v>
      </c>
      <c r="T9" s="6" t="s">
        <v>23</v>
      </c>
      <c r="U9" s="6" t="s">
        <v>22</v>
      </c>
      <c r="V9" s="6" t="s">
        <v>23</v>
      </c>
      <c r="W9" s="6" t="s">
        <v>22</v>
      </c>
      <c r="X9" s="6" t="s">
        <v>23</v>
      </c>
      <c r="Y9" s="6" t="s">
        <v>22</v>
      </c>
      <c r="Z9" s="6" t="s">
        <v>23</v>
      </c>
      <c r="AA9" s="6" t="s">
        <v>22</v>
      </c>
      <c r="AB9" s="6" t="s">
        <v>23</v>
      </c>
      <c r="AC9" s="6" t="s">
        <v>22</v>
      </c>
      <c r="AD9" s="6" t="s">
        <v>23</v>
      </c>
      <c r="AE9" s="6" t="s">
        <v>22</v>
      </c>
      <c r="AF9" s="6" t="s">
        <v>23</v>
      </c>
      <c r="AG9" s="6" t="s">
        <v>22</v>
      </c>
      <c r="AH9" s="6" t="s">
        <v>23</v>
      </c>
      <c r="AI9" s="6" t="s">
        <v>22</v>
      </c>
      <c r="AJ9" s="6" t="s">
        <v>23</v>
      </c>
      <c r="AK9" s="6" t="s">
        <v>22</v>
      </c>
      <c r="AL9" s="6" t="s">
        <v>23</v>
      </c>
      <c r="AM9" s="6" t="s">
        <v>22</v>
      </c>
      <c r="AN9" s="6" t="s">
        <v>23</v>
      </c>
      <c r="AO9" s="6" t="s">
        <v>22</v>
      </c>
      <c r="AP9" s="6" t="s">
        <v>23</v>
      </c>
      <c r="AQ9" s="6" t="s">
        <v>22</v>
      </c>
      <c r="AR9" s="6" t="s">
        <v>23</v>
      </c>
    </row>
    <row r="10" spans="4:44" ht="15.75" customHeight="1" thickBot="1">
      <c r="D10" s="41" t="s">
        <v>24</v>
      </c>
      <c r="E10" s="12">
        <v>2</v>
      </c>
      <c r="F10" s="12">
        <v>2</v>
      </c>
      <c r="G10" s="12">
        <v>2</v>
      </c>
      <c r="H10" s="12">
        <v>2</v>
      </c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</row>
    <row r="11" spans="4:44" ht="30" customHeight="1" thickBot="1">
      <c r="D11" s="42" t="s">
        <v>73</v>
      </c>
      <c r="E11" s="12">
        <v>63.7</v>
      </c>
      <c r="F11" s="12">
        <v>23</v>
      </c>
      <c r="G11" s="12">
        <v>63.7</v>
      </c>
      <c r="H11" s="12">
        <v>23</v>
      </c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6"/>
      <c r="V11" s="6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>
        <f t="shared" ref="AO11:AO19" si="0">AVERAGE(E11,I11,M11,O11,Q11,S11,U11,W11,Y11,AA11,AC11,AE11,AG11,AI11,AK11,AM11)</f>
        <v>63.7</v>
      </c>
      <c r="AP11" s="12">
        <f t="shared" ref="AP11:AP19" si="1">AVERAGE(F11,J11,N11,P11,R11,T11,V11,X11,Z11,AB11,AD11,AF11,AH11,AJ11,AL11,AN11)</f>
        <v>23</v>
      </c>
      <c r="AQ11" s="12">
        <f>_xlfn.STDEV.S(E11,G11,I11,M11,O11,Q11,S11,U11,W11,Y11,AA11,AC11,AE11,AG11,AI11,AK11,AM11)</f>
        <v>0</v>
      </c>
      <c r="AR11" s="12">
        <f>_xlfn.STDEV.S(F11,H11,J11,N11,P11,R11,T11,V11,X11,Z11,AB11,AD11,AF11,AH11,AJ11,AL11,AN11)</f>
        <v>0</v>
      </c>
    </row>
    <row r="12" spans="4:44" ht="15.75" customHeight="1" thickBot="1">
      <c r="D12" s="41" t="s">
        <v>25</v>
      </c>
      <c r="E12" s="12">
        <v>-31.62</v>
      </c>
      <c r="F12" s="12">
        <v>1.1000000000000001</v>
      </c>
      <c r="G12" s="12">
        <v>-31.62</v>
      </c>
      <c r="H12" s="12">
        <v>-12.8</v>
      </c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6"/>
      <c r="V12" s="6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>
        <f t="shared" si="0"/>
        <v>-31.62</v>
      </c>
      <c r="AP12" s="12">
        <f t="shared" si="1"/>
        <v>1.1000000000000001</v>
      </c>
      <c r="AQ12" s="12">
        <f>_xlfn.STDEV.S(E12,G12,I12,M12,O12,Q12,S12,U12,W12,Y12,AA12,AC12,AE12,AG12,AI12,AK12,AM12)</f>
        <v>0</v>
      </c>
      <c r="AR12" s="12">
        <f t="shared" ref="AR12:AR33" si="2">_xlfn.STDEV.S(F12,H12,J12,N12,P12,R12,T12,V12,X12,Z12,AB12,AD12,AF12,AH12,AJ12,AL12,AN12)</f>
        <v>9.8287842584930125</v>
      </c>
    </row>
    <row r="13" spans="4:44" ht="15.75" customHeight="1" thickBot="1">
      <c r="D13" s="41" t="s">
        <v>26</v>
      </c>
      <c r="E13" s="12">
        <v>164.49</v>
      </c>
      <c r="F13" s="12">
        <v>164.49</v>
      </c>
      <c r="G13" s="12">
        <v>164.47</v>
      </c>
      <c r="H13" s="12">
        <v>164.47</v>
      </c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6"/>
      <c r="V13" s="6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>
        <f t="shared" si="0"/>
        <v>164.49</v>
      </c>
      <c r="AP13" s="12">
        <f t="shared" si="1"/>
        <v>164.49</v>
      </c>
      <c r="AQ13" s="12">
        <f t="shared" ref="AQ13:AQ33" si="3">_xlfn.STDEV.S(E13,G13,I13,M13,O13,Q13,S13,U13,W13,Y13,AA13,AC13,AE13,AG13,AI13,AK13,AM13)</f>
        <v>1.4142135623738184E-2</v>
      </c>
      <c r="AR13" s="12">
        <f t="shared" si="2"/>
        <v>1.4142135623738184E-2</v>
      </c>
    </row>
    <row r="14" spans="4:44" ht="15.75" customHeight="1" thickBot="1">
      <c r="D14" s="41" t="s">
        <v>27</v>
      </c>
      <c r="E14" s="12">
        <v>0.1</v>
      </c>
      <c r="F14" s="12">
        <v>0.1</v>
      </c>
      <c r="G14" s="12">
        <v>0.2</v>
      </c>
      <c r="H14" s="12">
        <v>0.2</v>
      </c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6"/>
      <c r="V14" s="6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>
        <f t="shared" si="0"/>
        <v>0.1</v>
      </c>
      <c r="AP14" s="12">
        <f t="shared" si="1"/>
        <v>0.1</v>
      </c>
      <c r="AQ14" s="12">
        <f t="shared" si="3"/>
        <v>7.0710678118654738E-2</v>
      </c>
      <c r="AR14" s="12">
        <f t="shared" si="2"/>
        <v>7.0710678118654738E-2</v>
      </c>
    </row>
    <row r="15" spans="4:44" ht="15.75" customHeight="1" thickBot="1">
      <c r="D15" s="41" t="s">
        <v>28</v>
      </c>
      <c r="E15" s="12">
        <v>3</v>
      </c>
      <c r="F15" s="12">
        <v>3</v>
      </c>
      <c r="G15" s="12">
        <v>3</v>
      </c>
      <c r="H15" s="12">
        <v>3</v>
      </c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6"/>
      <c r="V15" s="6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>
        <f t="shared" si="0"/>
        <v>3</v>
      </c>
      <c r="AP15" s="12">
        <f t="shared" si="1"/>
        <v>3</v>
      </c>
      <c r="AQ15" s="12">
        <f t="shared" si="3"/>
        <v>0</v>
      </c>
      <c r="AR15" s="12">
        <f t="shared" si="2"/>
        <v>0</v>
      </c>
    </row>
    <row r="16" spans="4:44" ht="15.75" customHeight="1" thickBot="1">
      <c r="D16" s="41" t="s">
        <v>29</v>
      </c>
      <c r="E16" s="12">
        <v>-1.8</v>
      </c>
      <c r="F16" s="12">
        <v>2.2000000000000002</v>
      </c>
      <c r="G16" s="12">
        <v>2.2000000000000002</v>
      </c>
      <c r="H16" s="12">
        <v>2.2000000000000002</v>
      </c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6"/>
      <c r="V16" s="6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>
        <f t="shared" si="0"/>
        <v>-1.8</v>
      </c>
      <c r="AP16" s="12">
        <f t="shared" si="1"/>
        <v>2.2000000000000002</v>
      </c>
      <c r="AQ16" s="12">
        <f t="shared" si="3"/>
        <v>2.8284271247461903</v>
      </c>
      <c r="AR16" s="12">
        <f t="shared" si="2"/>
        <v>0</v>
      </c>
    </row>
    <row r="17" spans="1:44" ht="15.75" customHeight="1" thickBot="1">
      <c r="D17" s="41" t="s">
        <v>30</v>
      </c>
      <c r="E17" s="12">
        <v>3</v>
      </c>
      <c r="F17" s="12">
        <v>3</v>
      </c>
      <c r="G17" s="12">
        <v>3</v>
      </c>
      <c r="H17" s="12">
        <v>3</v>
      </c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6"/>
      <c r="V17" s="6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>
        <f t="shared" si="0"/>
        <v>3</v>
      </c>
      <c r="AP17" s="12">
        <f t="shared" si="1"/>
        <v>3</v>
      </c>
      <c r="AQ17" s="12">
        <f t="shared" si="3"/>
        <v>0</v>
      </c>
      <c r="AR17" s="12">
        <f t="shared" si="2"/>
        <v>0</v>
      </c>
    </row>
    <row r="18" spans="1:44" ht="15.75" customHeight="1" thickBot="1">
      <c r="D18" s="41" t="s">
        <v>31</v>
      </c>
      <c r="E18" s="12">
        <v>0</v>
      </c>
      <c r="F18" s="12">
        <v>0</v>
      </c>
      <c r="G18" s="12">
        <v>0</v>
      </c>
      <c r="H18" s="12">
        <v>3</v>
      </c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6"/>
      <c r="V18" s="6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>
        <f t="shared" si="0"/>
        <v>0</v>
      </c>
      <c r="AP18" s="12">
        <f t="shared" si="1"/>
        <v>0</v>
      </c>
      <c r="AQ18" s="12">
        <f t="shared" si="3"/>
        <v>0</v>
      </c>
      <c r="AR18" s="12">
        <f t="shared" si="2"/>
        <v>2.1213203435596424</v>
      </c>
    </row>
    <row r="19" spans="1:44" ht="15.75" customHeight="1" thickBot="1">
      <c r="A19" s="30">
        <v>1080</v>
      </c>
      <c r="D19" s="41" t="s">
        <v>48</v>
      </c>
      <c r="E19" s="12">
        <v>-2.11</v>
      </c>
      <c r="F19" s="12">
        <v>-27.38</v>
      </c>
      <c r="G19" s="12">
        <f>G$11-G$13+G$12+198.6-60-SUM(G$14:G$18)</f>
        <v>-2.1899999999999924</v>
      </c>
      <c r="H19" s="12">
        <f>H$11-H$13+H$12+198.6-10*LOG10(A19)-30-SUM(H$14:H$18)</f>
        <v>-27.404237554869518</v>
      </c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6"/>
      <c r="V19" s="6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>
        <f t="shared" si="0"/>
        <v>-2.11</v>
      </c>
      <c r="AP19" s="12">
        <f t="shared" si="1"/>
        <v>-27.38</v>
      </c>
      <c r="AQ19" s="12">
        <f t="shared" si="3"/>
        <v>5.6568542494918515E-2</v>
      </c>
      <c r="AR19" s="12">
        <f t="shared" si="2"/>
        <v>1.7138539407617642E-2</v>
      </c>
    </row>
    <row r="20" spans="1:44" ht="15.75" thickBot="1">
      <c r="A20" s="30"/>
      <c r="D20" s="40" t="s">
        <v>68</v>
      </c>
      <c r="E20" s="15">
        <f>ABS(E19-$AO$19)</f>
        <v>0</v>
      </c>
      <c r="F20" s="16">
        <f>ABS(F19-$AP$19)</f>
        <v>0</v>
      </c>
      <c r="G20" s="15">
        <f>ABS(G19-$AO$19)</f>
        <v>7.9999999999992522E-2</v>
      </c>
      <c r="H20" s="16">
        <f>ABS(H19-$AP$19)</f>
        <v>2.4237554869518618E-2</v>
      </c>
      <c r="I20" s="15"/>
      <c r="J20" s="16"/>
      <c r="K20" s="15"/>
      <c r="L20" s="16"/>
      <c r="M20" s="15"/>
      <c r="N20" s="16"/>
      <c r="O20" s="17" t="s">
        <v>33</v>
      </c>
      <c r="P20" s="17" t="s">
        <v>33</v>
      </c>
      <c r="Q20" s="17"/>
      <c r="R20" s="17"/>
      <c r="S20" s="17" t="s">
        <v>33</v>
      </c>
      <c r="T20" s="17" t="s">
        <v>33</v>
      </c>
      <c r="U20" s="17" t="s">
        <v>33</v>
      </c>
      <c r="V20" s="17" t="s">
        <v>33</v>
      </c>
      <c r="W20" s="17" t="s">
        <v>33</v>
      </c>
      <c r="X20" s="17" t="s">
        <v>33</v>
      </c>
      <c r="Y20" s="17" t="s">
        <v>33</v>
      </c>
      <c r="Z20" s="17" t="s">
        <v>33</v>
      </c>
      <c r="AA20" s="17" t="s">
        <v>33</v>
      </c>
      <c r="AB20" s="17" t="s">
        <v>33</v>
      </c>
      <c r="AC20" s="17" t="s">
        <v>33</v>
      </c>
      <c r="AD20" s="17" t="s">
        <v>33</v>
      </c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Q20" s="12" t="s">
        <v>33</v>
      </c>
      <c r="AR20" s="12" t="s">
        <v>33</v>
      </c>
    </row>
    <row r="21" spans="1:44" ht="15.75" customHeight="1" thickBot="1">
      <c r="A21" s="30">
        <v>360</v>
      </c>
      <c r="D21" s="41" t="s">
        <v>49</v>
      </c>
      <c r="E21" s="12">
        <v>-2.11</v>
      </c>
      <c r="F21" s="12">
        <v>-22.61</v>
      </c>
      <c r="G21" s="12">
        <f>G$11-G$13+G$12+198.6-60-SUM(G$14:G$18)</f>
        <v>-2.1899999999999924</v>
      </c>
      <c r="H21" s="12">
        <f>H$11-H$13+H$12+198.6-10*LOG10(A21)-30-SUM(H$14:H$18)</f>
        <v>-22.633025007672892</v>
      </c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6"/>
      <c r="V21" s="6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>
        <f>AVERAGE(E21,I21,M21,O21,Q21,S21,U21,W21,Y21,AA21,AC21,AE21,AG21,AI21,AK21,AM21)</f>
        <v>-2.11</v>
      </c>
      <c r="AP21" s="12">
        <f>AVERAGE(F21,J21,N21,P21,R21,T21,V21,X21,Z21,AB21,AD21,AF21,AH21,AJ21,AL21,AN21)</f>
        <v>-22.61</v>
      </c>
      <c r="AQ21" s="12">
        <f t="shared" si="3"/>
        <v>5.6568542494918515E-2</v>
      </c>
      <c r="AR21" s="12">
        <f t="shared" si="2"/>
        <v>1.6281139062374342E-2</v>
      </c>
    </row>
    <row r="22" spans="1:44" ht="15.75" thickBot="1">
      <c r="A22" s="30"/>
      <c r="D22" s="40" t="s">
        <v>68</v>
      </c>
      <c r="E22" s="15">
        <f>ABS(E21-$AO$21)</f>
        <v>0</v>
      </c>
      <c r="F22" s="16">
        <f>ABS(F21-$AP$21)</f>
        <v>0</v>
      </c>
      <c r="G22" s="15">
        <f>ABS(G21-$AO$19)</f>
        <v>7.9999999999992522E-2</v>
      </c>
      <c r="H22" s="16">
        <f>ABS(H21-$AP$21)</f>
        <v>2.3025007672892173E-2</v>
      </c>
      <c r="I22" s="15"/>
      <c r="J22" s="16"/>
      <c r="K22" s="15"/>
      <c r="L22" s="16"/>
      <c r="M22" s="15"/>
      <c r="N22" s="16"/>
      <c r="O22" s="17" t="s">
        <v>33</v>
      </c>
      <c r="P22" s="17" t="s">
        <v>33</v>
      </c>
      <c r="Q22" s="17"/>
      <c r="R22" s="17"/>
      <c r="S22" s="17" t="s">
        <v>33</v>
      </c>
      <c r="T22" s="17" t="s">
        <v>33</v>
      </c>
      <c r="U22" s="17" t="s">
        <v>33</v>
      </c>
      <c r="V22" s="17" t="s">
        <v>33</v>
      </c>
      <c r="W22" s="17" t="s">
        <v>33</v>
      </c>
      <c r="X22" s="17" t="s">
        <v>33</v>
      </c>
      <c r="Y22" s="17" t="s">
        <v>33</v>
      </c>
      <c r="Z22" s="17" t="s">
        <v>33</v>
      </c>
      <c r="AA22" s="17" t="s">
        <v>33</v>
      </c>
      <c r="AB22" s="17" t="s">
        <v>33</v>
      </c>
      <c r="AC22" s="17" t="s">
        <v>33</v>
      </c>
      <c r="AD22" s="17" t="s">
        <v>33</v>
      </c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Q22" s="12" t="s">
        <v>33</v>
      </c>
      <c r="AR22" s="12" t="s">
        <v>33</v>
      </c>
    </row>
    <row r="23" spans="1:44" ht="15.75" customHeight="1" thickBot="1">
      <c r="A23" s="30">
        <v>180</v>
      </c>
      <c r="D23" s="41" t="s">
        <v>47</v>
      </c>
      <c r="E23" s="12">
        <v>-2.11</v>
      </c>
      <c r="F23" s="12">
        <v>-19.61</v>
      </c>
      <c r="G23" s="12">
        <f>G$11-G$13+G$12+198.6-60-SUM(G$14:G$18)</f>
        <v>-2.1899999999999924</v>
      </c>
      <c r="H23" s="12">
        <f>H$11-H$13+H$12+198.6-10*LOG10(A23)-30-SUM(H$14:H$18)</f>
        <v>-19.622725051033079</v>
      </c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6"/>
      <c r="V23" s="6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>
        <f>AVERAGE(E23,I23,M23,O23,Q23,S23,U23,W23,Y23,AA23,AC23,AE23,AG23,AI23,AK23,AM23)</f>
        <v>-2.11</v>
      </c>
      <c r="AP23" s="12">
        <f>AVERAGE(F23,J23,N23,P23,R23,T23,V23,X23,Z23,AB23,AD23,AF23,AH23,AJ23,AL23,AN23)</f>
        <v>-19.61</v>
      </c>
      <c r="AQ23" s="12">
        <f t="shared" si="3"/>
        <v>5.6568542494918515E-2</v>
      </c>
      <c r="AR23" s="12">
        <f t="shared" si="2"/>
        <v>8.9979698764354934E-3</v>
      </c>
    </row>
    <row r="24" spans="1:44" ht="15.75" thickBot="1">
      <c r="A24" s="30"/>
      <c r="D24" s="40" t="s">
        <v>68</v>
      </c>
      <c r="E24" s="15">
        <f>ABS(E23-$AO$23)</f>
        <v>0</v>
      </c>
      <c r="F24" s="16">
        <f>ABS(F23-$AP$23)</f>
        <v>0</v>
      </c>
      <c r="G24" s="15">
        <f>ABS(G23-$AO$19)</f>
        <v>7.9999999999992522E-2</v>
      </c>
      <c r="H24" s="16">
        <f>ABS(H23-$AP$23)</f>
        <v>1.2725051033079637E-2</v>
      </c>
      <c r="I24" s="15"/>
      <c r="J24" s="16"/>
      <c r="K24" s="15"/>
      <c r="L24" s="16"/>
      <c r="M24" s="15"/>
      <c r="N24" s="16"/>
      <c r="O24" s="17" t="s">
        <v>33</v>
      </c>
      <c r="P24" s="17" t="s">
        <v>33</v>
      </c>
      <c r="Q24" s="17"/>
      <c r="R24" s="17"/>
      <c r="S24" s="17" t="s">
        <v>33</v>
      </c>
      <c r="T24" s="17" t="s">
        <v>33</v>
      </c>
      <c r="U24" s="17" t="s">
        <v>33</v>
      </c>
      <c r="V24" s="17" t="s">
        <v>33</v>
      </c>
      <c r="W24" s="17" t="s">
        <v>33</v>
      </c>
      <c r="X24" s="17" t="s">
        <v>33</v>
      </c>
      <c r="Y24" s="17" t="s">
        <v>33</v>
      </c>
      <c r="Z24" s="17" t="s">
        <v>33</v>
      </c>
      <c r="AA24" s="17" t="s">
        <v>33</v>
      </c>
      <c r="AB24" s="17" t="s">
        <v>33</v>
      </c>
      <c r="AC24" s="17" t="s">
        <v>33</v>
      </c>
      <c r="AD24" s="17" t="s">
        <v>33</v>
      </c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Q24" s="12" t="s">
        <v>33</v>
      </c>
      <c r="AR24" s="12" t="s">
        <v>33</v>
      </c>
    </row>
    <row r="25" spans="1:44" ht="15.75" customHeight="1" thickBot="1">
      <c r="A25" s="30">
        <v>90</v>
      </c>
      <c r="D25" s="41" t="s">
        <v>50</v>
      </c>
      <c r="E25" s="12">
        <v>-2.11</v>
      </c>
      <c r="F25" s="12">
        <v>-16.61</v>
      </c>
      <c r="G25" s="12">
        <f>G$11-G$13+G$12+198.6-60-SUM(G$14:G$18)</f>
        <v>-2.1899999999999924</v>
      </c>
      <c r="H25" s="12">
        <f>H$11-H$13+H$12+198.6-10*LOG10(A25)-30-SUM(H$14:H$18)</f>
        <v>-16.612425094393267</v>
      </c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6"/>
      <c r="V25" s="6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>
        <f>AVERAGE(E25,I25,M25,O25,Q25,S25,U25,W25,Y25,AA25,AC25,AE25,AG25,AI25,AK25,AM25)</f>
        <v>-2.11</v>
      </c>
      <c r="AP25" s="12">
        <f>AVERAGE(F25,J25,N25,P25,R25,T25,V25,X25,Z25,AB25,AD25,AF25,AH25,AJ25,AL25,AN25)</f>
        <v>-16.61</v>
      </c>
      <c r="AQ25" s="12">
        <f t="shared" si="3"/>
        <v>5.6568542494918515E-2</v>
      </c>
      <c r="AR25" s="12">
        <f t="shared" si="2"/>
        <v>1.7148006904966439E-3</v>
      </c>
    </row>
    <row r="26" spans="1:44" ht="15.75" thickBot="1">
      <c r="A26" s="30"/>
      <c r="D26" s="40" t="s">
        <v>68</v>
      </c>
      <c r="E26" s="15">
        <f>ABS(E25-$AO$25)</f>
        <v>0</v>
      </c>
      <c r="F26" s="16">
        <f>ABS(F25-$AP$25)</f>
        <v>0</v>
      </c>
      <c r="G26" s="15">
        <f>ABS(G25-$AO$19)</f>
        <v>7.9999999999992522E-2</v>
      </c>
      <c r="H26" s="16">
        <f>ABS(H25-$AP$25)</f>
        <v>2.4250943932671021E-3</v>
      </c>
      <c r="I26" s="15"/>
      <c r="J26" s="16"/>
      <c r="K26" s="15"/>
      <c r="L26" s="16"/>
      <c r="M26" s="15"/>
      <c r="N26" s="16"/>
      <c r="O26" s="17" t="s">
        <v>33</v>
      </c>
      <c r="P26" s="17" t="s">
        <v>33</v>
      </c>
      <c r="Q26" s="17"/>
      <c r="R26" s="17"/>
      <c r="S26" s="17" t="s">
        <v>33</v>
      </c>
      <c r="T26" s="17" t="s">
        <v>33</v>
      </c>
      <c r="U26" s="17" t="s">
        <v>33</v>
      </c>
      <c r="V26" s="17" t="s">
        <v>33</v>
      </c>
      <c r="W26" s="17" t="s">
        <v>33</v>
      </c>
      <c r="X26" s="17" t="s">
        <v>33</v>
      </c>
      <c r="Y26" s="17" t="s">
        <v>33</v>
      </c>
      <c r="Z26" s="17" t="s">
        <v>33</v>
      </c>
      <c r="AA26" s="17" t="s">
        <v>33</v>
      </c>
      <c r="AB26" s="17" t="s">
        <v>33</v>
      </c>
      <c r="AC26" s="17" t="s">
        <v>33</v>
      </c>
      <c r="AD26" s="17" t="s">
        <v>33</v>
      </c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Q26" s="12" t="s">
        <v>33</v>
      </c>
      <c r="AR26" s="12" t="s">
        <v>33</v>
      </c>
    </row>
    <row r="27" spans="1:44" ht="15.75" customHeight="1" thickBot="1">
      <c r="A27" s="30">
        <v>45</v>
      </c>
      <c r="D27" s="41" t="s">
        <v>51</v>
      </c>
      <c r="E27" s="12">
        <v>-2.11</v>
      </c>
      <c r="F27" s="12">
        <v>-13.61</v>
      </c>
      <c r="G27" s="12">
        <f>G$11-G$13+G$12+198.6-60-SUM(G$14:G$18)</f>
        <v>-2.1899999999999924</v>
      </c>
      <c r="H27" s="12">
        <f>H$11-H$13+H$12+198.6-10*LOG10(A27)-30-SUM(H$14:H$18)</f>
        <v>-13.602125137753452</v>
      </c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6"/>
      <c r="V27" s="6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>
        <f>AVERAGE(E27,I27,M27,O27,Q27,S27,U27,W27,Y27,AA27,AC27,AE27,AG27,AI27,AK27,AM27)</f>
        <v>-2.11</v>
      </c>
      <c r="AP27" s="12">
        <f>AVERAGE(F27,J27,N27,P27,R27,T27,V27,X27,Z27,AB27,AD27,AF27,AH27,AJ27,AL27,AN27)</f>
        <v>-13.61</v>
      </c>
      <c r="AQ27" s="12">
        <f t="shared" si="3"/>
        <v>5.6568542494918515E-2</v>
      </c>
      <c r="AR27" s="12">
        <f t="shared" si="2"/>
        <v>5.5683684954434621E-3</v>
      </c>
    </row>
    <row r="28" spans="1:44" ht="15.75" thickBot="1">
      <c r="A28" s="30"/>
      <c r="D28" s="40" t="s">
        <v>68</v>
      </c>
      <c r="E28" s="15">
        <f>ABS(E27-$AO$27)</f>
        <v>0</v>
      </c>
      <c r="F28" s="16">
        <f>ABS(F27-$AP$27)</f>
        <v>0</v>
      </c>
      <c r="G28" s="15">
        <f>ABS(G27-$AO$19)</f>
        <v>7.9999999999992522E-2</v>
      </c>
      <c r="H28" s="16">
        <f>ABS(H27-$AP$27)</f>
        <v>7.8748622465472096E-3</v>
      </c>
      <c r="I28" s="15"/>
      <c r="J28" s="16"/>
      <c r="K28" s="15"/>
      <c r="L28" s="16"/>
      <c r="M28" s="15"/>
      <c r="N28" s="16"/>
      <c r="O28" s="17" t="s">
        <v>33</v>
      </c>
      <c r="P28" s="17" t="s">
        <v>33</v>
      </c>
      <c r="Q28" s="17"/>
      <c r="R28" s="17"/>
      <c r="S28" s="17" t="s">
        <v>33</v>
      </c>
      <c r="T28" s="17" t="s">
        <v>33</v>
      </c>
      <c r="U28" s="17" t="s">
        <v>33</v>
      </c>
      <c r="V28" s="17" t="s">
        <v>33</v>
      </c>
      <c r="W28" s="17" t="s">
        <v>33</v>
      </c>
      <c r="X28" s="17" t="s">
        <v>33</v>
      </c>
      <c r="Y28" s="17" t="s">
        <v>33</v>
      </c>
      <c r="Z28" s="17" t="s">
        <v>33</v>
      </c>
      <c r="AA28" s="17" t="s">
        <v>33</v>
      </c>
      <c r="AB28" s="17" t="s">
        <v>33</v>
      </c>
      <c r="AC28" s="17" t="s">
        <v>33</v>
      </c>
      <c r="AD28" s="17" t="s">
        <v>33</v>
      </c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Q28" s="12" t="s">
        <v>33</v>
      </c>
      <c r="AR28" s="12" t="s">
        <v>33</v>
      </c>
    </row>
    <row r="29" spans="1:44" ht="15.75" customHeight="1" thickBot="1">
      <c r="A29" s="30">
        <v>30</v>
      </c>
      <c r="D29" s="41" t="s">
        <v>52</v>
      </c>
      <c r="E29" s="12">
        <v>-2.11</v>
      </c>
      <c r="F29" s="12">
        <v>-11.85</v>
      </c>
      <c r="G29" s="12">
        <f>G$11-G$13+G$12+198.6-60-SUM(G$14:G$18)</f>
        <v>-2.1899999999999924</v>
      </c>
      <c r="H29" s="12">
        <f>H$11-H$13+H$12+198.6-10*LOG10(A29)-30-SUM(H$14:H$18)</f>
        <v>-11.841212547196642</v>
      </c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6"/>
      <c r="V29" s="6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>
        <f>AVERAGE(E29,I29,M29,O29,Q29,S29,U29,W29,Y29,AA29,AC29,AE29,AG29,AI29,AK29,AM29)</f>
        <v>-2.11</v>
      </c>
      <c r="AP29" s="12">
        <f>AVERAGE(F29,J29,N29,P29,R29,T29,V29,X29,Z29,AB29,AD29,AF29,AH29,AJ29,AL29,AN29)</f>
        <v>-11.85</v>
      </c>
      <c r="AQ29" s="12">
        <f t="shared" si="3"/>
        <v>5.6568542494918515E-2</v>
      </c>
      <c r="AR29" s="12">
        <f t="shared" si="2"/>
        <v>6.2136674666107223E-3</v>
      </c>
    </row>
    <row r="30" spans="1:44" ht="15.75" thickBot="1">
      <c r="A30" s="30"/>
      <c r="D30" s="40" t="s">
        <v>68</v>
      </c>
      <c r="E30" s="15">
        <f>ABS(E29-$AO$29)</f>
        <v>0</v>
      </c>
      <c r="F30" s="16">
        <f>ABS(F29-$AP$29)</f>
        <v>0</v>
      </c>
      <c r="G30" s="15">
        <f>ABS(G29-$AO$19)</f>
        <v>7.9999999999992522E-2</v>
      </c>
      <c r="H30" s="16">
        <f>ABS(H29-$AP$29)</f>
        <v>8.787452803357354E-3</v>
      </c>
      <c r="I30" s="15"/>
      <c r="J30" s="16"/>
      <c r="K30" s="15"/>
      <c r="L30" s="16"/>
      <c r="M30" s="15"/>
      <c r="N30" s="16"/>
      <c r="O30" s="17" t="s">
        <v>33</v>
      </c>
      <c r="P30" s="17" t="s">
        <v>33</v>
      </c>
      <c r="Q30" s="17"/>
      <c r="R30" s="17"/>
      <c r="S30" s="17" t="s">
        <v>33</v>
      </c>
      <c r="T30" s="17" t="s">
        <v>33</v>
      </c>
      <c r="U30" s="17" t="s">
        <v>33</v>
      </c>
      <c r="V30" s="17" t="s">
        <v>33</v>
      </c>
      <c r="W30" s="17" t="s">
        <v>33</v>
      </c>
      <c r="X30" s="17" t="s">
        <v>33</v>
      </c>
      <c r="Y30" s="17" t="s">
        <v>33</v>
      </c>
      <c r="Z30" s="17" t="s">
        <v>33</v>
      </c>
      <c r="AA30" s="17" t="s">
        <v>33</v>
      </c>
      <c r="AB30" s="17" t="s">
        <v>33</v>
      </c>
      <c r="AC30" s="17" t="s">
        <v>33</v>
      </c>
      <c r="AD30" s="17" t="s">
        <v>33</v>
      </c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Q30" s="12" t="s">
        <v>33</v>
      </c>
      <c r="AR30" s="12" t="s">
        <v>33</v>
      </c>
    </row>
    <row r="31" spans="1:44" ht="15.75" customHeight="1" thickBot="1">
      <c r="A31" s="30">
        <v>15</v>
      </c>
      <c r="D31" s="41" t="s">
        <v>53</v>
      </c>
      <c r="E31" s="12">
        <v>-2.11</v>
      </c>
      <c r="F31" s="12">
        <v>-8.75</v>
      </c>
      <c r="G31" s="12">
        <f>G$11-G$13+G$12+198.6-60-SUM(G$14:G$18)</f>
        <v>-2.1899999999999924</v>
      </c>
      <c r="H31" s="12">
        <f>H$11-H$13+H$12+198.6-10*LOG10(A31)-30-SUM(H$14:H$18)</f>
        <v>-8.8309125905568298</v>
      </c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6"/>
      <c r="V31" s="6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>
        <f>AVERAGE(E31,I31,M31,O31,Q31,S31,U31,W31,Y31,AA31,AC31,AE31,AG31,AI31,AK31,AM31)</f>
        <v>-2.11</v>
      </c>
      <c r="AP31" s="12">
        <f>AVERAGE(F31,J31,N31,P31,R31,T31,V31,X31,Z31,AB31,AD31,AF31,AH31,AJ31,AL31,AN31)</f>
        <v>-8.75</v>
      </c>
      <c r="AQ31" s="12">
        <f t="shared" si="3"/>
        <v>5.6568542494918515E-2</v>
      </c>
      <c r="AR31" s="12">
        <f t="shared" si="2"/>
        <v>5.7213841466104927E-2</v>
      </c>
    </row>
    <row r="32" spans="1:44" ht="15.75" thickBot="1">
      <c r="A32" s="30"/>
      <c r="D32" s="40" t="s">
        <v>68</v>
      </c>
      <c r="E32" s="15">
        <f>ABS(E31-$AO$31)</f>
        <v>0</v>
      </c>
      <c r="F32" s="16">
        <f>ABS(F31-$AP$31)</f>
        <v>0</v>
      </c>
      <c r="G32" s="15">
        <f>ABS(G31-$AO$19)</f>
        <v>7.9999999999992522E-2</v>
      </c>
      <c r="H32" s="16">
        <f>ABS(H31-$AP$31)</f>
        <v>8.0912590556829755E-2</v>
      </c>
      <c r="I32" s="15"/>
      <c r="J32" s="16"/>
      <c r="K32" s="15"/>
      <c r="L32" s="16"/>
      <c r="M32" s="15"/>
      <c r="N32" s="16"/>
      <c r="O32" s="17" t="s">
        <v>33</v>
      </c>
      <c r="P32" s="17" t="s">
        <v>33</v>
      </c>
      <c r="Q32" s="17"/>
      <c r="R32" s="17"/>
      <c r="S32" s="17" t="s">
        <v>33</v>
      </c>
      <c r="T32" s="17" t="s">
        <v>33</v>
      </c>
      <c r="U32" s="17" t="s">
        <v>33</v>
      </c>
      <c r="V32" s="17" t="s">
        <v>33</v>
      </c>
      <c r="W32" s="17" t="s">
        <v>33</v>
      </c>
      <c r="X32" s="17" t="s">
        <v>33</v>
      </c>
      <c r="Y32" s="17" t="s">
        <v>33</v>
      </c>
      <c r="Z32" s="17" t="s">
        <v>33</v>
      </c>
      <c r="AA32" s="17" t="s">
        <v>33</v>
      </c>
      <c r="AB32" s="17" t="s">
        <v>33</v>
      </c>
      <c r="AC32" s="17" t="s">
        <v>33</v>
      </c>
      <c r="AD32" s="17" t="s">
        <v>33</v>
      </c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Q32" s="12" t="s">
        <v>33</v>
      </c>
      <c r="AR32" s="12" t="s">
        <v>33</v>
      </c>
    </row>
    <row r="33" spans="1:44" ht="15.75" customHeight="1" thickBot="1">
      <c r="A33" s="30">
        <v>3.75</v>
      </c>
      <c r="D33" s="41" t="s">
        <v>54</v>
      </c>
      <c r="E33" s="12">
        <v>-2.11</v>
      </c>
      <c r="F33" s="12">
        <v>-2.73</v>
      </c>
      <c r="G33" s="12">
        <f>G$11-G$13+G$12+198.6-60-SUM(G$14:G$18)</f>
        <v>-2.1899999999999924</v>
      </c>
      <c r="H33" s="12">
        <f>H$11-H$13+H$12+198.6-10*LOG10(A33)-30-SUM(H$14:H$18)</f>
        <v>-2.8103126772772047</v>
      </c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6"/>
      <c r="V33" s="6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>
        <f>AVERAGE(E33,I33,M33,O33,Q33,S33,U33,W33,Y33,AA33,AC33,AE33,AG33,AI33,AK33,AM33)</f>
        <v>-2.11</v>
      </c>
      <c r="AP33" s="12">
        <f>AVERAGE(F33,J33,N33,P33,R33,T33,V33,X33,Z33,AB33,AD33,AF33,AH33,AJ33,AL33,AN33)</f>
        <v>-2.73</v>
      </c>
      <c r="AQ33" s="12">
        <f t="shared" si="3"/>
        <v>5.6568542494918515E-2</v>
      </c>
      <c r="AR33" s="12">
        <f t="shared" si="2"/>
        <v>5.6789638717958196E-2</v>
      </c>
    </row>
    <row r="34" spans="1:44" ht="15.75" thickBot="1">
      <c r="D34" s="40" t="s">
        <v>68</v>
      </c>
      <c r="E34" s="15">
        <f>ABS(E33-$AO$33)</f>
        <v>0</v>
      </c>
      <c r="F34" s="16">
        <f>ABS(F33-$AP$33)</f>
        <v>0</v>
      </c>
      <c r="G34" s="15">
        <f>ABS(G33-$AO$19)</f>
        <v>7.9999999999992522E-2</v>
      </c>
      <c r="H34" s="16">
        <f>ABS(H33-$AP$33)</f>
        <v>8.0312677277204703E-2</v>
      </c>
      <c r="I34" s="15"/>
      <c r="J34" s="16"/>
      <c r="K34" s="15"/>
      <c r="L34" s="16"/>
      <c r="M34" s="15"/>
      <c r="N34" s="16"/>
      <c r="O34" s="17" t="s">
        <v>33</v>
      </c>
      <c r="P34" s="17" t="s">
        <v>33</v>
      </c>
      <c r="Q34" s="17"/>
      <c r="R34" s="17"/>
      <c r="S34" s="17" t="s">
        <v>33</v>
      </c>
      <c r="T34" s="17" t="s">
        <v>33</v>
      </c>
      <c r="U34" s="17" t="s">
        <v>33</v>
      </c>
      <c r="V34" s="17" t="s">
        <v>33</v>
      </c>
      <c r="W34" s="17" t="s">
        <v>33</v>
      </c>
      <c r="X34" s="17" t="s">
        <v>33</v>
      </c>
      <c r="Y34" s="17" t="s">
        <v>33</v>
      </c>
      <c r="Z34" s="17" t="s">
        <v>33</v>
      </c>
      <c r="AA34" s="17" t="s">
        <v>33</v>
      </c>
      <c r="AB34" s="17" t="s">
        <v>33</v>
      </c>
      <c r="AC34" s="17" t="s">
        <v>33</v>
      </c>
      <c r="AD34" s="17" t="s">
        <v>33</v>
      </c>
      <c r="AE34" s="16"/>
      <c r="AF34" s="16"/>
      <c r="AG34" s="16"/>
      <c r="AH34" s="16"/>
      <c r="AI34" s="16"/>
      <c r="AJ34" s="16"/>
      <c r="AK34" s="16"/>
      <c r="AL34" s="16"/>
      <c r="AM34" s="16"/>
      <c r="AN34" s="16"/>
    </row>
    <row r="35" spans="1:44" ht="15.75" thickBot="1">
      <c r="D35" s="11" t="s">
        <v>33</v>
      </c>
    </row>
    <row r="37" spans="1:44" ht="15">
      <c r="F37" s="22" t="s">
        <v>33</v>
      </c>
      <c r="G37" s="23"/>
      <c r="H37" s="22" t="s">
        <v>33</v>
      </c>
      <c r="I37" s="23"/>
      <c r="J37" s="23"/>
      <c r="K37" s="23"/>
      <c r="L37" s="22" t="s">
        <v>33</v>
      </c>
    </row>
  </sheetData>
  <mergeCells count="20">
    <mergeCell ref="AA8:AB8"/>
    <mergeCell ref="E8:F8"/>
    <mergeCell ref="G8:H8"/>
    <mergeCell ref="I8:J8"/>
    <mergeCell ref="K8:L8"/>
    <mergeCell ref="M8:N8"/>
    <mergeCell ref="O8:P8"/>
    <mergeCell ref="Q8:R8"/>
    <mergeCell ref="S8:T8"/>
    <mergeCell ref="U8:V8"/>
    <mergeCell ref="W8:X8"/>
    <mergeCell ref="Y8:Z8"/>
    <mergeCell ref="AO8:AP8"/>
    <mergeCell ref="AQ8:AR8"/>
    <mergeCell ref="AC8:AD8"/>
    <mergeCell ref="AE8:AF8"/>
    <mergeCell ref="AG8:AH8"/>
    <mergeCell ref="AI8:AJ8"/>
    <mergeCell ref="AK8:AL8"/>
    <mergeCell ref="AM8:AN8"/>
  </mergeCells>
  <pageMargins left="0.19685039370078741" right="0.19685039370078741" top="0.19685039370078741" bottom="0.19685039370078741" header="0.19685039370078741" footer="0.19685039370078741"/>
  <pageSetup paperSize="9" scale="16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A3:AR37"/>
  <sheetViews>
    <sheetView zoomScale="110" zoomScaleNormal="110" zoomScalePageLayoutView="80" workbookViewId="0">
      <selection activeCell="D8" sqref="D8:D34"/>
    </sheetView>
  </sheetViews>
  <sheetFormatPr defaultColWidth="9.28515625" defaultRowHeight="12.75"/>
  <cols>
    <col min="1" max="3" width="9.28515625" style="18" customWidth="1"/>
    <col min="4" max="4" width="24.42578125" style="18" bestFit="1" customWidth="1"/>
    <col min="5" max="98" width="9.28515625" style="18" customWidth="1"/>
    <col min="99" max="16384" width="9.28515625" style="18"/>
  </cols>
  <sheetData>
    <row r="3" spans="1:44" ht="13.5" thickBot="1"/>
    <row r="4" spans="1:44" ht="13.5" thickBot="1">
      <c r="D4" s="28" t="s">
        <v>66</v>
      </c>
    </row>
    <row r="7" spans="1:44" ht="13.5" customHeight="1" thickBot="1"/>
    <row r="8" spans="1:44" ht="15.75" customHeight="1" thickBot="1">
      <c r="D8" s="40" t="s">
        <v>18</v>
      </c>
      <c r="E8" s="38" t="s">
        <v>32</v>
      </c>
      <c r="F8" s="39"/>
      <c r="G8" s="38" t="s">
        <v>76</v>
      </c>
      <c r="H8" s="39"/>
      <c r="I8" s="31" t="s">
        <v>55</v>
      </c>
      <c r="J8" s="32"/>
      <c r="K8" s="31" t="s">
        <v>56</v>
      </c>
      <c r="L8" s="32"/>
      <c r="M8" s="31" t="s">
        <v>57</v>
      </c>
      <c r="N8" s="33"/>
      <c r="O8" s="31" t="s">
        <v>33</v>
      </c>
      <c r="P8" s="32"/>
      <c r="Q8" s="31"/>
      <c r="R8" s="32"/>
      <c r="S8" s="31" t="s">
        <v>33</v>
      </c>
      <c r="T8" s="32"/>
      <c r="U8" s="31" t="s">
        <v>33</v>
      </c>
      <c r="V8" s="32"/>
      <c r="W8" s="31" t="s">
        <v>33</v>
      </c>
      <c r="X8" s="32"/>
      <c r="Y8" s="31" t="s">
        <v>33</v>
      </c>
      <c r="Z8" s="32"/>
      <c r="AA8" s="31" t="s">
        <v>33</v>
      </c>
      <c r="AB8" s="33"/>
      <c r="AC8" s="31" t="s">
        <v>33</v>
      </c>
      <c r="AD8" s="33"/>
      <c r="AE8" s="31"/>
      <c r="AF8" s="33"/>
      <c r="AG8" s="31"/>
      <c r="AH8" s="32"/>
      <c r="AI8" s="31"/>
      <c r="AJ8" s="32"/>
      <c r="AK8" s="31"/>
      <c r="AL8" s="33"/>
      <c r="AM8" s="31"/>
      <c r="AN8" s="33"/>
      <c r="AO8" s="31" t="s">
        <v>19</v>
      </c>
      <c r="AP8" s="35"/>
      <c r="AQ8" s="31" t="s">
        <v>20</v>
      </c>
      <c r="AR8" s="34"/>
    </row>
    <row r="9" spans="1:44" ht="15.75" customHeight="1" thickBot="1">
      <c r="D9" s="41" t="s">
        <v>21</v>
      </c>
      <c r="E9" s="6" t="s">
        <v>22</v>
      </c>
      <c r="F9" s="6" t="s">
        <v>23</v>
      </c>
      <c r="G9" s="6" t="s">
        <v>22</v>
      </c>
      <c r="H9" s="6" t="s">
        <v>23</v>
      </c>
      <c r="I9" s="6" t="s">
        <v>22</v>
      </c>
      <c r="J9" s="6" t="s">
        <v>23</v>
      </c>
      <c r="K9" s="6" t="s">
        <v>22</v>
      </c>
      <c r="L9" s="6" t="s">
        <v>23</v>
      </c>
      <c r="M9" s="6" t="s">
        <v>22</v>
      </c>
      <c r="N9" s="6" t="s">
        <v>23</v>
      </c>
      <c r="O9" s="6" t="s">
        <v>22</v>
      </c>
      <c r="P9" s="6" t="s">
        <v>23</v>
      </c>
      <c r="Q9" s="6" t="s">
        <v>22</v>
      </c>
      <c r="R9" s="6" t="s">
        <v>23</v>
      </c>
      <c r="S9" s="6" t="s">
        <v>22</v>
      </c>
      <c r="T9" s="6" t="s">
        <v>23</v>
      </c>
      <c r="U9" s="6" t="s">
        <v>22</v>
      </c>
      <c r="V9" s="6" t="s">
        <v>23</v>
      </c>
      <c r="W9" s="6" t="s">
        <v>22</v>
      </c>
      <c r="X9" s="6" t="s">
        <v>23</v>
      </c>
      <c r="Y9" s="6" t="s">
        <v>22</v>
      </c>
      <c r="Z9" s="6" t="s">
        <v>23</v>
      </c>
      <c r="AA9" s="6" t="s">
        <v>22</v>
      </c>
      <c r="AB9" s="6" t="s">
        <v>23</v>
      </c>
      <c r="AC9" s="6" t="s">
        <v>22</v>
      </c>
      <c r="AD9" s="6" t="s">
        <v>23</v>
      </c>
      <c r="AE9" s="6" t="s">
        <v>22</v>
      </c>
      <c r="AF9" s="6" t="s">
        <v>23</v>
      </c>
      <c r="AG9" s="6" t="s">
        <v>22</v>
      </c>
      <c r="AH9" s="6" t="s">
        <v>23</v>
      </c>
      <c r="AI9" s="6" t="s">
        <v>22</v>
      </c>
      <c r="AJ9" s="6" t="s">
        <v>23</v>
      </c>
      <c r="AK9" s="6" t="s">
        <v>22</v>
      </c>
      <c r="AL9" s="6" t="s">
        <v>23</v>
      </c>
      <c r="AM9" s="6" t="s">
        <v>22</v>
      </c>
      <c r="AN9" s="6" t="s">
        <v>23</v>
      </c>
      <c r="AO9" s="6" t="s">
        <v>22</v>
      </c>
      <c r="AP9" s="6" t="s">
        <v>23</v>
      </c>
      <c r="AQ9" s="6" t="s">
        <v>22</v>
      </c>
      <c r="AR9" s="6" t="s">
        <v>23</v>
      </c>
    </row>
    <row r="10" spans="1:44" ht="15.75" customHeight="1" thickBot="1">
      <c r="D10" s="41" t="s">
        <v>24</v>
      </c>
      <c r="E10" s="12">
        <v>2</v>
      </c>
      <c r="F10" s="12">
        <v>2</v>
      </c>
      <c r="G10" s="12">
        <v>2</v>
      </c>
      <c r="H10" s="12">
        <v>2</v>
      </c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</row>
    <row r="11" spans="1:44" ht="30" customHeight="1" thickBot="1">
      <c r="D11" s="42" t="s">
        <v>73</v>
      </c>
      <c r="E11" s="12">
        <v>58.3</v>
      </c>
      <c r="F11" s="12">
        <v>23</v>
      </c>
      <c r="G11" s="12">
        <v>58.3</v>
      </c>
      <c r="H11" s="12">
        <v>23</v>
      </c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6"/>
      <c r="V11" s="6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>
        <f t="shared" ref="AO11:AO19" si="0">AVERAGE(E11,I11,M11,O11,Q11,S11,U11,W11,Y11,AA11,AC11,AE11,AG11,AI11,AK11,AM11)</f>
        <v>58.3</v>
      </c>
      <c r="AP11" s="12">
        <f t="shared" ref="AP11:AP19" si="1">AVERAGE(F11,J11,N11,P11,R11,T11,V11,X11,Z11,AB11,AD11,AF11,AH11,AJ11,AL11,AN11)</f>
        <v>23</v>
      </c>
      <c r="AQ11" s="12">
        <f>_xlfn.STDEV.S(E11,G11,I11,M11,O11,Q11,S11,U11,W11,Y11,AA11,AC11,AE11,AG11,AI11,AK11,AM11)</f>
        <v>0</v>
      </c>
      <c r="AR11" s="12">
        <f>_xlfn.STDEV.S(F11,H11,J11,N11,P11,R11,T11,V11,X11,Z11,AB11,AD11,AF11,AH11,AJ11,AL11,AN11)</f>
        <v>0</v>
      </c>
    </row>
    <row r="12" spans="1:44" ht="15.75" customHeight="1" thickBot="1">
      <c r="D12" s="41" t="s">
        <v>25</v>
      </c>
      <c r="E12" s="12">
        <v>-31.62</v>
      </c>
      <c r="F12" s="12">
        <v>1.1000000000000001</v>
      </c>
      <c r="G12" s="12">
        <v>-31.62</v>
      </c>
      <c r="H12" s="12">
        <v>-12.8</v>
      </c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6"/>
      <c r="V12" s="6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>
        <f t="shared" si="0"/>
        <v>-31.62</v>
      </c>
      <c r="AP12" s="12">
        <f t="shared" si="1"/>
        <v>1.1000000000000001</v>
      </c>
      <c r="AQ12" s="12">
        <f>_xlfn.STDEV.S(E12,G12,I12,M12,O12,Q12,S12,U12,W12,Y12,AA12,AC12,AE12,AG12,AI12,AK12,AM12)</f>
        <v>0</v>
      </c>
      <c r="AR12" s="12">
        <f t="shared" ref="AR12:AR33" si="2">_xlfn.STDEV.S(F12,H12,J12,N12,P12,R12,T12,V12,X12,Z12,AB12,AD12,AF12,AH12,AJ12,AL12,AN12)</f>
        <v>9.8287842584930125</v>
      </c>
    </row>
    <row r="13" spans="1:44" ht="15.75" customHeight="1" thickBot="1">
      <c r="A13" s="18" t="s">
        <v>33</v>
      </c>
      <c r="D13" s="41" t="s">
        <v>26</v>
      </c>
      <c r="E13" s="12">
        <v>159.1</v>
      </c>
      <c r="F13" s="12">
        <v>159.1</v>
      </c>
      <c r="G13" s="12">
        <v>159.08000000000001</v>
      </c>
      <c r="H13" s="12">
        <v>159.08000000000001</v>
      </c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6"/>
      <c r="V13" s="6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>
        <f t="shared" si="0"/>
        <v>159.1</v>
      </c>
      <c r="AP13" s="12">
        <f t="shared" si="1"/>
        <v>159.1</v>
      </c>
      <c r="AQ13" s="12">
        <f t="shared" ref="AQ13:AQ33" si="3">_xlfn.STDEV.S(E13,G13,I13,M13,O13,Q13,S13,U13,W13,Y13,AA13,AC13,AE13,AG13,AI13,AK13,AM13)</f>
        <v>1.4142135623718088E-2</v>
      </c>
      <c r="AR13" s="12">
        <f t="shared" si="2"/>
        <v>1.4142135623718088E-2</v>
      </c>
    </row>
    <row r="14" spans="1:44" ht="15.75" customHeight="1" thickBot="1">
      <c r="D14" s="41" t="s">
        <v>27</v>
      </c>
      <c r="E14" s="12">
        <v>0.1</v>
      </c>
      <c r="F14" s="12">
        <v>0.1</v>
      </c>
      <c r="G14" s="12">
        <v>0.2</v>
      </c>
      <c r="H14" s="12">
        <v>0.2</v>
      </c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6"/>
      <c r="V14" s="6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>
        <f t="shared" si="0"/>
        <v>0.1</v>
      </c>
      <c r="AP14" s="12">
        <f t="shared" si="1"/>
        <v>0.1</v>
      </c>
      <c r="AQ14" s="12">
        <f t="shared" si="3"/>
        <v>7.0710678118654738E-2</v>
      </c>
      <c r="AR14" s="12">
        <f t="shared" si="2"/>
        <v>7.0710678118654738E-2</v>
      </c>
    </row>
    <row r="15" spans="1:44" ht="15.75" customHeight="1" thickBot="1">
      <c r="D15" s="41" t="s">
        <v>28</v>
      </c>
      <c r="E15" s="12">
        <v>3</v>
      </c>
      <c r="F15" s="12">
        <v>3</v>
      </c>
      <c r="G15" s="12">
        <v>3</v>
      </c>
      <c r="H15" s="12">
        <v>3</v>
      </c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6"/>
      <c r="V15" s="6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>
        <f t="shared" si="0"/>
        <v>3</v>
      </c>
      <c r="AP15" s="12">
        <f t="shared" si="1"/>
        <v>3</v>
      </c>
      <c r="AQ15" s="12">
        <f t="shared" si="3"/>
        <v>0</v>
      </c>
      <c r="AR15" s="12">
        <f t="shared" si="2"/>
        <v>0</v>
      </c>
    </row>
    <row r="16" spans="1:44" ht="15.75" customHeight="1" thickBot="1">
      <c r="D16" s="41" t="s">
        <v>29</v>
      </c>
      <c r="E16" s="12">
        <v>2.2000000000000002</v>
      </c>
      <c r="F16" s="12">
        <v>2.2000000000000002</v>
      </c>
      <c r="G16" s="12">
        <v>2.2000000000000002</v>
      </c>
      <c r="H16" s="12">
        <v>2.2000000000000002</v>
      </c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6"/>
      <c r="V16" s="6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>
        <f t="shared" si="0"/>
        <v>2.2000000000000002</v>
      </c>
      <c r="AP16" s="12">
        <f t="shared" si="1"/>
        <v>2.2000000000000002</v>
      </c>
      <c r="AQ16" s="12">
        <f t="shared" si="3"/>
        <v>0</v>
      </c>
      <c r="AR16" s="12">
        <f t="shared" si="2"/>
        <v>0</v>
      </c>
    </row>
    <row r="17" spans="1:44" ht="15.75" customHeight="1" thickBot="1">
      <c r="D17" s="41" t="s">
        <v>30</v>
      </c>
      <c r="E17" s="12">
        <v>3</v>
      </c>
      <c r="F17" s="12">
        <v>3</v>
      </c>
      <c r="G17" s="12">
        <v>3</v>
      </c>
      <c r="H17" s="12">
        <v>3</v>
      </c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6"/>
      <c r="V17" s="6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>
        <f t="shared" si="0"/>
        <v>3</v>
      </c>
      <c r="AP17" s="12">
        <f t="shared" si="1"/>
        <v>3</v>
      </c>
      <c r="AQ17" s="12">
        <f t="shared" si="3"/>
        <v>0</v>
      </c>
      <c r="AR17" s="12">
        <f t="shared" si="2"/>
        <v>0</v>
      </c>
    </row>
    <row r="18" spans="1:44" ht="15.75" customHeight="1" thickBot="1">
      <c r="D18" s="41" t="s">
        <v>31</v>
      </c>
      <c r="E18" s="12">
        <v>0</v>
      </c>
      <c r="F18" s="12">
        <v>0</v>
      </c>
      <c r="G18" s="12">
        <v>0</v>
      </c>
      <c r="H18" s="12">
        <v>3</v>
      </c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6"/>
      <c r="V18" s="6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>
        <f t="shared" si="0"/>
        <v>0</v>
      </c>
      <c r="AP18" s="12">
        <f t="shared" si="1"/>
        <v>0</v>
      </c>
      <c r="AQ18" s="12">
        <f t="shared" si="3"/>
        <v>0</v>
      </c>
      <c r="AR18" s="12">
        <f t="shared" si="2"/>
        <v>2.1213203435596424</v>
      </c>
    </row>
    <row r="19" spans="1:44" ht="15.75" customHeight="1" thickBot="1">
      <c r="A19" s="30">
        <v>1080</v>
      </c>
      <c r="D19" s="41" t="s">
        <v>48</v>
      </c>
      <c r="E19" s="12">
        <v>-2.12</v>
      </c>
      <c r="F19" s="12">
        <v>-21.9</v>
      </c>
      <c r="G19" s="12">
        <f>G$11-G$13+G$12+198.6-60-SUM(G$14:G$18)</f>
        <v>-2.2000000000000117</v>
      </c>
      <c r="H19" s="12">
        <f>H$11-H$13+H$12+198.6-10*LOG10(A19)-30-SUM(H$14:H$18)</f>
        <v>-22.014237554869531</v>
      </c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6"/>
      <c r="V19" s="6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>
        <f t="shared" si="0"/>
        <v>-2.12</v>
      </c>
      <c r="AP19" s="12">
        <f t="shared" si="1"/>
        <v>-21.9</v>
      </c>
      <c r="AQ19" s="12">
        <f t="shared" si="3"/>
        <v>5.6568542494932018E-2</v>
      </c>
      <c r="AR19" s="12">
        <f t="shared" si="2"/>
        <v>8.0778149714416866E-2</v>
      </c>
    </row>
    <row r="20" spans="1:44" ht="15.75" thickBot="1">
      <c r="A20" s="30"/>
      <c r="D20" s="40" t="s">
        <v>68</v>
      </c>
      <c r="E20" s="15">
        <f>ABS(E19-$AO$19)</f>
        <v>0</v>
      </c>
      <c r="F20" s="16">
        <f>ABS(F19-$AP$19)</f>
        <v>0</v>
      </c>
      <c r="G20" s="15">
        <f>ABS(G19-$AO$19)</f>
        <v>8.0000000000011617E-2</v>
      </c>
      <c r="H20" s="16">
        <f>ABS(H19-$AP$19)</f>
        <v>0.11423755486953269</v>
      </c>
      <c r="I20" s="15"/>
      <c r="J20" s="16"/>
      <c r="K20" s="15"/>
      <c r="L20" s="16"/>
      <c r="M20" s="15"/>
      <c r="N20" s="16"/>
      <c r="O20" s="17" t="s">
        <v>33</v>
      </c>
      <c r="P20" s="17" t="s">
        <v>33</v>
      </c>
      <c r="Q20" s="17"/>
      <c r="R20" s="17"/>
      <c r="S20" s="17" t="s">
        <v>33</v>
      </c>
      <c r="T20" s="17" t="s">
        <v>33</v>
      </c>
      <c r="U20" s="17" t="s">
        <v>33</v>
      </c>
      <c r="V20" s="17" t="s">
        <v>33</v>
      </c>
      <c r="W20" s="17" t="s">
        <v>33</v>
      </c>
      <c r="X20" s="17" t="s">
        <v>33</v>
      </c>
      <c r="Y20" s="17" t="s">
        <v>33</v>
      </c>
      <c r="Z20" s="17" t="s">
        <v>33</v>
      </c>
      <c r="AA20" s="17" t="s">
        <v>33</v>
      </c>
      <c r="AB20" s="17" t="s">
        <v>33</v>
      </c>
      <c r="AC20" s="17" t="s">
        <v>33</v>
      </c>
      <c r="AD20" s="17" t="s">
        <v>33</v>
      </c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Q20" s="12" t="s">
        <v>33</v>
      </c>
      <c r="AR20" s="12" t="s">
        <v>33</v>
      </c>
    </row>
    <row r="21" spans="1:44" ht="15.75" customHeight="1" thickBot="1">
      <c r="A21" s="30">
        <v>360</v>
      </c>
      <c r="D21" s="41" t="s">
        <v>49</v>
      </c>
      <c r="E21" s="12">
        <v>-2.12</v>
      </c>
      <c r="F21" s="12">
        <v>-17.100000000000001</v>
      </c>
      <c r="G21" s="12">
        <f>G$11-G$13+G$12+198.6-60-SUM(G$14:G$18)</f>
        <v>-2.2000000000000117</v>
      </c>
      <c r="H21" s="12">
        <f>H$11-H$13+H$12+198.6-10*LOG10(A21)-30-SUM(H$14:H$18)</f>
        <v>-17.243025007672905</v>
      </c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6"/>
      <c r="V21" s="6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>
        <f>AVERAGE(E21,I21,M21,O21,Q21,S21,U21,W21,Y21,AA21,AC21,AE21,AG21,AI21,AK21,AM21)</f>
        <v>-2.12</v>
      </c>
      <c r="AP21" s="12">
        <f>AVERAGE(F21,J21,N21,P21,R21,T21,V21,X21,Z21,AB21,AD21,AF21,AH21,AJ21,AL21,AN21)</f>
        <v>-17.100000000000001</v>
      </c>
      <c r="AQ21" s="12">
        <f t="shared" si="3"/>
        <v>5.6568542494932018E-2</v>
      </c>
      <c r="AR21" s="12">
        <f t="shared" si="2"/>
        <v>0.10113395280476829</v>
      </c>
    </row>
    <row r="22" spans="1:44" ht="15.75" thickBot="1">
      <c r="A22" s="30"/>
      <c r="D22" s="40" t="s">
        <v>68</v>
      </c>
      <c r="E22" s="15">
        <f>ABS(E21-$AO$21)</f>
        <v>0</v>
      </c>
      <c r="F22" s="16">
        <f>ABS(F21-$AP$21)</f>
        <v>0</v>
      </c>
      <c r="G22" s="15">
        <f>ABS(G21-$AO$19)</f>
        <v>8.0000000000011617E-2</v>
      </c>
      <c r="H22" s="16">
        <f>ABS(H21-$AP$21)</f>
        <v>0.14302500767290383</v>
      </c>
      <c r="I22" s="15"/>
      <c r="J22" s="16"/>
      <c r="K22" s="15"/>
      <c r="L22" s="16"/>
      <c r="M22" s="15"/>
      <c r="N22" s="16"/>
      <c r="O22" s="17" t="s">
        <v>33</v>
      </c>
      <c r="P22" s="17" t="s">
        <v>33</v>
      </c>
      <c r="Q22" s="17"/>
      <c r="R22" s="17"/>
      <c r="S22" s="17" t="s">
        <v>33</v>
      </c>
      <c r="T22" s="17" t="s">
        <v>33</v>
      </c>
      <c r="U22" s="17" t="s">
        <v>33</v>
      </c>
      <c r="V22" s="17" t="s">
        <v>33</v>
      </c>
      <c r="W22" s="17" t="s">
        <v>33</v>
      </c>
      <c r="X22" s="17" t="s">
        <v>33</v>
      </c>
      <c r="Y22" s="17" t="s">
        <v>33</v>
      </c>
      <c r="Z22" s="17" t="s">
        <v>33</v>
      </c>
      <c r="AA22" s="17" t="s">
        <v>33</v>
      </c>
      <c r="AB22" s="17" t="s">
        <v>33</v>
      </c>
      <c r="AC22" s="17" t="s">
        <v>33</v>
      </c>
      <c r="AD22" s="17" t="s">
        <v>33</v>
      </c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Q22" s="12" t="s">
        <v>33</v>
      </c>
      <c r="AR22" s="12" t="s">
        <v>33</v>
      </c>
    </row>
    <row r="23" spans="1:44" ht="15.75" customHeight="1" thickBot="1">
      <c r="A23" s="30">
        <v>180</v>
      </c>
      <c r="D23" s="41" t="s">
        <v>47</v>
      </c>
      <c r="E23" s="12">
        <v>-2.12</v>
      </c>
      <c r="F23" s="12">
        <v>-14.1</v>
      </c>
      <c r="G23" s="12">
        <f>G$11-G$13+G$12+198.6-60-SUM(G$14:G$18)</f>
        <v>-2.2000000000000117</v>
      </c>
      <c r="H23" s="12">
        <f>H$11-H$13+H$12+198.6-10*LOG10(A23)-30-SUM(H$14:H$18)</f>
        <v>-14.232725051033091</v>
      </c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6"/>
      <c r="V23" s="6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>
        <f>AVERAGE(E23,I23,M23,O23,Q23,S23,U23,W23,Y23,AA23,AC23,AE23,AG23,AI23,AK23,AM23)</f>
        <v>-2.12</v>
      </c>
      <c r="AP23" s="12">
        <f>AVERAGE(F23,J23,N23,P23,R23,T23,V23,X23,Z23,AB23,AD23,AF23,AH23,AJ23,AL23,AN23)</f>
        <v>-14.1</v>
      </c>
      <c r="AQ23" s="12">
        <f t="shared" si="3"/>
        <v>5.6568542494932018E-2</v>
      </c>
      <c r="AR23" s="12">
        <f t="shared" si="2"/>
        <v>9.3850783618829439E-2</v>
      </c>
    </row>
    <row r="24" spans="1:44" ht="15.75" thickBot="1">
      <c r="A24" s="30"/>
      <c r="D24" s="40" t="s">
        <v>68</v>
      </c>
      <c r="E24" s="15">
        <f>ABS(E23-$AO$23)</f>
        <v>0</v>
      </c>
      <c r="F24" s="16">
        <f>ABS(F23-$AP$23)</f>
        <v>0</v>
      </c>
      <c r="G24" s="15">
        <f>ABS(G23-$AO$19)</f>
        <v>8.0000000000011617E-2</v>
      </c>
      <c r="H24" s="16">
        <f>ABS(H23-$AP$23)</f>
        <v>0.13272505103309129</v>
      </c>
      <c r="I24" s="15"/>
      <c r="J24" s="16"/>
      <c r="K24" s="15"/>
      <c r="L24" s="16"/>
      <c r="M24" s="15"/>
      <c r="N24" s="16"/>
      <c r="O24" s="17" t="s">
        <v>33</v>
      </c>
      <c r="P24" s="17" t="s">
        <v>33</v>
      </c>
      <c r="Q24" s="17"/>
      <c r="R24" s="17"/>
      <c r="S24" s="17" t="s">
        <v>33</v>
      </c>
      <c r="T24" s="17" t="s">
        <v>33</v>
      </c>
      <c r="U24" s="17" t="s">
        <v>33</v>
      </c>
      <c r="V24" s="17" t="s">
        <v>33</v>
      </c>
      <c r="W24" s="17" t="s">
        <v>33</v>
      </c>
      <c r="X24" s="17" t="s">
        <v>33</v>
      </c>
      <c r="Y24" s="17" t="s">
        <v>33</v>
      </c>
      <c r="Z24" s="17" t="s">
        <v>33</v>
      </c>
      <c r="AA24" s="17" t="s">
        <v>33</v>
      </c>
      <c r="AB24" s="17" t="s">
        <v>33</v>
      </c>
      <c r="AC24" s="17" t="s">
        <v>33</v>
      </c>
      <c r="AD24" s="17" t="s">
        <v>33</v>
      </c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Q24" s="12" t="s">
        <v>33</v>
      </c>
      <c r="AR24" s="12" t="s">
        <v>33</v>
      </c>
    </row>
    <row r="25" spans="1:44" ht="15.75" customHeight="1" thickBot="1">
      <c r="A25" s="30">
        <v>90</v>
      </c>
      <c r="D25" s="41" t="s">
        <v>50</v>
      </c>
      <c r="E25" s="12">
        <v>-2.12</v>
      </c>
      <c r="F25" s="12">
        <v>-11.1</v>
      </c>
      <c r="G25" s="12">
        <f>G$11-G$13+G$12+198.6-60-SUM(G$14:G$18)</f>
        <v>-2.2000000000000117</v>
      </c>
      <c r="H25" s="12">
        <f>H$11-H$13+H$12+198.6-10*LOG10(A25)-30-SUM(H$14:H$18)</f>
        <v>-11.222425094393278</v>
      </c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6"/>
      <c r="V25" s="6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>
        <f>AVERAGE(E25,I25,M25,O25,Q25,S25,U25,W25,Y25,AA25,AC25,AE25,AG25,AI25,AK25,AM25)</f>
        <v>-2.12</v>
      </c>
      <c r="AP25" s="12">
        <f>AVERAGE(F25,J25,N25,P25,R25,T25,V25,X25,Z25,AB25,AD25,AF25,AH25,AJ25,AL25,AN25)</f>
        <v>-11.1</v>
      </c>
      <c r="AQ25" s="12">
        <f t="shared" si="3"/>
        <v>5.6568542494932018E-2</v>
      </c>
      <c r="AR25" s="12">
        <f t="shared" si="2"/>
        <v>8.6567614432890586E-2</v>
      </c>
    </row>
    <row r="26" spans="1:44" ht="15.75" thickBot="1">
      <c r="A26" s="30"/>
      <c r="D26" s="40" t="s">
        <v>68</v>
      </c>
      <c r="E26" s="15">
        <f>ABS(E25-$AO$25)</f>
        <v>0</v>
      </c>
      <c r="F26" s="16">
        <f>ABS(F25-$AP$25)</f>
        <v>0</v>
      </c>
      <c r="G26" s="15">
        <f>ABS(G25-$AO$19)</f>
        <v>8.0000000000011617E-2</v>
      </c>
      <c r="H26" s="16">
        <f>ABS(H25-$AP$25)</f>
        <v>0.12242509439327875</v>
      </c>
      <c r="I26" s="15"/>
      <c r="J26" s="16"/>
      <c r="K26" s="15"/>
      <c r="L26" s="16"/>
      <c r="M26" s="15"/>
      <c r="N26" s="16"/>
      <c r="O26" s="17" t="s">
        <v>33</v>
      </c>
      <c r="P26" s="17" t="s">
        <v>33</v>
      </c>
      <c r="Q26" s="17"/>
      <c r="R26" s="17"/>
      <c r="S26" s="17" t="s">
        <v>33</v>
      </c>
      <c r="T26" s="17" t="s">
        <v>33</v>
      </c>
      <c r="U26" s="17" t="s">
        <v>33</v>
      </c>
      <c r="V26" s="17" t="s">
        <v>33</v>
      </c>
      <c r="W26" s="17" t="s">
        <v>33</v>
      </c>
      <c r="X26" s="17" t="s">
        <v>33</v>
      </c>
      <c r="Y26" s="17" t="s">
        <v>33</v>
      </c>
      <c r="Z26" s="17" t="s">
        <v>33</v>
      </c>
      <c r="AA26" s="17" t="s">
        <v>33</v>
      </c>
      <c r="AB26" s="17" t="s">
        <v>33</v>
      </c>
      <c r="AC26" s="17" t="s">
        <v>33</v>
      </c>
      <c r="AD26" s="17" t="s">
        <v>33</v>
      </c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Q26" s="12" t="s">
        <v>33</v>
      </c>
      <c r="AR26" s="12" t="s">
        <v>33</v>
      </c>
    </row>
    <row r="27" spans="1:44" ht="15.75" customHeight="1" thickBot="1">
      <c r="A27" s="30">
        <v>45</v>
      </c>
      <c r="D27" s="41" t="s">
        <v>51</v>
      </c>
      <c r="E27" s="12">
        <v>-2.12</v>
      </c>
      <c r="F27" s="12">
        <v>-8.1</v>
      </c>
      <c r="G27" s="12">
        <f>G$11-G$13+G$12+198.6-60-SUM(G$14:G$18)</f>
        <v>-2.2000000000000117</v>
      </c>
      <c r="H27" s="12">
        <f>H$11-H$13+H$12+198.6-10*LOG10(A27)-30-SUM(H$14:H$18)</f>
        <v>-8.2121251377534694</v>
      </c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6"/>
      <c r="V27" s="6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>
        <f>AVERAGE(E27,I27,M27,O27,Q27,S27,U27,W27,Y27,AA27,AC27,AE27,AG27,AI27,AK27,AM27)</f>
        <v>-2.12</v>
      </c>
      <c r="AP27" s="12">
        <f>AVERAGE(F27,J27,N27,P27,R27,T27,V27,X27,Z27,AB27,AD27,AF27,AH27,AJ27,AL27,AN27)</f>
        <v>-8.1</v>
      </c>
      <c r="AQ27" s="12">
        <f t="shared" si="3"/>
        <v>5.6568542494932018E-2</v>
      </c>
      <c r="AR27" s="12">
        <f t="shared" si="2"/>
        <v>7.9284445246954244E-2</v>
      </c>
    </row>
    <row r="28" spans="1:44" ht="15.75" thickBot="1">
      <c r="A28" s="30"/>
      <c r="D28" s="40" t="s">
        <v>68</v>
      </c>
      <c r="E28" s="15">
        <f>ABS(E27-$AO$27)</f>
        <v>0</v>
      </c>
      <c r="F28" s="16">
        <f>ABS(F27-$AP$27)</f>
        <v>0</v>
      </c>
      <c r="G28" s="15">
        <f>ABS(G27-$AO$19)</f>
        <v>8.0000000000011617E-2</v>
      </c>
      <c r="H28" s="16">
        <f>ABS(H27-$AP$27)</f>
        <v>0.11212513775346977</v>
      </c>
      <c r="I28" s="15"/>
      <c r="J28" s="16"/>
      <c r="K28" s="15"/>
      <c r="L28" s="16"/>
      <c r="M28" s="15"/>
      <c r="N28" s="16"/>
      <c r="O28" s="17" t="s">
        <v>33</v>
      </c>
      <c r="P28" s="17" t="s">
        <v>33</v>
      </c>
      <c r="Q28" s="17"/>
      <c r="R28" s="17"/>
      <c r="S28" s="17" t="s">
        <v>33</v>
      </c>
      <c r="T28" s="17" t="s">
        <v>33</v>
      </c>
      <c r="U28" s="17" t="s">
        <v>33</v>
      </c>
      <c r="V28" s="17" t="s">
        <v>33</v>
      </c>
      <c r="W28" s="17" t="s">
        <v>33</v>
      </c>
      <c r="X28" s="17" t="s">
        <v>33</v>
      </c>
      <c r="Y28" s="17" t="s">
        <v>33</v>
      </c>
      <c r="Z28" s="17" t="s">
        <v>33</v>
      </c>
      <c r="AA28" s="17" t="s">
        <v>33</v>
      </c>
      <c r="AB28" s="17" t="s">
        <v>33</v>
      </c>
      <c r="AC28" s="17" t="s">
        <v>33</v>
      </c>
      <c r="AD28" s="17" t="s">
        <v>33</v>
      </c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Q28" s="12" t="s">
        <v>33</v>
      </c>
      <c r="AR28" s="12" t="s">
        <v>33</v>
      </c>
    </row>
    <row r="29" spans="1:44" ht="15.75" customHeight="1" thickBot="1">
      <c r="A29" s="30">
        <v>30</v>
      </c>
      <c r="D29" s="41" t="s">
        <v>52</v>
      </c>
      <c r="E29" s="12">
        <v>-2.12</v>
      </c>
      <c r="F29" s="12">
        <v>-6.34</v>
      </c>
      <c r="G29" s="12">
        <f>G$11-G$13+G$12+198.6-60-SUM(G$14:G$18)</f>
        <v>-2.2000000000000117</v>
      </c>
      <c r="H29" s="12">
        <f>H$11-H$13+H$12+198.6-10*LOG10(A29)-30-SUM(H$14:H$18)</f>
        <v>-6.4512125471966559</v>
      </c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6"/>
      <c r="V29" s="6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>
        <f>AVERAGE(E29,I29,M29,O29,Q29,S29,U29,W29,Y29,AA29,AC29,AE29,AG29,AI29,AK29,AM29)</f>
        <v>-2.12</v>
      </c>
      <c r="AP29" s="12">
        <f>AVERAGE(F29,J29,N29,P29,R29,T29,V29,X29,Z29,AB29,AD29,AF29,AH29,AJ29,AL29,AN29)</f>
        <v>-6.34</v>
      </c>
      <c r="AQ29" s="12">
        <f t="shared" si="3"/>
        <v>5.6568542494932018E-2</v>
      </c>
      <c r="AR29" s="12">
        <f t="shared" si="2"/>
        <v>7.8639146275784472E-2</v>
      </c>
    </row>
    <row r="30" spans="1:44" ht="15.75" thickBot="1">
      <c r="A30" s="30"/>
      <c r="D30" s="40" t="s">
        <v>68</v>
      </c>
      <c r="E30" s="15">
        <f>ABS(E29-$AO$29)</f>
        <v>0</v>
      </c>
      <c r="F30" s="16">
        <f>ABS(F29-$AP$29)</f>
        <v>0</v>
      </c>
      <c r="G30" s="15">
        <f>ABS(G29-$AO$19)</f>
        <v>8.0000000000011617E-2</v>
      </c>
      <c r="H30" s="16">
        <f>ABS(H29-$AP$29)</f>
        <v>0.11121254719665608</v>
      </c>
      <c r="I30" s="15"/>
      <c r="J30" s="16"/>
      <c r="K30" s="15"/>
      <c r="L30" s="16"/>
      <c r="M30" s="15"/>
      <c r="N30" s="16"/>
      <c r="O30" s="17" t="s">
        <v>33</v>
      </c>
      <c r="P30" s="17" t="s">
        <v>33</v>
      </c>
      <c r="Q30" s="17"/>
      <c r="R30" s="17"/>
      <c r="S30" s="17" t="s">
        <v>33</v>
      </c>
      <c r="T30" s="17" t="s">
        <v>33</v>
      </c>
      <c r="U30" s="17" t="s">
        <v>33</v>
      </c>
      <c r="V30" s="17" t="s">
        <v>33</v>
      </c>
      <c r="W30" s="17" t="s">
        <v>33</v>
      </c>
      <c r="X30" s="17" t="s">
        <v>33</v>
      </c>
      <c r="Y30" s="17" t="s">
        <v>33</v>
      </c>
      <c r="Z30" s="17" t="s">
        <v>33</v>
      </c>
      <c r="AA30" s="17" t="s">
        <v>33</v>
      </c>
      <c r="AB30" s="17" t="s">
        <v>33</v>
      </c>
      <c r="AC30" s="17" t="s">
        <v>33</v>
      </c>
      <c r="AD30" s="17" t="s">
        <v>33</v>
      </c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Q30" s="12" t="s">
        <v>33</v>
      </c>
      <c r="AR30" s="12" t="s">
        <v>33</v>
      </c>
    </row>
    <row r="31" spans="1:44" ht="15.75" customHeight="1" thickBot="1">
      <c r="A31" s="30">
        <v>15</v>
      </c>
      <c r="D31" s="41" t="s">
        <v>53</v>
      </c>
      <c r="E31" s="12">
        <v>-2.12</v>
      </c>
      <c r="F31" s="12">
        <v>-3.34</v>
      </c>
      <c r="G31" s="12">
        <f>G$11-G$13+G$12+198.6-60-SUM(G$14:G$18)</f>
        <v>-2.2000000000000117</v>
      </c>
      <c r="H31" s="12">
        <f>H$11-H$13+H$12+198.6-10*LOG10(A31)-30-SUM(H$14:H$18)</f>
        <v>-3.4409125905568434</v>
      </c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6"/>
      <c r="V31" s="6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>
        <f>AVERAGE(E31,I31,M31,O31,Q31,S31,U31,W31,Y31,AA31,AC31,AE31,AG31,AI31,AK31,AM31)</f>
        <v>-2.12</v>
      </c>
      <c r="AP31" s="12">
        <f>AVERAGE(F31,J31,N31,P31,R31,T31,V31,X31,Z31,AB31,AD31,AF31,AH31,AJ31,AL31,AN31)</f>
        <v>-3.34</v>
      </c>
      <c r="AQ31" s="12">
        <f t="shared" si="3"/>
        <v>5.6568542494932018E-2</v>
      </c>
      <c r="AR31" s="12">
        <f t="shared" si="2"/>
        <v>7.1355977089845618E-2</v>
      </c>
    </row>
    <row r="32" spans="1:44" ht="15.75" thickBot="1">
      <c r="A32" s="30"/>
      <c r="D32" s="40" t="s">
        <v>68</v>
      </c>
      <c r="E32" s="15">
        <f>ABS(E31-$AO$31)</f>
        <v>0</v>
      </c>
      <c r="F32" s="16">
        <f>ABS(F31-$AP$31)</f>
        <v>0</v>
      </c>
      <c r="G32" s="15">
        <f>ABS(G31-$AO$19)</f>
        <v>8.0000000000011617E-2</v>
      </c>
      <c r="H32" s="16">
        <f>ABS(H31-$AP$31)</f>
        <v>0.10091259055684354</v>
      </c>
      <c r="I32" s="15"/>
      <c r="J32" s="16"/>
      <c r="K32" s="15"/>
      <c r="L32" s="16"/>
      <c r="M32" s="15"/>
      <c r="N32" s="16"/>
      <c r="O32" s="17" t="s">
        <v>33</v>
      </c>
      <c r="P32" s="17" t="s">
        <v>33</v>
      </c>
      <c r="Q32" s="17"/>
      <c r="R32" s="17"/>
      <c r="S32" s="17" t="s">
        <v>33</v>
      </c>
      <c r="T32" s="17" t="s">
        <v>33</v>
      </c>
      <c r="U32" s="17" t="s">
        <v>33</v>
      </c>
      <c r="V32" s="17" t="s">
        <v>33</v>
      </c>
      <c r="W32" s="17" t="s">
        <v>33</v>
      </c>
      <c r="X32" s="17" t="s">
        <v>33</v>
      </c>
      <c r="Y32" s="17" t="s">
        <v>33</v>
      </c>
      <c r="Z32" s="17" t="s">
        <v>33</v>
      </c>
      <c r="AA32" s="17" t="s">
        <v>33</v>
      </c>
      <c r="AB32" s="17" t="s">
        <v>33</v>
      </c>
      <c r="AC32" s="17" t="s">
        <v>33</v>
      </c>
      <c r="AD32" s="17" t="s">
        <v>33</v>
      </c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Q32" s="12" t="s">
        <v>33</v>
      </c>
      <c r="AR32" s="12" t="s">
        <v>33</v>
      </c>
    </row>
    <row r="33" spans="1:44" ht="15.75" customHeight="1" thickBot="1">
      <c r="A33" s="30">
        <v>3.75</v>
      </c>
      <c r="D33" s="41" t="s">
        <v>54</v>
      </c>
      <c r="E33" s="12">
        <v>-2.12</v>
      </c>
      <c r="F33" s="12">
        <v>2.66</v>
      </c>
      <c r="G33" s="12">
        <f>G$11-G$13+G$12+198.6-60-SUM(G$14:G$18)</f>
        <v>-2.2000000000000117</v>
      </c>
      <c r="H33" s="12">
        <f>H$11-H$13+H$12+198.6-10*LOG10(A33)-30-SUM(H$14:H$18)</f>
        <v>2.5796873227227817</v>
      </c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6"/>
      <c r="V33" s="6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>
        <f>AVERAGE(E33,I33,M33,O33,Q33,S33,U33,W33,Y33,AA33,AC33,AE33,AG33,AI33,AK33,AM33)</f>
        <v>-2.12</v>
      </c>
      <c r="AP33" s="12">
        <f>AVERAGE(F33,J33,N33,P33,R33,T33,V33,X33,Z33,AB33,AD33,AF33,AH33,AJ33,AL33,AN33)</f>
        <v>2.66</v>
      </c>
      <c r="AQ33" s="12">
        <f t="shared" si="3"/>
        <v>5.6568542494932018E-2</v>
      </c>
      <c r="AR33" s="12">
        <f t="shared" si="2"/>
        <v>5.6789638717967932E-2</v>
      </c>
    </row>
    <row r="34" spans="1:44" ht="15.75" thickBot="1">
      <c r="A34" s="30"/>
      <c r="D34" s="40" t="s">
        <v>68</v>
      </c>
      <c r="E34" s="15">
        <f>ABS(E33-$AO$33)</f>
        <v>0</v>
      </c>
      <c r="F34" s="16">
        <f>ABS(F33-$AP$33)</f>
        <v>0</v>
      </c>
      <c r="G34" s="15">
        <f>ABS(G33-$AO$19)</f>
        <v>8.0000000000011617E-2</v>
      </c>
      <c r="H34" s="16">
        <f>ABS(H33-$AP$33)</f>
        <v>8.0312677277218469E-2</v>
      </c>
      <c r="I34" s="15"/>
      <c r="J34" s="16"/>
      <c r="K34" s="15"/>
      <c r="L34" s="16"/>
      <c r="M34" s="15"/>
      <c r="N34" s="16"/>
      <c r="O34" s="17" t="s">
        <v>33</v>
      </c>
      <c r="P34" s="17" t="s">
        <v>33</v>
      </c>
      <c r="Q34" s="17"/>
      <c r="R34" s="17"/>
      <c r="S34" s="17" t="s">
        <v>33</v>
      </c>
      <c r="T34" s="17" t="s">
        <v>33</v>
      </c>
      <c r="U34" s="17" t="s">
        <v>33</v>
      </c>
      <c r="V34" s="17" t="s">
        <v>33</v>
      </c>
      <c r="W34" s="17" t="s">
        <v>33</v>
      </c>
      <c r="X34" s="17" t="s">
        <v>33</v>
      </c>
      <c r="Y34" s="17" t="s">
        <v>33</v>
      </c>
      <c r="Z34" s="17" t="s">
        <v>33</v>
      </c>
      <c r="AA34" s="17" t="s">
        <v>33</v>
      </c>
      <c r="AB34" s="17" t="s">
        <v>33</v>
      </c>
      <c r="AC34" s="17" t="s">
        <v>33</v>
      </c>
      <c r="AD34" s="17" t="s">
        <v>33</v>
      </c>
      <c r="AE34" s="16"/>
      <c r="AF34" s="16"/>
      <c r="AG34" s="16"/>
      <c r="AH34" s="16"/>
      <c r="AI34" s="16"/>
      <c r="AJ34" s="16"/>
      <c r="AK34" s="16"/>
      <c r="AL34" s="16"/>
      <c r="AM34" s="16"/>
      <c r="AN34" s="16"/>
    </row>
    <row r="35" spans="1:44" ht="15.75" thickBot="1">
      <c r="D35" s="11" t="s">
        <v>33</v>
      </c>
    </row>
    <row r="37" spans="1:44" ht="15">
      <c r="F37" s="24" t="s">
        <v>33</v>
      </c>
      <c r="G37" s="25"/>
      <c r="H37" s="24" t="s">
        <v>33</v>
      </c>
      <c r="I37" s="25"/>
      <c r="J37" s="25"/>
      <c r="K37" s="25"/>
      <c r="L37" s="24" t="s">
        <v>33</v>
      </c>
    </row>
  </sheetData>
  <mergeCells count="20">
    <mergeCell ref="AA8:AB8"/>
    <mergeCell ref="E8:F8"/>
    <mergeCell ref="G8:H8"/>
    <mergeCell ref="I8:J8"/>
    <mergeCell ref="K8:L8"/>
    <mergeCell ref="M8:N8"/>
    <mergeCell ref="O8:P8"/>
    <mergeCell ref="Q8:R8"/>
    <mergeCell ref="S8:T8"/>
    <mergeCell ref="U8:V8"/>
    <mergeCell ref="W8:X8"/>
    <mergeCell ref="Y8:Z8"/>
    <mergeCell ref="AO8:AP8"/>
    <mergeCell ref="AQ8:AR8"/>
    <mergeCell ref="AC8:AD8"/>
    <mergeCell ref="AE8:AF8"/>
    <mergeCell ref="AG8:AH8"/>
    <mergeCell ref="AI8:AJ8"/>
    <mergeCell ref="AK8:AL8"/>
    <mergeCell ref="AM8:AN8"/>
  </mergeCells>
  <pageMargins left="0.19685039370078741" right="0.19685039370078741" top="0.19685039370078741" bottom="0.19685039370078741" header="0.19685039370078741" footer="0.19685039370078741"/>
  <pageSetup paperSize="9" scale="16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A3:AR37"/>
  <sheetViews>
    <sheetView zoomScale="110" zoomScaleNormal="110" zoomScalePageLayoutView="80" workbookViewId="0">
      <selection activeCell="M15" sqref="M15"/>
    </sheetView>
  </sheetViews>
  <sheetFormatPr defaultColWidth="9.28515625" defaultRowHeight="12.75"/>
  <cols>
    <col min="1" max="3" width="9.28515625" style="18" customWidth="1"/>
    <col min="4" max="4" width="24.42578125" style="18" bestFit="1" customWidth="1"/>
    <col min="5" max="98" width="9.28515625" style="18" customWidth="1"/>
    <col min="99" max="16384" width="9.28515625" style="18"/>
  </cols>
  <sheetData>
    <row r="3" spans="1:44" ht="13.5" thickBot="1"/>
    <row r="4" spans="1:44" ht="13.5" thickBot="1">
      <c r="D4" s="28" t="s">
        <v>67</v>
      </c>
    </row>
    <row r="7" spans="1:44" ht="13.5" customHeight="1" thickBot="1"/>
    <row r="8" spans="1:44" ht="15.75" customHeight="1" thickBot="1">
      <c r="D8" s="40" t="s">
        <v>18</v>
      </c>
      <c r="E8" s="38" t="s">
        <v>32</v>
      </c>
      <c r="F8" s="39"/>
      <c r="G8" s="38" t="s">
        <v>76</v>
      </c>
      <c r="H8" s="39"/>
      <c r="I8" s="31" t="s">
        <v>55</v>
      </c>
      <c r="J8" s="32"/>
      <c r="K8" s="31" t="s">
        <v>56</v>
      </c>
      <c r="L8" s="32"/>
      <c r="M8" s="31" t="s">
        <v>57</v>
      </c>
      <c r="N8" s="33"/>
      <c r="O8" s="31" t="s">
        <v>33</v>
      </c>
      <c r="P8" s="32"/>
      <c r="Q8" s="31"/>
      <c r="R8" s="32"/>
      <c r="S8" s="31" t="s">
        <v>33</v>
      </c>
      <c r="T8" s="32"/>
      <c r="U8" s="31" t="s">
        <v>33</v>
      </c>
      <c r="V8" s="32"/>
      <c r="W8" s="31" t="s">
        <v>33</v>
      </c>
      <c r="X8" s="32"/>
      <c r="Y8" s="31" t="s">
        <v>33</v>
      </c>
      <c r="Z8" s="32"/>
      <c r="AA8" s="31" t="s">
        <v>33</v>
      </c>
      <c r="AB8" s="33"/>
      <c r="AC8" s="31" t="s">
        <v>33</v>
      </c>
      <c r="AD8" s="33"/>
      <c r="AE8" s="31"/>
      <c r="AF8" s="33"/>
      <c r="AG8" s="31"/>
      <c r="AH8" s="32"/>
      <c r="AI8" s="31"/>
      <c r="AJ8" s="32"/>
      <c r="AK8" s="31"/>
      <c r="AL8" s="33"/>
      <c r="AM8" s="31"/>
      <c r="AN8" s="33"/>
      <c r="AO8" s="31" t="s">
        <v>19</v>
      </c>
      <c r="AP8" s="35"/>
      <c r="AQ8" s="31" t="s">
        <v>20</v>
      </c>
      <c r="AR8" s="34"/>
    </row>
    <row r="9" spans="1:44" ht="15.75" customHeight="1" thickBot="1">
      <c r="D9" s="41" t="s">
        <v>21</v>
      </c>
      <c r="E9" s="6" t="s">
        <v>22</v>
      </c>
      <c r="F9" s="6" t="s">
        <v>23</v>
      </c>
      <c r="G9" s="6" t="s">
        <v>22</v>
      </c>
      <c r="H9" s="6" t="s">
        <v>23</v>
      </c>
      <c r="I9" s="6" t="s">
        <v>22</v>
      </c>
      <c r="J9" s="6" t="s">
        <v>23</v>
      </c>
      <c r="K9" s="6" t="s">
        <v>22</v>
      </c>
      <c r="L9" s="6" t="s">
        <v>23</v>
      </c>
      <c r="M9" s="6" t="s">
        <v>22</v>
      </c>
      <c r="N9" s="6" t="s">
        <v>23</v>
      </c>
      <c r="O9" s="6" t="s">
        <v>22</v>
      </c>
      <c r="P9" s="6" t="s">
        <v>23</v>
      </c>
      <c r="Q9" s="6" t="s">
        <v>22</v>
      </c>
      <c r="R9" s="6" t="s">
        <v>23</v>
      </c>
      <c r="S9" s="6" t="s">
        <v>22</v>
      </c>
      <c r="T9" s="6" t="s">
        <v>23</v>
      </c>
      <c r="U9" s="6" t="s">
        <v>22</v>
      </c>
      <c r="V9" s="6" t="s">
        <v>23</v>
      </c>
      <c r="W9" s="6" t="s">
        <v>22</v>
      </c>
      <c r="X9" s="6" t="s">
        <v>23</v>
      </c>
      <c r="Y9" s="6" t="s">
        <v>22</v>
      </c>
      <c r="Z9" s="6" t="s">
        <v>23</v>
      </c>
      <c r="AA9" s="6" t="s">
        <v>22</v>
      </c>
      <c r="AB9" s="6" t="s">
        <v>23</v>
      </c>
      <c r="AC9" s="6" t="s">
        <v>22</v>
      </c>
      <c r="AD9" s="6" t="s">
        <v>23</v>
      </c>
      <c r="AE9" s="6" t="s">
        <v>22</v>
      </c>
      <c r="AF9" s="6" t="s">
        <v>23</v>
      </c>
      <c r="AG9" s="6" t="s">
        <v>22</v>
      </c>
      <c r="AH9" s="6" t="s">
        <v>23</v>
      </c>
      <c r="AI9" s="6" t="s">
        <v>22</v>
      </c>
      <c r="AJ9" s="6" t="s">
        <v>23</v>
      </c>
      <c r="AK9" s="6" t="s">
        <v>22</v>
      </c>
      <c r="AL9" s="6" t="s">
        <v>23</v>
      </c>
      <c r="AM9" s="6" t="s">
        <v>22</v>
      </c>
      <c r="AN9" s="6" t="s">
        <v>23</v>
      </c>
      <c r="AO9" s="6" t="s">
        <v>22</v>
      </c>
      <c r="AP9" s="6" t="s">
        <v>23</v>
      </c>
      <c r="AQ9" s="6" t="s">
        <v>22</v>
      </c>
      <c r="AR9" s="6" t="s">
        <v>23</v>
      </c>
    </row>
    <row r="10" spans="1:44" ht="15.75" customHeight="1" thickBot="1">
      <c r="D10" s="41" t="s">
        <v>24</v>
      </c>
      <c r="E10" s="12">
        <v>2</v>
      </c>
      <c r="F10" s="12">
        <v>2</v>
      </c>
      <c r="G10" s="12">
        <v>2</v>
      </c>
      <c r="H10" s="12">
        <v>2</v>
      </c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</row>
    <row r="11" spans="1:44" ht="30" customHeight="1" thickBot="1">
      <c r="D11" s="42" t="s">
        <v>73</v>
      </c>
      <c r="E11" s="12">
        <v>51.45</v>
      </c>
      <c r="F11" s="12">
        <v>23</v>
      </c>
      <c r="G11" s="12">
        <v>51.45</v>
      </c>
      <c r="H11" s="12">
        <v>23</v>
      </c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6"/>
      <c r="V11" s="6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>
        <f t="shared" ref="AO11:AO19" si="0">AVERAGE(E11,I11,M11,O11,Q11,S11,U11,W11,Y11,AA11,AC11,AE11,AG11,AI11,AK11,AM11)</f>
        <v>51.45</v>
      </c>
      <c r="AP11" s="12">
        <f t="shared" ref="AP11:AP19" si="1">AVERAGE(F11,J11,N11,P11,R11,T11,V11,X11,Z11,AB11,AD11,AF11,AH11,AJ11,AL11,AN11)</f>
        <v>23</v>
      </c>
      <c r="AQ11" s="12">
        <f>_xlfn.STDEV.S(E11,G11,I11,M11,O11,Q11,S11,U11,W11,Y11,AA11,AC11,AE11,AG11,AI11,AK11,AM11)</f>
        <v>0</v>
      </c>
      <c r="AR11" s="12">
        <f>_xlfn.STDEV.S(F11,H11,J11,N11,P11,R11,T11,V11,X11,Z11,AB11,AD11,AF11,AH11,AJ11,AL11,AN11)</f>
        <v>0</v>
      </c>
    </row>
    <row r="12" spans="1:44" ht="15.75" customHeight="1" thickBot="1">
      <c r="D12" s="41" t="s">
        <v>25</v>
      </c>
      <c r="E12" s="12">
        <v>-31.62</v>
      </c>
      <c r="F12" s="12">
        <v>-18.600000000000001</v>
      </c>
      <c r="G12" s="12">
        <v>-31.62</v>
      </c>
      <c r="H12" s="12">
        <v>-18.600000000000001</v>
      </c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6"/>
      <c r="V12" s="6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>
        <f t="shared" si="0"/>
        <v>-31.62</v>
      </c>
      <c r="AP12" s="12">
        <f t="shared" si="1"/>
        <v>-18.600000000000001</v>
      </c>
      <c r="AQ12" s="12">
        <f>_xlfn.STDEV.S(E12,G12,I12,M12,O12,Q12,S12,U12,W12,Y12,AA12,AC12,AE12,AG12,AI12,AK12,AM12)</f>
        <v>0</v>
      </c>
      <c r="AR12" s="12">
        <f t="shared" ref="AR12:AR33" si="2">_xlfn.STDEV.S(F12,H12,J12,N12,P12,R12,T12,V12,X12,Z12,AB12,AD12,AF12,AH12,AJ12,AL12,AN12)</f>
        <v>0</v>
      </c>
    </row>
    <row r="13" spans="1:44" ht="15.75" customHeight="1" thickBot="1">
      <c r="A13" s="18" t="s">
        <v>33</v>
      </c>
      <c r="D13" s="41" t="s">
        <v>26</v>
      </c>
      <c r="E13" s="12">
        <v>159.1</v>
      </c>
      <c r="F13" s="12">
        <v>159.1</v>
      </c>
      <c r="G13" s="12">
        <v>159.08000000000001</v>
      </c>
      <c r="H13" s="12">
        <v>159.08000000000001</v>
      </c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6"/>
      <c r="V13" s="6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>
        <f t="shared" si="0"/>
        <v>159.1</v>
      </c>
      <c r="AP13" s="12">
        <f t="shared" si="1"/>
        <v>159.1</v>
      </c>
      <c r="AQ13" s="12">
        <f t="shared" ref="AQ13:AQ33" si="3">_xlfn.STDEV.S(E13,G13,I13,M13,O13,Q13,S13,U13,W13,Y13,AA13,AC13,AE13,AG13,AI13,AK13,AM13)</f>
        <v>1.4142135623718088E-2</v>
      </c>
      <c r="AR13" s="12">
        <f t="shared" si="2"/>
        <v>1.4142135623718088E-2</v>
      </c>
    </row>
    <row r="14" spans="1:44" ht="15.75" customHeight="1" thickBot="1">
      <c r="D14" s="41" t="s">
        <v>27</v>
      </c>
      <c r="E14" s="12">
        <v>0.1</v>
      </c>
      <c r="F14" s="12">
        <v>0.1</v>
      </c>
      <c r="G14" s="12">
        <v>0.2</v>
      </c>
      <c r="H14" s="12">
        <v>0.2</v>
      </c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6"/>
      <c r="V14" s="6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>
        <f t="shared" si="0"/>
        <v>0.1</v>
      </c>
      <c r="AP14" s="12">
        <f t="shared" si="1"/>
        <v>0.1</v>
      </c>
      <c r="AQ14" s="12">
        <f t="shared" si="3"/>
        <v>7.0710678118654738E-2</v>
      </c>
      <c r="AR14" s="12">
        <f t="shared" si="2"/>
        <v>7.0710678118654738E-2</v>
      </c>
    </row>
    <row r="15" spans="1:44" ht="15.75" customHeight="1" thickBot="1">
      <c r="D15" s="41" t="s">
        <v>28</v>
      </c>
      <c r="E15" s="12">
        <v>3</v>
      </c>
      <c r="F15" s="12">
        <v>3</v>
      </c>
      <c r="G15" s="12">
        <v>3</v>
      </c>
      <c r="H15" s="12">
        <v>3</v>
      </c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6"/>
      <c r="V15" s="6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>
        <f t="shared" si="0"/>
        <v>3</v>
      </c>
      <c r="AP15" s="12">
        <f t="shared" si="1"/>
        <v>3</v>
      </c>
      <c r="AQ15" s="12">
        <f t="shared" si="3"/>
        <v>0</v>
      </c>
      <c r="AR15" s="12">
        <f t="shared" si="2"/>
        <v>0</v>
      </c>
    </row>
    <row r="16" spans="1:44" ht="15.75" customHeight="1" thickBot="1">
      <c r="D16" s="41" t="s">
        <v>29</v>
      </c>
      <c r="E16" s="12">
        <v>2.2000000000000002</v>
      </c>
      <c r="F16" s="12">
        <v>2.2000000000000002</v>
      </c>
      <c r="G16" s="12">
        <v>2.2000000000000002</v>
      </c>
      <c r="H16" s="12">
        <v>2.2000000000000002</v>
      </c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6"/>
      <c r="V16" s="6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>
        <f t="shared" si="0"/>
        <v>2.2000000000000002</v>
      </c>
      <c r="AP16" s="12">
        <f t="shared" si="1"/>
        <v>2.2000000000000002</v>
      </c>
      <c r="AQ16" s="12">
        <f t="shared" si="3"/>
        <v>0</v>
      </c>
      <c r="AR16" s="12">
        <f t="shared" si="2"/>
        <v>0</v>
      </c>
    </row>
    <row r="17" spans="1:44" ht="15.75" customHeight="1" thickBot="1">
      <c r="D17" s="41" t="s">
        <v>30</v>
      </c>
      <c r="E17" s="12">
        <v>3</v>
      </c>
      <c r="F17" s="12">
        <v>3</v>
      </c>
      <c r="G17" s="12">
        <v>3</v>
      </c>
      <c r="H17" s="12">
        <v>3</v>
      </c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6"/>
      <c r="V17" s="6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>
        <f t="shared" si="0"/>
        <v>3</v>
      </c>
      <c r="AP17" s="12">
        <f t="shared" si="1"/>
        <v>3</v>
      </c>
      <c r="AQ17" s="12">
        <f t="shared" si="3"/>
        <v>0</v>
      </c>
      <c r="AR17" s="12">
        <f t="shared" si="2"/>
        <v>0</v>
      </c>
    </row>
    <row r="18" spans="1:44" ht="15.75" customHeight="1" thickBot="1">
      <c r="D18" s="41" t="s">
        <v>31</v>
      </c>
      <c r="E18" s="12">
        <v>0</v>
      </c>
      <c r="F18" s="12">
        <v>0</v>
      </c>
      <c r="G18" s="12">
        <v>0</v>
      </c>
      <c r="H18" s="12">
        <v>3</v>
      </c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6"/>
      <c r="V18" s="6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>
        <f t="shared" si="0"/>
        <v>0</v>
      </c>
      <c r="AP18" s="12">
        <f t="shared" si="1"/>
        <v>0</v>
      </c>
      <c r="AQ18" s="12">
        <f t="shared" si="3"/>
        <v>0</v>
      </c>
      <c r="AR18" s="12">
        <f t="shared" si="2"/>
        <v>2.1213203435596424</v>
      </c>
    </row>
    <row r="19" spans="1:44" ht="15.75" customHeight="1" thickBot="1">
      <c r="A19" s="30">
        <v>1080</v>
      </c>
      <c r="D19" s="41" t="s">
        <v>48</v>
      </c>
      <c r="E19" s="12">
        <v>-12</v>
      </c>
      <c r="F19" s="12">
        <v>-27</v>
      </c>
      <c r="G19" s="36">
        <f>G$11-G$13+G$12+198.6-60-SUM(G$14:G$18)-3</f>
        <v>-12.050000000000006</v>
      </c>
      <c r="H19" s="12">
        <f>H$11-H$13+H$12+198.6-10*LOG10(A19)-30-SUM(H$14:H$18)</f>
        <v>-27.814237554869514</v>
      </c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6"/>
      <c r="V19" s="6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>
        <f t="shared" si="0"/>
        <v>-12</v>
      </c>
      <c r="AP19" s="12">
        <f t="shared" si="1"/>
        <v>-27</v>
      </c>
      <c r="AQ19" s="12">
        <f t="shared" si="3"/>
        <v>3.535533905933165E-2</v>
      </c>
      <c r="AR19" s="12">
        <f t="shared" si="2"/>
        <v>0.57575289654498707</v>
      </c>
    </row>
    <row r="20" spans="1:44" ht="15.75" thickBot="1">
      <c r="A20" s="30"/>
      <c r="D20" s="40" t="s">
        <v>68</v>
      </c>
      <c r="E20" s="15">
        <f>ABS(E19-$AO$19)</f>
        <v>0</v>
      </c>
      <c r="F20" s="16">
        <f>ABS(F19-$AP$19)</f>
        <v>0</v>
      </c>
      <c r="G20" s="15">
        <f>ABS(G19-$AO$19)</f>
        <v>5.000000000000604E-2</v>
      </c>
      <c r="H20" s="16">
        <f>ABS(H19-$AP$19)</f>
        <v>0.81423755486951421</v>
      </c>
      <c r="I20" s="15"/>
      <c r="J20" s="16"/>
      <c r="K20" s="15"/>
      <c r="L20" s="16"/>
      <c r="M20" s="15"/>
      <c r="N20" s="16"/>
      <c r="O20" s="17" t="s">
        <v>33</v>
      </c>
      <c r="P20" s="17" t="s">
        <v>33</v>
      </c>
      <c r="Q20" s="17"/>
      <c r="R20" s="17"/>
      <c r="S20" s="17" t="s">
        <v>33</v>
      </c>
      <c r="T20" s="17" t="s">
        <v>33</v>
      </c>
      <c r="U20" s="17" t="s">
        <v>33</v>
      </c>
      <c r="V20" s="17" t="s">
        <v>33</v>
      </c>
      <c r="W20" s="17" t="s">
        <v>33</v>
      </c>
      <c r="X20" s="17" t="s">
        <v>33</v>
      </c>
      <c r="Y20" s="17" t="s">
        <v>33</v>
      </c>
      <c r="Z20" s="17" t="s">
        <v>33</v>
      </c>
      <c r="AA20" s="17" t="s">
        <v>33</v>
      </c>
      <c r="AB20" s="17" t="s">
        <v>33</v>
      </c>
      <c r="AC20" s="17" t="s">
        <v>33</v>
      </c>
      <c r="AD20" s="17" t="s">
        <v>33</v>
      </c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Q20" s="12" t="s">
        <v>33</v>
      </c>
      <c r="AR20" s="12" t="s">
        <v>33</v>
      </c>
    </row>
    <row r="21" spans="1:44" ht="15.75" customHeight="1" thickBot="1">
      <c r="A21" s="30">
        <v>360</v>
      </c>
      <c r="D21" s="41" t="s">
        <v>49</v>
      </c>
      <c r="E21" s="12">
        <v>-12</v>
      </c>
      <c r="F21" s="12">
        <v>-22.2</v>
      </c>
      <c r="G21" s="12">
        <f>G$11-G$13+G$12+198.6-60-SUM(G$14:G$18)-3</f>
        <v>-12.050000000000006</v>
      </c>
      <c r="H21" s="12">
        <f>H$11-H$13+H$12+198.6-10*LOG10(A21)-30-SUM(H$14:H$18)</f>
        <v>-23.043025007672888</v>
      </c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6"/>
      <c r="V21" s="6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>
        <f>AVERAGE(E21,I21,M21,O21,Q21,S21,U21,W21,Y21,AA21,AC21,AE21,AG21,AI21,AK21,AM21)</f>
        <v>-12</v>
      </c>
      <c r="AP21" s="12">
        <f>AVERAGE(F21,J21,N21,P21,R21,T21,V21,X21,Z21,AB21,AD21,AF21,AH21,AJ21,AL21,AN21)</f>
        <v>-22.2</v>
      </c>
      <c r="AQ21" s="12">
        <f t="shared" si="3"/>
        <v>3.535533905933165E-2</v>
      </c>
      <c r="AR21" s="12">
        <f t="shared" si="2"/>
        <v>0.59610869963534108</v>
      </c>
    </row>
    <row r="22" spans="1:44" ht="15.75" thickBot="1">
      <c r="A22" s="30"/>
      <c r="D22" s="40" t="s">
        <v>68</v>
      </c>
      <c r="E22" s="15">
        <f>ABS(E21-$AO$21)</f>
        <v>0</v>
      </c>
      <c r="F22" s="16">
        <f>ABS(F21-$AP$21)</f>
        <v>0</v>
      </c>
      <c r="G22" s="15">
        <f>ABS(G21-$AO$19)</f>
        <v>5.000000000000604E-2</v>
      </c>
      <c r="H22" s="16">
        <f>ABS(H21-$AP$21)</f>
        <v>0.8430250076728889</v>
      </c>
      <c r="I22" s="15"/>
      <c r="J22" s="16"/>
      <c r="K22" s="15"/>
      <c r="L22" s="16"/>
      <c r="M22" s="15"/>
      <c r="N22" s="16"/>
      <c r="O22" s="17" t="s">
        <v>33</v>
      </c>
      <c r="P22" s="17" t="s">
        <v>33</v>
      </c>
      <c r="Q22" s="17"/>
      <c r="R22" s="17"/>
      <c r="S22" s="17" t="s">
        <v>33</v>
      </c>
      <c r="T22" s="17" t="s">
        <v>33</v>
      </c>
      <c r="U22" s="17" t="s">
        <v>33</v>
      </c>
      <c r="V22" s="17" t="s">
        <v>33</v>
      </c>
      <c r="W22" s="17" t="s">
        <v>33</v>
      </c>
      <c r="X22" s="17" t="s">
        <v>33</v>
      </c>
      <c r="Y22" s="17" t="s">
        <v>33</v>
      </c>
      <c r="Z22" s="17" t="s">
        <v>33</v>
      </c>
      <c r="AA22" s="17" t="s">
        <v>33</v>
      </c>
      <c r="AB22" s="17" t="s">
        <v>33</v>
      </c>
      <c r="AC22" s="17" t="s">
        <v>33</v>
      </c>
      <c r="AD22" s="17" t="s">
        <v>33</v>
      </c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Q22" s="12" t="s">
        <v>33</v>
      </c>
      <c r="AR22" s="12" t="s">
        <v>33</v>
      </c>
    </row>
    <row r="23" spans="1:44" ht="15.75" customHeight="1" thickBot="1">
      <c r="A23" s="30">
        <v>180</v>
      </c>
      <c r="D23" s="41" t="s">
        <v>47</v>
      </c>
      <c r="E23" s="12">
        <v>-12</v>
      </c>
      <c r="F23" s="12">
        <v>-19.2</v>
      </c>
      <c r="G23" s="12">
        <f>G$11-G$13+G$12+198.6-60-SUM(G$14:G$18)-3</f>
        <v>-12.050000000000006</v>
      </c>
      <c r="H23" s="12">
        <f>H$11-H$13+H$12+198.6-10*LOG10(A23)-30-SUM(H$14:H$18)</f>
        <v>-20.032725051033076</v>
      </c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6"/>
      <c r="V23" s="6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>
        <f>AVERAGE(E23,I23,M23,O23,Q23,S23,U23,W23,Y23,AA23,AC23,AE23,AG23,AI23,AK23,AM23)</f>
        <v>-12</v>
      </c>
      <c r="AP23" s="12">
        <f>AVERAGE(F23,J23,N23,P23,R23,T23,V23,X23,Z23,AB23,AD23,AF23,AH23,AJ23,AL23,AN23)</f>
        <v>-19.2</v>
      </c>
      <c r="AQ23" s="12">
        <f t="shared" si="3"/>
        <v>3.535533905933165E-2</v>
      </c>
      <c r="AR23" s="12">
        <f t="shared" si="2"/>
        <v>0.58882553044940222</v>
      </c>
    </row>
    <row r="24" spans="1:44" ht="15.75" thickBot="1">
      <c r="A24" s="30"/>
      <c r="D24" s="40" t="s">
        <v>68</v>
      </c>
      <c r="E24" s="15">
        <f>ABS(E23-$AO$23)</f>
        <v>0</v>
      </c>
      <c r="F24" s="16">
        <f>ABS(F23-$AP$23)</f>
        <v>0</v>
      </c>
      <c r="G24" s="15">
        <f>ABS(G23-$AO$19)</f>
        <v>5.000000000000604E-2</v>
      </c>
      <c r="H24" s="16">
        <f>ABS(H23-$AP$23)</f>
        <v>0.83272505103307637</v>
      </c>
      <c r="I24" s="15"/>
      <c r="J24" s="16"/>
      <c r="K24" s="15"/>
      <c r="L24" s="16"/>
      <c r="M24" s="15"/>
      <c r="N24" s="16"/>
      <c r="O24" s="17" t="s">
        <v>33</v>
      </c>
      <c r="P24" s="17" t="s">
        <v>33</v>
      </c>
      <c r="Q24" s="17"/>
      <c r="R24" s="17"/>
      <c r="S24" s="17" t="s">
        <v>33</v>
      </c>
      <c r="T24" s="17" t="s">
        <v>33</v>
      </c>
      <c r="U24" s="17" t="s">
        <v>33</v>
      </c>
      <c r="V24" s="17" t="s">
        <v>33</v>
      </c>
      <c r="W24" s="17" t="s">
        <v>33</v>
      </c>
      <c r="X24" s="17" t="s">
        <v>33</v>
      </c>
      <c r="Y24" s="17" t="s">
        <v>33</v>
      </c>
      <c r="Z24" s="17" t="s">
        <v>33</v>
      </c>
      <c r="AA24" s="17" t="s">
        <v>33</v>
      </c>
      <c r="AB24" s="17" t="s">
        <v>33</v>
      </c>
      <c r="AC24" s="17" t="s">
        <v>33</v>
      </c>
      <c r="AD24" s="17" t="s">
        <v>33</v>
      </c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Q24" s="12" t="s">
        <v>33</v>
      </c>
      <c r="AR24" s="12" t="s">
        <v>33</v>
      </c>
    </row>
    <row r="25" spans="1:44" ht="15.75" customHeight="1" thickBot="1">
      <c r="A25" s="30">
        <v>90</v>
      </c>
      <c r="D25" s="41" t="s">
        <v>50</v>
      </c>
      <c r="E25" s="12">
        <v>-12</v>
      </c>
      <c r="F25" s="12">
        <v>-16.2</v>
      </c>
      <c r="G25" s="12">
        <f>G$11-G$13+G$12+198.6-60-SUM(G$14:G$18)-3</f>
        <v>-12.050000000000006</v>
      </c>
      <c r="H25" s="12">
        <f>H$11-H$13+H$12+198.6-10*LOG10(A25)-30-SUM(H$14:H$18)</f>
        <v>-17.022425094393263</v>
      </c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6"/>
      <c r="V25" s="6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>
        <f>AVERAGE(E25,I25,M25,O25,Q25,S25,U25,W25,Y25,AA25,AC25,AE25,AG25,AI25,AK25,AM25)</f>
        <v>-12</v>
      </c>
      <c r="AP25" s="12">
        <f>AVERAGE(F25,J25,N25,P25,R25,T25,V25,X25,Z25,AB25,AD25,AF25,AH25,AJ25,AL25,AN25)</f>
        <v>-16.2</v>
      </c>
      <c r="AQ25" s="12">
        <f t="shared" si="3"/>
        <v>3.535533905933165E-2</v>
      </c>
      <c r="AR25" s="12">
        <f t="shared" si="2"/>
        <v>0.58154236126346326</v>
      </c>
    </row>
    <row r="26" spans="1:44" ht="15.75" thickBot="1">
      <c r="A26" s="30"/>
      <c r="D26" s="40" t="s">
        <v>68</v>
      </c>
      <c r="E26" s="15">
        <f>ABS(E25-$AO$25)</f>
        <v>0</v>
      </c>
      <c r="F26" s="16">
        <f>ABS(F25-$AP$25)</f>
        <v>0</v>
      </c>
      <c r="G26" s="15">
        <f>ABS(G25-$AO$19)</f>
        <v>5.000000000000604E-2</v>
      </c>
      <c r="H26" s="16">
        <f>ABS(H25-$AP$25)</f>
        <v>0.82242509439326383</v>
      </c>
      <c r="I26" s="15"/>
      <c r="J26" s="16"/>
      <c r="K26" s="15"/>
      <c r="L26" s="16"/>
      <c r="M26" s="15"/>
      <c r="N26" s="16"/>
      <c r="O26" s="17" t="s">
        <v>33</v>
      </c>
      <c r="P26" s="17" t="s">
        <v>33</v>
      </c>
      <c r="Q26" s="17"/>
      <c r="R26" s="17"/>
      <c r="S26" s="17" t="s">
        <v>33</v>
      </c>
      <c r="T26" s="17" t="s">
        <v>33</v>
      </c>
      <c r="U26" s="17" t="s">
        <v>33</v>
      </c>
      <c r="V26" s="17" t="s">
        <v>33</v>
      </c>
      <c r="W26" s="17" t="s">
        <v>33</v>
      </c>
      <c r="X26" s="17" t="s">
        <v>33</v>
      </c>
      <c r="Y26" s="17" t="s">
        <v>33</v>
      </c>
      <c r="Z26" s="17" t="s">
        <v>33</v>
      </c>
      <c r="AA26" s="17" t="s">
        <v>33</v>
      </c>
      <c r="AB26" s="17" t="s">
        <v>33</v>
      </c>
      <c r="AC26" s="17" t="s">
        <v>33</v>
      </c>
      <c r="AD26" s="17" t="s">
        <v>33</v>
      </c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Q26" s="12" t="s">
        <v>33</v>
      </c>
      <c r="AR26" s="12" t="s">
        <v>33</v>
      </c>
    </row>
    <row r="27" spans="1:44" ht="15.75" customHeight="1" thickBot="1">
      <c r="A27" s="30">
        <v>45</v>
      </c>
      <c r="D27" s="41" t="s">
        <v>51</v>
      </c>
      <c r="E27" s="12">
        <v>-12</v>
      </c>
      <c r="F27" s="12">
        <v>-13.2</v>
      </c>
      <c r="G27" s="12">
        <f>G$11-G$13+G$12+198.6-60-SUM(G$14:G$18)-3</f>
        <v>-12.050000000000006</v>
      </c>
      <c r="H27" s="12">
        <f>H$11-H$13+H$12+198.6-10*LOG10(A27)-30-SUM(H$14:H$18)</f>
        <v>-14.012125137753449</v>
      </c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6"/>
      <c r="V27" s="6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>
        <f>AVERAGE(E27,I27,M27,O27,Q27,S27,U27,W27,Y27,AA27,AC27,AE27,AG27,AI27,AK27,AM27)</f>
        <v>-12</v>
      </c>
      <c r="AP27" s="12">
        <f>AVERAGE(F27,J27,N27,P27,R27,T27,V27,X27,Z27,AB27,AD27,AF27,AH27,AJ27,AL27,AN27)</f>
        <v>-13.2</v>
      </c>
      <c r="AQ27" s="12">
        <f t="shared" si="3"/>
        <v>3.535533905933165E-2</v>
      </c>
      <c r="AR27" s="12">
        <f t="shared" si="2"/>
        <v>0.57425919207752318</v>
      </c>
    </row>
    <row r="28" spans="1:44" ht="15.75" thickBot="1">
      <c r="A28" s="30"/>
      <c r="D28" s="40" t="s">
        <v>68</v>
      </c>
      <c r="E28" s="15">
        <f>ABS(E27-$AO$27)</f>
        <v>0</v>
      </c>
      <c r="F28" s="16">
        <f>ABS(F27-$AP$27)</f>
        <v>0</v>
      </c>
      <c r="G28" s="15">
        <f>ABS(G27-$AO$19)</f>
        <v>5.000000000000604E-2</v>
      </c>
      <c r="H28" s="16">
        <f>ABS(H27-$AP$27)</f>
        <v>0.81212513775344952</v>
      </c>
      <c r="I28" s="15"/>
      <c r="J28" s="16"/>
      <c r="K28" s="15"/>
      <c r="L28" s="16"/>
      <c r="M28" s="15"/>
      <c r="N28" s="16"/>
      <c r="O28" s="17" t="s">
        <v>33</v>
      </c>
      <c r="P28" s="17" t="s">
        <v>33</v>
      </c>
      <c r="Q28" s="17"/>
      <c r="R28" s="17"/>
      <c r="S28" s="17" t="s">
        <v>33</v>
      </c>
      <c r="T28" s="17" t="s">
        <v>33</v>
      </c>
      <c r="U28" s="17" t="s">
        <v>33</v>
      </c>
      <c r="V28" s="17" t="s">
        <v>33</v>
      </c>
      <c r="W28" s="17" t="s">
        <v>33</v>
      </c>
      <c r="X28" s="17" t="s">
        <v>33</v>
      </c>
      <c r="Y28" s="17" t="s">
        <v>33</v>
      </c>
      <c r="Z28" s="17" t="s">
        <v>33</v>
      </c>
      <c r="AA28" s="17" t="s">
        <v>33</v>
      </c>
      <c r="AB28" s="17" t="s">
        <v>33</v>
      </c>
      <c r="AC28" s="17" t="s">
        <v>33</v>
      </c>
      <c r="AD28" s="17" t="s">
        <v>33</v>
      </c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Q28" s="12" t="s">
        <v>33</v>
      </c>
      <c r="AR28" s="12" t="s">
        <v>33</v>
      </c>
    </row>
    <row r="29" spans="1:44" ht="15.75" customHeight="1" thickBot="1">
      <c r="A29" s="30">
        <v>30</v>
      </c>
      <c r="D29" s="41" t="s">
        <v>52</v>
      </c>
      <c r="E29" s="12">
        <v>-12</v>
      </c>
      <c r="F29" s="12">
        <v>-11.5</v>
      </c>
      <c r="G29" s="12">
        <f>G$11-G$13+G$12+198.6-60-SUM(G$14:G$18)-3</f>
        <v>-12.050000000000006</v>
      </c>
      <c r="H29" s="12">
        <f>H$11-H$13+H$12+198.6-10*LOG10(A29)-30-SUM(H$14:H$18)</f>
        <v>-12.251212547196639</v>
      </c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6"/>
      <c r="V29" s="6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>
        <f>AVERAGE(E29,I29,M29,O29,Q29,S29,U29,W29,Y29,AA29,AC29,AE29,AG29,AI29,AK29,AM29)</f>
        <v>-12</v>
      </c>
      <c r="AP29" s="12">
        <f>AVERAGE(F29,J29,N29,P29,R29,T29,V29,X29,Z29,AB29,AD29,AF29,AH29,AJ29,AL29,AN29)</f>
        <v>-11.5</v>
      </c>
      <c r="AQ29" s="12">
        <f t="shared" si="3"/>
        <v>3.535533905933165E-2</v>
      </c>
      <c r="AR29" s="12">
        <f t="shared" si="2"/>
        <v>0.53118748623516276</v>
      </c>
    </row>
    <row r="30" spans="1:44" ht="15.75" thickBot="1">
      <c r="A30" s="30"/>
      <c r="D30" s="40" t="s">
        <v>68</v>
      </c>
      <c r="E30" s="15">
        <f>ABS(E29-$AO$29)</f>
        <v>0</v>
      </c>
      <c r="F30" s="16">
        <f>ABS(F29-$AP$29)</f>
        <v>0</v>
      </c>
      <c r="G30" s="15">
        <f>ABS(G29-$AO$19)</f>
        <v>5.000000000000604E-2</v>
      </c>
      <c r="H30" s="16">
        <f>ABS(H29-$AP$29)</f>
        <v>0.75121254719663888</v>
      </c>
      <c r="I30" s="15"/>
      <c r="J30" s="16"/>
      <c r="K30" s="15"/>
      <c r="L30" s="16"/>
      <c r="M30" s="15"/>
      <c r="N30" s="16"/>
      <c r="O30" s="17" t="s">
        <v>33</v>
      </c>
      <c r="P30" s="17" t="s">
        <v>33</v>
      </c>
      <c r="Q30" s="17"/>
      <c r="R30" s="17"/>
      <c r="S30" s="17" t="s">
        <v>33</v>
      </c>
      <c r="T30" s="17" t="s">
        <v>33</v>
      </c>
      <c r="U30" s="17" t="s">
        <v>33</v>
      </c>
      <c r="V30" s="17" t="s">
        <v>33</v>
      </c>
      <c r="W30" s="17" t="s">
        <v>33</v>
      </c>
      <c r="X30" s="17" t="s">
        <v>33</v>
      </c>
      <c r="Y30" s="17" t="s">
        <v>33</v>
      </c>
      <c r="Z30" s="17" t="s">
        <v>33</v>
      </c>
      <c r="AA30" s="17" t="s">
        <v>33</v>
      </c>
      <c r="AB30" s="17" t="s">
        <v>33</v>
      </c>
      <c r="AC30" s="17" t="s">
        <v>33</v>
      </c>
      <c r="AD30" s="17" t="s">
        <v>33</v>
      </c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Q30" s="12" t="s">
        <v>33</v>
      </c>
      <c r="AR30" s="12" t="s">
        <v>33</v>
      </c>
    </row>
    <row r="31" spans="1:44" ht="15.75" customHeight="1" thickBot="1">
      <c r="A31" s="30">
        <v>15</v>
      </c>
      <c r="D31" s="41" t="s">
        <v>53</v>
      </c>
      <c r="E31" s="12">
        <v>-12</v>
      </c>
      <c r="F31" s="12">
        <v>-8.5</v>
      </c>
      <c r="G31" s="12">
        <f>G$11-G$13+G$12+198.6-60-SUM(G$14:G$18)-3</f>
        <v>-12.050000000000006</v>
      </c>
      <c r="H31" s="12">
        <f>H$11-H$13+H$12+198.6-10*LOG10(A31)-30-SUM(H$14:H$18)</f>
        <v>-9.2409125905568263</v>
      </c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6"/>
      <c r="V31" s="6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>
        <f>AVERAGE(E31,I31,M31,O31,Q31,S31,U31,W31,Y31,AA31,AC31,AE31,AG31,AI31,AK31,AM31)</f>
        <v>-12</v>
      </c>
      <c r="AP31" s="12">
        <f>AVERAGE(F31,J31,N31,P31,R31,T31,V31,X31,Z31,AB31,AD31,AF31,AH31,AJ31,AL31,AN31)</f>
        <v>-8.5</v>
      </c>
      <c r="AQ31" s="12">
        <f t="shared" si="3"/>
        <v>3.535533905933165E-2</v>
      </c>
      <c r="AR31" s="12">
        <f t="shared" si="2"/>
        <v>0.52390431704922391</v>
      </c>
    </row>
    <row r="32" spans="1:44" ht="15.75" thickBot="1">
      <c r="A32" s="30"/>
      <c r="D32" s="40" t="s">
        <v>68</v>
      </c>
      <c r="E32" s="15">
        <f>ABS(E31-$AO$31)</f>
        <v>0</v>
      </c>
      <c r="F32" s="16">
        <f>ABS(F31-$AP$31)</f>
        <v>0</v>
      </c>
      <c r="G32" s="15">
        <f>ABS(G31-$AO$19)</f>
        <v>5.000000000000604E-2</v>
      </c>
      <c r="H32" s="16">
        <f>ABS(H31-$AP$31)</f>
        <v>0.74091259055682634</v>
      </c>
      <c r="I32" s="15"/>
      <c r="J32" s="16"/>
      <c r="K32" s="15"/>
      <c r="L32" s="16"/>
      <c r="M32" s="15"/>
      <c r="N32" s="16"/>
      <c r="O32" s="17" t="s">
        <v>33</v>
      </c>
      <c r="P32" s="17" t="s">
        <v>33</v>
      </c>
      <c r="Q32" s="17"/>
      <c r="R32" s="17"/>
      <c r="S32" s="17" t="s">
        <v>33</v>
      </c>
      <c r="T32" s="17" t="s">
        <v>33</v>
      </c>
      <c r="U32" s="17" t="s">
        <v>33</v>
      </c>
      <c r="V32" s="17" t="s">
        <v>33</v>
      </c>
      <c r="W32" s="17" t="s">
        <v>33</v>
      </c>
      <c r="X32" s="17" t="s">
        <v>33</v>
      </c>
      <c r="Y32" s="17" t="s">
        <v>33</v>
      </c>
      <c r="Z32" s="17" t="s">
        <v>33</v>
      </c>
      <c r="AA32" s="17" t="s">
        <v>33</v>
      </c>
      <c r="AB32" s="17" t="s">
        <v>33</v>
      </c>
      <c r="AC32" s="17" t="s">
        <v>33</v>
      </c>
      <c r="AD32" s="17" t="s">
        <v>33</v>
      </c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Q32" s="12" t="s">
        <v>33</v>
      </c>
      <c r="AR32" s="12" t="s">
        <v>33</v>
      </c>
    </row>
    <row r="33" spans="1:44" ht="15.75" customHeight="1" thickBot="1">
      <c r="A33" s="30">
        <v>3.75</v>
      </c>
      <c r="D33" s="41" t="s">
        <v>54</v>
      </c>
      <c r="E33" s="12">
        <v>-12</v>
      </c>
      <c r="F33" s="12">
        <v>-2.4</v>
      </c>
      <c r="G33" s="12">
        <f>G$11-G$13+G$12+198.6-60-SUM(G$14:G$18)-3</f>
        <v>-12.050000000000006</v>
      </c>
      <c r="H33" s="12">
        <f>H$11-H$13+H$12+198.6-10*LOG10(A33)-30-SUM(H$14:H$18)</f>
        <v>-3.2203126772772013</v>
      </c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6"/>
      <c r="V33" s="6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>
        <f>AVERAGE(E33,I33,M33,O33,Q33,S33,U33,W33,Y33,AA33,AC33,AE33,AG33,AI33,AK33,AM33)</f>
        <v>-12</v>
      </c>
      <c r="AP33" s="12">
        <f>AVERAGE(F33,J33,N33,P33,R33,T33,V33,X33,Z33,AB33,AD33,AF33,AH33,AJ33,AL33,AN33)</f>
        <v>-2.4</v>
      </c>
      <c r="AQ33" s="12">
        <f t="shared" si="3"/>
        <v>3.535533905933165E-2</v>
      </c>
      <c r="AR33" s="12">
        <f t="shared" si="2"/>
        <v>0.58004865679600037</v>
      </c>
    </row>
    <row r="34" spans="1:44" ht="15.75" thickBot="1">
      <c r="D34" s="40" t="s">
        <v>68</v>
      </c>
      <c r="E34" s="15">
        <f>ABS(E33-$AO$33)</f>
        <v>0</v>
      </c>
      <c r="F34" s="16">
        <f>ABS(F33-$AP$33)</f>
        <v>0</v>
      </c>
      <c r="G34" s="15">
        <f>ABS(G33-$AO$19)</f>
        <v>5.000000000000604E-2</v>
      </c>
      <c r="H34" s="16">
        <f>ABS(H33-$AP$33)</f>
        <v>0.82031267727720136</v>
      </c>
      <c r="I34" s="15"/>
      <c r="J34" s="16"/>
      <c r="K34" s="15"/>
      <c r="L34" s="16"/>
      <c r="M34" s="15"/>
      <c r="N34" s="16"/>
      <c r="O34" s="17" t="s">
        <v>33</v>
      </c>
      <c r="P34" s="17" t="s">
        <v>33</v>
      </c>
      <c r="Q34" s="17"/>
      <c r="R34" s="17"/>
      <c r="S34" s="17" t="s">
        <v>33</v>
      </c>
      <c r="T34" s="17" t="s">
        <v>33</v>
      </c>
      <c r="U34" s="17" t="s">
        <v>33</v>
      </c>
      <c r="V34" s="17" t="s">
        <v>33</v>
      </c>
      <c r="W34" s="17" t="s">
        <v>33</v>
      </c>
      <c r="X34" s="17" t="s">
        <v>33</v>
      </c>
      <c r="Y34" s="17" t="s">
        <v>33</v>
      </c>
      <c r="Z34" s="17" t="s">
        <v>33</v>
      </c>
      <c r="AA34" s="17" t="s">
        <v>33</v>
      </c>
      <c r="AB34" s="17" t="s">
        <v>33</v>
      </c>
      <c r="AC34" s="17" t="s">
        <v>33</v>
      </c>
      <c r="AD34" s="17" t="s">
        <v>33</v>
      </c>
      <c r="AE34" s="16"/>
      <c r="AF34" s="16"/>
      <c r="AG34" s="16"/>
      <c r="AH34" s="16"/>
      <c r="AI34" s="16"/>
      <c r="AJ34" s="16"/>
      <c r="AK34" s="16"/>
      <c r="AL34" s="16"/>
      <c r="AM34" s="16"/>
      <c r="AN34" s="16"/>
    </row>
    <row r="35" spans="1:44" ht="15.75" thickBot="1">
      <c r="D35" s="11" t="s">
        <v>33</v>
      </c>
    </row>
    <row r="37" spans="1:44" ht="15">
      <c r="F37" s="22" t="s">
        <v>33</v>
      </c>
      <c r="G37" s="23"/>
      <c r="H37" s="22" t="s">
        <v>33</v>
      </c>
      <c r="I37" s="23"/>
      <c r="J37" s="23"/>
      <c r="K37" s="23"/>
      <c r="L37" s="22" t="s">
        <v>33</v>
      </c>
    </row>
  </sheetData>
  <mergeCells count="20">
    <mergeCell ref="AA8:AB8"/>
    <mergeCell ref="E8:F8"/>
    <mergeCell ref="G8:H8"/>
    <mergeCell ref="I8:J8"/>
    <mergeCell ref="K8:L8"/>
    <mergeCell ref="M8:N8"/>
    <mergeCell ref="O8:P8"/>
    <mergeCell ref="Q8:R8"/>
    <mergeCell ref="S8:T8"/>
    <mergeCell ref="U8:V8"/>
    <mergeCell ref="W8:X8"/>
    <mergeCell ref="Y8:Z8"/>
    <mergeCell ref="AO8:AP8"/>
    <mergeCell ref="AQ8:AR8"/>
    <mergeCell ref="AC8:AD8"/>
    <mergeCell ref="AE8:AF8"/>
    <mergeCell ref="AG8:AH8"/>
    <mergeCell ref="AI8:AJ8"/>
    <mergeCell ref="AK8:AL8"/>
    <mergeCell ref="AM8:AN8"/>
  </mergeCells>
  <pageMargins left="0.19685039370078741" right="0.19685039370078741" top="0.19685039370078741" bottom="0.19685039370078741" header="0.19685039370078741" footer="0.19685039370078741"/>
  <pageSetup paperSize="9" scale="1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2:J18"/>
  <sheetViews>
    <sheetView topLeftCell="E1" zoomScale="170" zoomScaleNormal="170" workbookViewId="0">
      <selection activeCell="B2" sqref="B2:J6"/>
    </sheetView>
  </sheetViews>
  <sheetFormatPr defaultColWidth="9.140625" defaultRowHeight="12.75"/>
  <cols>
    <col min="2" max="2" width="4.7109375" bestFit="1" customWidth="1"/>
    <col min="3" max="3" width="12.140625" customWidth="1"/>
    <col min="4" max="4" width="17.85546875" customWidth="1"/>
    <col min="5" max="5" width="18.5703125" customWidth="1"/>
    <col min="6" max="6" width="23.7109375" customWidth="1"/>
    <col min="7" max="7" width="13.5703125" bestFit="1" customWidth="1"/>
    <col min="8" max="8" width="14.85546875" bestFit="1" customWidth="1"/>
    <col min="9" max="9" width="22" bestFit="1" customWidth="1"/>
  </cols>
  <sheetData>
    <row r="2" spans="1:10">
      <c r="A2" s="19" t="s">
        <v>70</v>
      </c>
      <c r="B2" s="19" t="s">
        <v>69</v>
      </c>
      <c r="C2" s="19"/>
      <c r="D2" s="19"/>
      <c r="E2" s="19"/>
      <c r="F2" s="19"/>
      <c r="G2" s="19"/>
      <c r="H2" s="37"/>
      <c r="I2" s="37"/>
      <c r="J2" s="37"/>
    </row>
    <row r="3" spans="1:10">
      <c r="A3" s="19"/>
      <c r="B3" s="19" t="s">
        <v>75</v>
      </c>
      <c r="C3" s="19"/>
      <c r="D3" s="19"/>
      <c r="E3" s="19"/>
      <c r="F3" s="19"/>
      <c r="G3" s="19"/>
      <c r="H3" s="37"/>
      <c r="I3" s="37"/>
      <c r="J3" s="37"/>
    </row>
    <row r="4" spans="1:10">
      <c r="B4" s="19" t="s">
        <v>74</v>
      </c>
      <c r="C4" s="19"/>
      <c r="D4" s="19"/>
      <c r="E4" s="19"/>
      <c r="F4" s="19"/>
      <c r="G4" s="19"/>
      <c r="H4" s="37"/>
      <c r="I4" s="37"/>
      <c r="J4" s="37"/>
    </row>
    <row r="5" spans="1:10">
      <c r="B5" s="19" t="s">
        <v>77</v>
      </c>
      <c r="C5" s="19"/>
      <c r="D5" s="19"/>
      <c r="E5" s="19"/>
      <c r="F5" s="19"/>
      <c r="G5" s="19"/>
      <c r="H5" s="37"/>
      <c r="I5" s="37"/>
      <c r="J5" s="37"/>
    </row>
    <row r="6" spans="1:10">
      <c r="B6" s="19" t="s">
        <v>78</v>
      </c>
      <c r="C6" s="37"/>
      <c r="D6" s="37"/>
      <c r="E6" s="37"/>
      <c r="F6" s="37"/>
      <c r="G6" s="37"/>
      <c r="H6" s="37"/>
      <c r="I6" s="37"/>
      <c r="J6" s="37"/>
    </row>
    <row r="7" spans="1:10" ht="13.5" customHeight="1" thickBot="1"/>
    <row r="8" spans="1:10" ht="26.25" customHeight="1" thickBot="1">
      <c r="B8" s="5" t="s">
        <v>6</v>
      </c>
      <c r="C8" s="13" t="s">
        <v>7</v>
      </c>
      <c r="D8" s="13" t="s">
        <v>8</v>
      </c>
      <c r="E8" s="13" t="s">
        <v>35</v>
      </c>
      <c r="F8" s="13" t="s">
        <v>36</v>
      </c>
      <c r="G8" s="13" t="s">
        <v>9</v>
      </c>
    </row>
    <row r="9" spans="1:10" ht="13.5" customHeight="1" thickBot="1">
      <c r="B9" s="7">
        <v>1</v>
      </c>
      <c r="C9" s="7" t="s">
        <v>10</v>
      </c>
      <c r="D9" s="8" t="s">
        <v>11</v>
      </c>
      <c r="E9" s="8" t="s">
        <v>12</v>
      </c>
      <c r="F9" s="8" t="s">
        <v>37</v>
      </c>
      <c r="G9" s="8" t="s">
        <v>13</v>
      </c>
    </row>
    <row r="10" spans="1:10" ht="13.5" customHeight="1" thickBot="1">
      <c r="B10" s="9">
        <v>2</v>
      </c>
      <c r="C10" s="9" t="s">
        <v>16</v>
      </c>
      <c r="D10" s="10" t="s">
        <v>11</v>
      </c>
      <c r="E10" s="8" t="s">
        <v>15</v>
      </c>
      <c r="F10" s="10" t="s">
        <v>38</v>
      </c>
      <c r="G10" s="10" t="s">
        <v>13</v>
      </c>
    </row>
    <row r="11" spans="1:10" ht="13.5" customHeight="1" thickBot="1">
      <c r="B11" s="9">
        <v>3</v>
      </c>
      <c r="C11" s="9" t="s">
        <v>14</v>
      </c>
      <c r="D11" s="10" t="s">
        <v>11</v>
      </c>
      <c r="E11" s="8" t="s">
        <v>15</v>
      </c>
      <c r="F11" s="10" t="s">
        <v>39</v>
      </c>
      <c r="G11" s="10" t="s">
        <v>13</v>
      </c>
    </row>
    <row r="12" spans="1:10" ht="13.5" customHeight="1" thickBot="1">
      <c r="B12" s="9">
        <v>4</v>
      </c>
      <c r="C12" s="9" t="s">
        <v>10</v>
      </c>
      <c r="D12" s="10" t="s">
        <v>17</v>
      </c>
      <c r="E12" s="27" t="s">
        <v>72</v>
      </c>
      <c r="F12" s="10" t="s">
        <v>40</v>
      </c>
      <c r="G12" s="10" t="s">
        <v>13</v>
      </c>
    </row>
    <row r="13" spans="1:10" ht="13.5" customHeight="1" thickBot="1">
      <c r="B13" s="9">
        <v>5</v>
      </c>
      <c r="C13" s="9" t="s">
        <v>16</v>
      </c>
      <c r="D13" s="10" t="s">
        <v>17</v>
      </c>
      <c r="E13" s="8" t="s">
        <v>15</v>
      </c>
      <c r="F13" s="10" t="s">
        <v>41</v>
      </c>
      <c r="G13" s="10" t="s">
        <v>13</v>
      </c>
    </row>
    <row r="14" spans="1:10" ht="13.5" customHeight="1" thickBot="1">
      <c r="B14" s="9">
        <v>6</v>
      </c>
      <c r="C14" s="9" t="s">
        <v>14</v>
      </c>
      <c r="D14" s="10" t="s">
        <v>17</v>
      </c>
      <c r="E14" s="10" t="s">
        <v>15</v>
      </c>
      <c r="F14" s="10" t="s">
        <v>42</v>
      </c>
      <c r="G14" s="10" t="s">
        <v>13</v>
      </c>
    </row>
    <row r="15" spans="1:10" ht="13.5" customHeight="1" thickBot="1">
      <c r="B15" s="9">
        <v>7</v>
      </c>
      <c r="C15" s="9" t="s">
        <v>10</v>
      </c>
      <c r="D15" s="10" t="s">
        <v>34</v>
      </c>
      <c r="E15" s="10" t="s">
        <v>43</v>
      </c>
      <c r="F15" s="10" t="s">
        <v>12</v>
      </c>
      <c r="G15" s="10" t="s">
        <v>13</v>
      </c>
    </row>
    <row r="16" spans="1:10" ht="13.5" customHeight="1" thickBot="1">
      <c r="B16" s="9">
        <v>8</v>
      </c>
      <c r="C16" s="9" t="s">
        <v>16</v>
      </c>
      <c r="D16" s="10" t="s">
        <v>34</v>
      </c>
      <c r="E16" s="10" t="s">
        <v>44</v>
      </c>
      <c r="F16" s="10" t="s">
        <v>15</v>
      </c>
      <c r="G16" s="10" t="s">
        <v>13</v>
      </c>
    </row>
    <row r="17" spans="2:7" ht="13.5" customHeight="1" thickBot="1">
      <c r="B17" s="9">
        <v>9</v>
      </c>
      <c r="C17" s="9" t="s">
        <v>14</v>
      </c>
      <c r="D17" s="10" t="s">
        <v>34</v>
      </c>
      <c r="E17" s="10" t="s">
        <v>45</v>
      </c>
      <c r="F17" s="10" t="s">
        <v>15</v>
      </c>
      <c r="G17" s="10" t="s">
        <v>13</v>
      </c>
    </row>
    <row r="18" spans="2:7" ht="13.5" customHeight="1" thickBot="1">
      <c r="B18" s="9">
        <v>10</v>
      </c>
      <c r="C18" s="9" t="s">
        <v>14</v>
      </c>
      <c r="D18" s="26" t="s">
        <v>71</v>
      </c>
      <c r="E18" s="10" t="s">
        <v>46</v>
      </c>
      <c r="F18" s="10" t="s">
        <v>15</v>
      </c>
      <c r="G18" s="10" t="s">
        <v>13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A3:AR38"/>
  <sheetViews>
    <sheetView tabSelected="1" zoomScale="110" zoomScaleNormal="110" zoomScalePageLayoutView="80" workbookViewId="0">
      <selection activeCell="D38" sqref="D38"/>
    </sheetView>
  </sheetViews>
  <sheetFormatPr defaultColWidth="9.28515625" defaultRowHeight="12.75"/>
  <cols>
    <col min="1" max="3" width="9.28515625" style="1" customWidth="1"/>
    <col min="4" max="4" width="24.42578125" style="1" bestFit="1" customWidth="1"/>
    <col min="5" max="6" width="9.28515625" style="1" customWidth="1"/>
    <col min="7" max="8" width="9.28515625" style="18" customWidth="1"/>
    <col min="9" max="10" width="9.28515625" style="1" customWidth="1"/>
    <col min="11" max="12" width="9.28515625" style="18" customWidth="1"/>
    <col min="13" max="98" width="9.28515625" style="1" customWidth="1"/>
    <col min="99" max="16384" width="9.28515625" style="1"/>
  </cols>
  <sheetData>
    <row r="3" spans="4:44" ht="13.5" thickBot="1"/>
    <row r="4" spans="4:44" ht="13.5" thickBot="1">
      <c r="D4" s="28" t="s">
        <v>58</v>
      </c>
    </row>
    <row r="7" spans="4:44" ht="13.5" customHeight="1" thickBot="1"/>
    <row r="8" spans="4:44" ht="15.75" customHeight="1" thickBot="1">
      <c r="D8" s="40" t="s">
        <v>18</v>
      </c>
      <c r="E8" s="38" t="s">
        <v>32</v>
      </c>
      <c r="F8" s="39"/>
      <c r="G8" s="38" t="s">
        <v>76</v>
      </c>
      <c r="H8" s="39"/>
      <c r="I8" s="31" t="s">
        <v>55</v>
      </c>
      <c r="J8" s="32"/>
      <c r="K8" s="31" t="s">
        <v>56</v>
      </c>
      <c r="L8" s="32"/>
      <c r="M8" s="31" t="s">
        <v>57</v>
      </c>
      <c r="N8" s="33"/>
      <c r="O8" s="31" t="s">
        <v>33</v>
      </c>
      <c r="P8" s="32"/>
      <c r="Q8" s="31"/>
      <c r="R8" s="32"/>
      <c r="S8" s="31" t="s">
        <v>33</v>
      </c>
      <c r="T8" s="32"/>
      <c r="U8" s="31" t="s">
        <v>33</v>
      </c>
      <c r="V8" s="32"/>
      <c r="W8" s="31" t="s">
        <v>33</v>
      </c>
      <c r="X8" s="32"/>
      <c r="Y8" s="31" t="s">
        <v>33</v>
      </c>
      <c r="Z8" s="32"/>
      <c r="AA8" s="31" t="s">
        <v>33</v>
      </c>
      <c r="AB8" s="33"/>
      <c r="AC8" s="31" t="s">
        <v>33</v>
      </c>
      <c r="AD8" s="33"/>
      <c r="AE8" s="31"/>
      <c r="AF8" s="33"/>
      <c r="AG8" s="31"/>
      <c r="AH8" s="32"/>
      <c r="AI8" s="31"/>
      <c r="AJ8" s="32"/>
      <c r="AK8" s="31"/>
      <c r="AL8" s="33"/>
      <c r="AM8" s="31"/>
      <c r="AN8" s="33"/>
      <c r="AO8" s="31" t="s">
        <v>19</v>
      </c>
      <c r="AP8" s="35"/>
      <c r="AQ8" s="31" t="s">
        <v>20</v>
      </c>
      <c r="AR8" s="34"/>
    </row>
    <row r="9" spans="4:44" ht="15.75" customHeight="1" thickBot="1">
      <c r="D9" s="41" t="s">
        <v>21</v>
      </c>
      <c r="E9" s="6" t="s">
        <v>22</v>
      </c>
      <c r="F9" s="6" t="s">
        <v>23</v>
      </c>
      <c r="G9" s="6" t="s">
        <v>22</v>
      </c>
      <c r="H9" s="6" t="s">
        <v>23</v>
      </c>
      <c r="I9" s="6" t="s">
        <v>22</v>
      </c>
      <c r="J9" s="6" t="s">
        <v>23</v>
      </c>
      <c r="K9" s="6" t="s">
        <v>22</v>
      </c>
      <c r="L9" s="6" t="s">
        <v>23</v>
      </c>
      <c r="M9" s="6" t="s">
        <v>22</v>
      </c>
      <c r="N9" s="6" t="s">
        <v>23</v>
      </c>
      <c r="O9" s="6" t="s">
        <v>22</v>
      </c>
      <c r="P9" s="6" t="s">
        <v>23</v>
      </c>
      <c r="Q9" s="6" t="s">
        <v>22</v>
      </c>
      <c r="R9" s="6" t="s">
        <v>23</v>
      </c>
      <c r="S9" s="6" t="s">
        <v>22</v>
      </c>
      <c r="T9" s="6" t="s">
        <v>23</v>
      </c>
      <c r="U9" s="6" t="s">
        <v>22</v>
      </c>
      <c r="V9" s="6" t="s">
        <v>23</v>
      </c>
      <c r="W9" s="6" t="s">
        <v>22</v>
      </c>
      <c r="X9" s="6" t="s">
        <v>23</v>
      </c>
      <c r="Y9" s="6" t="s">
        <v>22</v>
      </c>
      <c r="Z9" s="6" t="s">
        <v>23</v>
      </c>
      <c r="AA9" s="6" t="s">
        <v>22</v>
      </c>
      <c r="AB9" s="6" t="s">
        <v>23</v>
      </c>
      <c r="AC9" s="6" t="s">
        <v>22</v>
      </c>
      <c r="AD9" s="6" t="s">
        <v>23</v>
      </c>
      <c r="AE9" s="6" t="s">
        <v>22</v>
      </c>
      <c r="AF9" s="6" t="s">
        <v>23</v>
      </c>
      <c r="AG9" s="6" t="s">
        <v>22</v>
      </c>
      <c r="AH9" s="6" t="s">
        <v>23</v>
      </c>
      <c r="AI9" s="6" t="s">
        <v>22</v>
      </c>
      <c r="AJ9" s="6" t="s">
        <v>23</v>
      </c>
      <c r="AK9" s="6" t="s">
        <v>22</v>
      </c>
      <c r="AL9" s="6" t="s">
        <v>23</v>
      </c>
      <c r="AM9" s="6" t="s">
        <v>22</v>
      </c>
      <c r="AN9" s="6" t="s">
        <v>23</v>
      </c>
      <c r="AO9" s="6" t="s">
        <v>22</v>
      </c>
      <c r="AP9" s="6" t="s">
        <v>23</v>
      </c>
      <c r="AQ9" s="6" t="s">
        <v>22</v>
      </c>
      <c r="AR9" s="6" t="s">
        <v>23</v>
      </c>
    </row>
    <row r="10" spans="4:44" ht="15.75" customHeight="1" thickBot="1">
      <c r="D10" s="41" t="s">
        <v>24</v>
      </c>
      <c r="E10" s="12">
        <v>2</v>
      </c>
      <c r="F10" s="12">
        <v>2</v>
      </c>
      <c r="G10" s="12">
        <v>2</v>
      </c>
      <c r="H10" s="12">
        <v>2</v>
      </c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</row>
    <row r="11" spans="4:44" ht="30" customHeight="1" thickBot="1">
      <c r="D11" s="42" t="s">
        <v>73</v>
      </c>
      <c r="E11" s="12">
        <v>89</v>
      </c>
      <c r="F11" s="12">
        <v>23</v>
      </c>
      <c r="G11" s="12">
        <v>89</v>
      </c>
      <c r="H11" s="12">
        <v>23</v>
      </c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6"/>
      <c r="V11" s="6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>
        <f t="shared" ref="AO11:AO19" si="0">AVERAGE(E11,I11,M11,O11,Q11,S11,U11,W11,Y11,AA11,AC11,AE11,AG11,AI11,AK11,AM11)</f>
        <v>89</v>
      </c>
      <c r="AP11" s="12">
        <f t="shared" ref="AP11:AP19" si="1">AVERAGE(F11,J11,N11,P11,R11,T11,V11,X11,Z11,AB11,AD11,AF11,AH11,AJ11,AL11,AN11)</f>
        <v>23</v>
      </c>
      <c r="AQ11" s="12">
        <f>_xlfn.STDEV.S(E11,G11,I11,M11,O11,Q11,S11,U11,W11,Y11,AA11,AC11,AE11,AG11,AI11,AK11,AM11)</f>
        <v>0</v>
      </c>
      <c r="AR11" s="12">
        <f>_xlfn.STDEV.S(F11,H11,J11,N11,P11,R11,T11,V11,X11,Z11,AB11,AD11,AF11,AH11,AJ11,AL11,AN11)</f>
        <v>0</v>
      </c>
    </row>
    <row r="12" spans="4:44" ht="15.75" customHeight="1" thickBot="1">
      <c r="D12" s="41" t="s">
        <v>25</v>
      </c>
      <c r="E12" s="12">
        <v>-31.62</v>
      </c>
      <c r="F12" s="12">
        <v>19</v>
      </c>
      <c r="G12" s="12">
        <v>-31.62</v>
      </c>
      <c r="H12" s="12">
        <v>19</v>
      </c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6"/>
      <c r="V12" s="6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>
        <f t="shared" si="0"/>
        <v>-31.62</v>
      </c>
      <c r="AP12" s="12">
        <f t="shared" si="1"/>
        <v>19</v>
      </c>
      <c r="AQ12" s="12">
        <f>_xlfn.STDEV.S(E12,G12,I12,M12,O12,Q12,S12,U12,W12,Y12,AA12,AC12,AE12,AG12,AI12,AK12,AM12)</f>
        <v>0</v>
      </c>
      <c r="AR12" s="12">
        <f t="shared" ref="AR12:AR33" si="2">_xlfn.STDEV.S(F12,H12,J12,N12,P12,R12,T12,V12,X12,Z12,AB12,AD12,AF12,AH12,AJ12,AL12,AN12)</f>
        <v>0</v>
      </c>
    </row>
    <row r="13" spans="4:44" ht="15.75" customHeight="1" thickBot="1">
      <c r="D13" s="41" t="s">
        <v>26</v>
      </c>
      <c r="E13" s="12">
        <v>190.8</v>
      </c>
      <c r="F13" s="12">
        <v>190.8</v>
      </c>
      <c r="G13" s="12">
        <v>190.8</v>
      </c>
      <c r="H13" s="12">
        <v>190.8</v>
      </c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6"/>
      <c r="V13" s="6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>
        <f t="shared" si="0"/>
        <v>190.8</v>
      </c>
      <c r="AP13" s="12">
        <f t="shared" si="1"/>
        <v>190.8</v>
      </c>
      <c r="AQ13" s="12">
        <f t="shared" ref="AQ13:AQ33" si="3">_xlfn.STDEV.S(E13,G13,I13,M13,O13,Q13,S13,U13,W13,Y13,AA13,AC13,AE13,AG13,AI13,AK13,AM13)</f>
        <v>0</v>
      </c>
      <c r="AR13" s="12">
        <f t="shared" si="2"/>
        <v>0</v>
      </c>
    </row>
    <row r="14" spans="4:44" ht="15.75" customHeight="1" thickBot="1">
      <c r="D14" s="41" t="s">
        <v>27</v>
      </c>
      <c r="E14" s="12">
        <v>0.2</v>
      </c>
      <c r="F14" s="12">
        <v>0.2</v>
      </c>
      <c r="G14" s="12">
        <v>0.2</v>
      </c>
      <c r="H14" s="12">
        <v>0.2</v>
      </c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6"/>
      <c r="V14" s="6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>
        <f t="shared" si="0"/>
        <v>0.2</v>
      </c>
      <c r="AP14" s="12">
        <f t="shared" si="1"/>
        <v>0.2</v>
      </c>
      <c r="AQ14" s="12">
        <f t="shared" si="3"/>
        <v>0</v>
      </c>
      <c r="AR14" s="12">
        <f t="shared" si="2"/>
        <v>0</v>
      </c>
    </row>
    <row r="15" spans="4:44" ht="15.75" customHeight="1" thickBot="1">
      <c r="D15" s="41" t="s">
        <v>28</v>
      </c>
      <c r="E15" s="12">
        <v>3</v>
      </c>
      <c r="F15" s="12">
        <v>3</v>
      </c>
      <c r="G15" s="12">
        <v>3</v>
      </c>
      <c r="H15" s="12">
        <v>3</v>
      </c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6"/>
      <c r="V15" s="6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>
        <f t="shared" si="0"/>
        <v>3</v>
      </c>
      <c r="AP15" s="12">
        <f t="shared" si="1"/>
        <v>3</v>
      </c>
      <c r="AQ15" s="12">
        <f t="shared" si="3"/>
        <v>0</v>
      </c>
      <c r="AR15" s="12">
        <f t="shared" si="2"/>
        <v>0</v>
      </c>
    </row>
    <row r="16" spans="4:44" ht="15.75" customHeight="1" thickBot="1">
      <c r="D16" s="41" t="s">
        <v>29</v>
      </c>
      <c r="E16" s="12">
        <v>2.2000000000000002</v>
      </c>
      <c r="F16" s="12">
        <v>2.2000000000000002</v>
      </c>
      <c r="G16" s="12">
        <v>2.2000000000000002</v>
      </c>
      <c r="H16" s="12">
        <v>2.2000000000000002</v>
      </c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6"/>
      <c r="V16" s="6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>
        <f t="shared" si="0"/>
        <v>2.2000000000000002</v>
      </c>
      <c r="AP16" s="12">
        <f t="shared" si="1"/>
        <v>2.2000000000000002</v>
      </c>
      <c r="AQ16" s="12">
        <f t="shared" si="3"/>
        <v>0</v>
      </c>
      <c r="AR16" s="12">
        <f t="shared" si="2"/>
        <v>0</v>
      </c>
    </row>
    <row r="17" spans="1:44" ht="15.75" customHeight="1" thickBot="1">
      <c r="D17" s="41" t="s">
        <v>30</v>
      </c>
      <c r="E17" s="12">
        <v>3</v>
      </c>
      <c r="F17" s="12">
        <v>3</v>
      </c>
      <c r="G17" s="12">
        <v>3</v>
      </c>
      <c r="H17" s="12">
        <v>3</v>
      </c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6"/>
      <c r="V17" s="6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>
        <f t="shared" si="0"/>
        <v>3</v>
      </c>
      <c r="AP17" s="12">
        <f t="shared" si="1"/>
        <v>3</v>
      </c>
      <c r="AQ17" s="12">
        <f t="shared" si="3"/>
        <v>0</v>
      </c>
      <c r="AR17" s="12">
        <f t="shared" si="2"/>
        <v>0</v>
      </c>
    </row>
    <row r="18" spans="1:44" ht="15.75" customHeight="1" thickBot="1">
      <c r="D18" s="41" t="s">
        <v>31</v>
      </c>
      <c r="E18" s="12">
        <v>0</v>
      </c>
      <c r="F18" s="12">
        <v>0</v>
      </c>
      <c r="G18" s="12">
        <v>0</v>
      </c>
      <c r="H18" s="12">
        <v>3</v>
      </c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6"/>
      <c r="V18" s="6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>
        <f t="shared" si="0"/>
        <v>0</v>
      </c>
      <c r="AP18" s="12">
        <f t="shared" si="1"/>
        <v>0</v>
      </c>
      <c r="AQ18" s="12">
        <f t="shared" si="3"/>
        <v>0</v>
      </c>
      <c r="AR18" s="12">
        <f t="shared" si="2"/>
        <v>2.1213203435596424</v>
      </c>
    </row>
    <row r="19" spans="1:44" ht="15.75" customHeight="1" thickBot="1">
      <c r="A19" s="30">
        <v>1080</v>
      </c>
      <c r="C19" s="21">
        <v>1080</v>
      </c>
      <c r="D19" s="41" t="s">
        <v>48</v>
      </c>
      <c r="E19" s="12">
        <v>-3.24</v>
      </c>
      <c r="F19" s="12">
        <v>-21.92</v>
      </c>
      <c r="G19" s="12">
        <f>G$11-G$13+G$12+198.6-60-SUM(G$14:G$18)</f>
        <v>-3.220000000000022</v>
      </c>
      <c r="H19" s="12">
        <f>H$11-H$13+H$12+198.6-10*LOG10(A19)-30-SUM(H$14:H$18)</f>
        <v>-21.934237554869519</v>
      </c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6"/>
      <c r="V19" s="6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>
        <f t="shared" si="0"/>
        <v>-3.24</v>
      </c>
      <c r="AP19" s="12">
        <f t="shared" si="1"/>
        <v>-21.92</v>
      </c>
      <c r="AQ19" s="12">
        <f t="shared" si="3"/>
        <v>1.4142135623715576E-2</v>
      </c>
      <c r="AR19" s="12">
        <f t="shared" si="2"/>
        <v>1.0067471595751061E-2</v>
      </c>
    </row>
    <row r="20" spans="1:44" s="18" customFormat="1" ht="15.75" thickBot="1">
      <c r="A20" s="30"/>
      <c r="C20" s="21"/>
      <c r="D20" s="40" t="s">
        <v>68</v>
      </c>
      <c r="E20" s="15">
        <f>ABS(E19-$AO$19)</f>
        <v>0</v>
      </c>
      <c r="F20" s="16">
        <f>ABS(F19-$AP$19)</f>
        <v>0</v>
      </c>
      <c r="G20" s="15">
        <f>ABS(G19-$AO$19)</f>
        <v>1.9999999999978257E-2</v>
      </c>
      <c r="H20" s="16">
        <f>ABS(H19-$AP$19)</f>
        <v>1.4237554869517055E-2</v>
      </c>
      <c r="I20" s="15"/>
      <c r="J20" s="16"/>
      <c r="K20" s="15"/>
      <c r="L20" s="16"/>
      <c r="M20" s="15"/>
      <c r="N20" s="16"/>
      <c r="O20" s="17" t="s">
        <v>33</v>
      </c>
      <c r="P20" s="17" t="s">
        <v>33</v>
      </c>
      <c r="Q20" s="17"/>
      <c r="R20" s="17"/>
      <c r="S20" s="17" t="s">
        <v>33</v>
      </c>
      <c r="T20" s="17" t="s">
        <v>33</v>
      </c>
      <c r="U20" s="17" t="s">
        <v>33</v>
      </c>
      <c r="V20" s="17" t="s">
        <v>33</v>
      </c>
      <c r="W20" s="17" t="s">
        <v>33</v>
      </c>
      <c r="X20" s="17" t="s">
        <v>33</v>
      </c>
      <c r="Y20" s="17" t="s">
        <v>33</v>
      </c>
      <c r="Z20" s="17" t="s">
        <v>33</v>
      </c>
      <c r="AA20" s="17" t="s">
        <v>33</v>
      </c>
      <c r="AB20" s="17" t="s">
        <v>33</v>
      </c>
      <c r="AC20" s="17" t="s">
        <v>33</v>
      </c>
      <c r="AD20" s="17" t="s">
        <v>33</v>
      </c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Q20" s="12" t="s">
        <v>33</v>
      </c>
      <c r="AR20" s="12" t="s">
        <v>33</v>
      </c>
    </row>
    <row r="21" spans="1:44" s="18" customFormat="1" ht="15.75" customHeight="1" thickBot="1">
      <c r="A21" s="30">
        <v>360</v>
      </c>
      <c r="C21" s="21">
        <v>360</v>
      </c>
      <c r="D21" s="41" t="s">
        <v>49</v>
      </c>
      <c r="E21" s="12">
        <v>-3.24</v>
      </c>
      <c r="F21" s="12">
        <v>-17.149999999999999</v>
      </c>
      <c r="G21" s="12">
        <f>G$11-G$13+G$12+198.6-60-SUM(G$14:G$18)</f>
        <v>-3.220000000000022</v>
      </c>
      <c r="H21" s="12">
        <f>H$11-H$13+H$12+198.6-10*LOG10(A21)-30-SUM(H$14:H$18)</f>
        <v>-17.163025007672893</v>
      </c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6"/>
      <c r="V21" s="6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>
        <f>AVERAGE(E21,I21,M21,O21,Q21,S21,U21,W21,Y21,AA21,AC21,AE21,AG21,AI21,AK21,AM21)</f>
        <v>-3.24</v>
      </c>
      <c r="AP21" s="12">
        <f>AVERAGE(F21,J21,N21,P21,R21,T21,V21,X21,Z21,AB21,AD21,AF21,AH21,AJ21,AL21,AN21)</f>
        <v>-17.149999999999999</v>
      </c>
      <c r="AQ21" s="12">
        <f t="shared" si="3"/>
        <v>1.4142135623715576E-2</v>
      </c>
      <c r="AR21" s="12">
        <f t="shared" si="2"/>
        <v>9.2100712505102742E-3</v>
      </c>
    </row>
    <row r="22" spans="1:44" s="18" customFormat="1" ht="15.75" thickBot="1">
      <c r="A22" s="30"/>
      <c r="C22" s="21"/>
      <c r="D22" s="40" t="s">
        <v>68</v>
      </c>
      <c r="E22" s="15">
        <f>ABS(E21-$AO$21)</f>
        <v>0</v>
      </c>
      <c r="F22" s="16">
        <f>ABS(F21-$AP$21)</f>
        <v>0</v>
      </c>
      <c r="G22" s="15">
        <f>ABS(G21-$AO$19)</f>
        <v>1.9999999999978257E-2</v>
      </c>
      <c r="H22" s="16">
        <f>ABS(H21-$AP$21)</f>
        <v>1.3025007672894162E-2</v>
      </c>
      <c r="I22" s="15"/>
      <c r="J22" s="16"/>
      <c r="K22" s="15"/>
      <c r="L22" s="16"/>
      <c r="M22" s="15"/>
      <c r="N22" s="16"/>
      <c r="O22" s="17" t="s">
        <v>33</v>
      </c>
      <c r="P22" s="17" t="s">
        <v>33</v>
      </c>
      <c r="Q22" s="17"/>
      <c r="R22" s="17"/>
      <c r="S22" s="17" t="s">
        <v>33</v>
      </c>
      <c r="T22" s="17" t="s">
        <v>33</v>
      </c>
      <c r="U22" s="17" t="s">
        <v>33</v>
      </c>
      <c r="V22" s="17" t="s">
        <v>33</v>
      </c>
      <c r="W22" s="17" t="s">
        <v>33</v>
      </c>
      <c r="X22" s="17" t="s">
        <v>33</v>
      </c>
      <c r="Y22" s="17" t="s">
        <v>33</v>
      </c>
      <c r="Z22" s="17" t="s">
        <v>33</v>
      </c>
      <c r="AA22" s="17" t="s">
        <v>33</v>
      </c>
      <c r="AB22" s="17" t="s">
        <v>33</v>
      </c>
      <c r="AC22" s="17" t="s">
        <v>33</v>
      </c>
      <c r="AD22" s="17" t="s">
        <v>33</v>
      </c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Q22" s="12" t="s">
        <v>33</v>
      </c>
      <c r="AR22" s="12" t="s">
        <v>33</v>
      </c>
    </row>
    <row r="23" spans="1:44" s="18" customFormat="1" ht="15.75" customHeight="1" thickBot="1">
      <c r="A23" s="30">
        <v>180</v>
      </c>
      <c r="C23" s="21">
        <v>180</v>
      </c>
      <c r="D23" s="41" t="s">
        <v>47</v>
      </c>
      <c r="E23" s="12">
        <v>-3.24</v>
      </c>
      <c r="F23" s="12">
        <v>-14.15</v>
      </c>
      <c r="G23" s="12">
        <f>G$11-G$13+G$12+198.6-60-SUM(G$14:G$18)</f>
        <v>-3.220000000000022</v>
      </c>
      <c r="H23" s="12">
        <f>H$11-H$13+H$12+198.6-10*LOG10(A23)-30-SUM(H$14:H$18)</f>
        <v>-14.152725051033078</v>
      </c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6"/>
      <c r="V23" s="6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>
        <f>AVERAGE(E23,I23,M23,O23,Q23,S23,U23,W23,Y23,AA23,AC23,AE23,AG23,AI23,AK23,AM23)</f>
        <v>-3.24</v>
      </c>
      <c r="AP23" s="12">
        <f>AVERAGE(F23,J23,N23,P23,R23,T23,V23,X23,Z23,AB23,AD23,AF23,AH23,AJ23,AL23,AN23)</f>
        <v>-14.15</v>
      </c>
      <c r="AQ23" s="12">
        <f t="shared" si="3"/>
        <v>1.4142135623715576E-2</v>
      </c>
      <c r="AR23" s="12">
        <f t="shared" si="2"/>
        <v>1.926902064568913E-3</v>
      </c>
    </row>
    <row r="24" spans="1:44" s="18" customFormat="1" ht="15.75" thickBot="1">
      <c r="A24" s="30"/>
      <c r="C24" s="21"/>
      <c r="D24" s="40" t="s">
        <v>68</v>
      </c>
      <c r="E24" s="15">
        <f>ABS(E23-$AO$23)</f>
        <v>0</v>
      </c>
      <c r="F24" s="16">
        <f>ABS(F23-$AP$23)</f>
        <v>0</v>
      </c>
      <c r="G24" s="15">
        <f>ABS(G23-$AO$19)</f>
        <v>1.9999999999978257E-2</v>
      </c>
      <c r="H24" s="16">
        <f>ABS(H23-$AP$23)</f>
        <v>2.7250510330780742E-3</v>
      </c>
      <c r="I24" s="15"/>
      <c r="J24" s="16"/>
      <c r="K24" s="15"/>
      <c r="L24" s="16"/>
      <c r="M24" s="15"/>
      <c r="N24" s="16"/>
      <c r="O24" s="17" t="s">
        <v>33</v>
      </c>
      <c r="P24" s="17" t="s">
        <v>33</v>
      </c>
      <c r="Q24" s="17"/>
      <c r="R24" s="17"/>
      <c r="S24" s="17" t="s">
        <v>33</v>
      </c>
      <c r="T24" s="17" t="s">
        <v>33</v>
      </c>
      <c r="U24" s="17" t="s">
        <v>33</v>
      </c>
      <c r="V24" s="17" t="s">
        <v>33</v>
      </c>
      <c r="W24" s="17" t="s">
        <v>33</v>
      </c>
      <c r="X24" s="17" t="s">
        <v>33</v>
      </c>
      <c r="Y24" s="17" t="s">
        <v>33</v>
      </c>
      <c r="Z24" s="17" t="s">
        <v>33</v>
      </c>
      <c r="AA24" s="17" t="s">
        <v>33</v>
      </c>
      <c r="AB24" s="17" t="s">
        <v>33</v>
      </c>
      <c r="AC24" s="17" t="s">
        <v>33</v>
      </c>
      <c r="AD24" s="17" t="s">
        <v>33</v>
      </c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Q24" s="12" t="s">
        <v>33</v>
      </c>
      <c r="AR24" s="12" t="s">
        <v>33</v>
      </c>
    </row>
    <row r="25" spans="1:44" s="18" customFormat="1" ht="15.75" customHeight="1" thickBot="1">
      <c r="A25" s="30">
        <v>90</v>
      </c>
      <c r="C25" s="21">
        <v>90</v>
      </c>
      <c r="D25" s="41" t="s">
        <v>50</v>
      </c>
      <c r="E25" s="12">
        <v>-3.24</v>
      </c>
      <c r="F25" s="12">
        <v>-11.15</v>
      </c>
      <c r="G25" s="12">
        <f>G$11-G$13+G$12+198.6-60-SUM(G$14:G$18)</f>
        <v>-3.220000000000022</v>
      </c>
      <c r="H25" s="12">
        <f>H$11-H$13+H$12+198.6-10*LOG10(A25)-30-SUM(H$14:H$18)</f>
        <v>-11.142425094393266</v>
      </c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6"/>
      <c r="V25" s="6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>
        <f>AVERAGE(E25,I25,M25,O25,Q25,S25,U25,W25,Y25,AA25,AC25,AE25,AG25,AI25,AK25,AM25)</f>
        <v>-3.24</v>
      </c>
      <c r="AP25" s="12">
        <f>AVERAGE(F25,J25,N25,P25,R25,T25,V25,X25,Z25,AB25,AD25,AF25,AH25,AJ25,AL25,AN25)</f>
        <v>-11.15</v>
      </c>
      <c r="AQ25" s="12">
        <f t="shared" si="3"/>
        <v>1.4142135623715576E-2</v>
      </c>
      <c r="AR25" s="12">
        <f t="shared" si="2"/>
        <v>5.3562671213699363E-3</v>
      </c>
    </row>
    <row r="26" spans="1:44" s="18" customFormat="1" ht="15.75" thickBot="1">
      <c r="A26" s="30"/>
      <c r="C26" s="21"/>
      <c r="D26" s="40" t="s">
        <v>68</v>
      </c>
      <c r="E26" s="15">
        <f>ABS(E25-$AO$25)</f>
        <v>0</v>
      </c>
      <c r="F26" s="16">
        <f>ABS(F25-$AP$25)</f>
        <v>0</v>
      </c>
      <c r="G26" s="15">
        <f>ABS(G25-$AO$19)</f>
        <v>1.9999999999978257E-2</v>
      </c>
      <c r="H26" s="16">
        <f>ABS(H25-$AP$25)</f>
        <v>7.5749056067344611E-3</v>
      </c>
      <c r="I26" s="15"/>
      <c r="J26" s="16"/>
      <c r="K26" s="15"/>
      <c r="L26" s="16"/>
      <c r="M26" s="15"/>
      <c r="N26" s="16"/>
      <c r="O26" s="17" t="s">
        <v>33</v>
      </c>
      <c r="P26" s="17" t="s">
        <v>33</v>
      </c>
      <c r="Q26" s="17"/>
      <c r="R26" s="17"/>
      <c r="S26" s="17" t="s">
        <v>33</v>
      </c>
      <c r="T26" s="17" t="s">
        <v>33</v>
      </c>
      <c r="U26" s="17" t="s">
        <v>33</v>
      </c>
      <c r="V26" s="17" t="s">
        <v>33</v>
      </c>
      <c r="W26" s="17" t="s">
        <v>33</v>
      </c>
      <c r="X26" s="17" t="s">
        <v>33</v>
      </c>
      <c r="Y26" s="17" t="s">
        <v>33</v>
      </c>
      <c r="Z26" s="17" t="s">
        <v>33</v>
      </c>
      <c r="AA26" s="17" t="s">
        <v>33</v>
      </c>
      <c r="AB26" s="17" t="s">
        <v>33</v>
      </c>
      <c r="AC26" s="17" t="s">
        <v>33</v>
      </c>
      <c r="AD26" s="17" t="s">
        <v>33</v>
      </c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Q26" s="12" t="s">
        <v>33</v>
      </c>
      <c r="AR26" s="12" t="s">
        <v>33</v>
      </c>
    </row>
    <row r="27" spans="1:44" s="18" customFormat="1" ht="15.75" customHeight="1" thickBot="1">
      <c r="A27" s="30">
        <v>45</v>
      </c>
      <c r="C27" s="21">
        <v>45</v>
      </c>
      <c r="D27" s="41" t="s">
        <v>51</v>
      </c>
      <c r="E27" s="12">
        <v>-3.24</v>
      </c>
      <c r="F27" s="12">
        <v>-8.15</v>
      </c>
      <c r="G27" s="12">
        <f>G$11-G$13+G$12+198.6-60-SUM(G$14:G$18)</f>
        <v>-3.220000000000022</v>
      </c>
      <c r="H27" s="12">
        <f>H$11-H$13+H$12+198.6-10*LOG10(A27)-30-SUM(H$14:H$18)</f>
        <v>-8.1321251377534569</v>
      </c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6"/>
      <c r="V27" s="6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>
        <f>AVERAGE(E27,I27,M27,O27,Q27,S27,U27,W27,Y27,AA27,AC27,AE27,AG27,AI27,AK27,AM27)</f>
        <v>-3.24</v>
      </c>
      <c r="AP27" s="12">
        <f>AVERAGE(F27,J27,N27,P27,R27,T27,V27,X27,Z27,AB27,AD27,AF27,AH27,AJ27,AL27,AN27)</f>
        <v>-8.15</v>
      </c>
      <c r="AQ27" s="12">
        <f t="shared" si="3"/>
        <v>1.4142135623715576E-2</v>
      </c>
      <c r="AR27" s="12">
        <f t="shared" si="2"/>
        <v>1.2639436307306275E-2</v>
      </c>
    </row>
    <row r="28" spans="1:44" s="18" customFormat="1" ht="15.75" thickBot="1">
      <c r="A28" s="30"/>
      <c r="C28" s="21"/>
      <c r="D28" s="40" t="s">
        <v>68</v>
      </c>
      <c r="E28" s="15">
        <f>ABS(E27-$AO$27)</f>
        <v>0</v>
      </c>
      <c r="F28" s="16">
        <f>ABS(F27-$AP$27)</f>
        <v>0</v>
      </c>
      <c r="G28" s="15">
        <f>ABS(G27-$AO$19)</f>
        <v>1.9999999999978257E-2</v>
      </c>
      <c r="H28" s="16">
        <f>ABS(H27-$AP$27)</f>
        <v>1.7874862246543444E-2</v>
      </c>
      <c r="I28" s="15"/>
      <c r="J28" s="16"/>
      <c r="K28" s="15"/>
      <c r="L28" s="16"/>
      <c r="M28" s="15"/>
      <c r="N28" s="16"/>
      <c r="O28" s="17" t="s">
        <v>33</v>
      </c>
      <c r="P28" s="17" t="s">
        <v>33</v>
      </c>
      <c r="Q28" s="17"/>
      <c r="R28" s="17"/>
      <c r="S28" s="17" t="s">
        <v>33</v>
      </c>
      <c r="T28" s="17" t="s">
        <v>33</v>
      </c>
      <c r="U28" s="17" t="s">
        <v>33</v>
      </c>
      <c r="V28" s="17" t="s">
        <v>33</v>
      </c>
      <c r="W28" s="17" t="s">
        <v>33</v>
      </c>
      <c r="X28" s="17" t="s">
        <v>33</v>
      </c>
      <c r="Y28" s="17" t="s">
        <v>33</v>
      </c>
      <c r="Z28" s="17" t="s">
        <v>33</v>
      </c>
      <c r="AA28" s="17" t="s">
        <v>33</v>
      </c>
      <c r="AB28" s="17" t="s">
        <v>33</v>
      </c>
      <c r="AC28" s="17" t="s">
        <v>33</v>
      </c>
      <c r="AD28" s="17" t="s">
        <v>33</v>
      </c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Q28" s="12" t="s">
        <v>33</v>
      </c>
      <c r="AR28" s="12" t="s">
        <v>33</v>
      </c>
    </row>
    <row r="29" spans="1:44" s="18" customFormat="1" ht="15.75" customHeight="1" thickBot="1">
      <c r="A29" s="30">
        <v>30</v>
      </c>
      <c r="C29" s="21">
        <v>30</v>
      </c>
      <c r="D29" s="41" t="s">
        <v>52</v>
      </c>
      <c r="E29" s="12">
        <v>-3.24</v>
      </c>
      <c r="F29" s="12">
        <v>-6.37</v>
      </c>
      <c r="G29" s="12">
        <f>G$11-G$13+G$12+198.6-60-SUM(G$14:G$18)</f>
        <v>-3.220000000000022</v>
      </c>
      <c r="H29" s="12">
        <f>H$11-H$13+H$12+198.6-10*LOG10(A29)-30-SUM(H$14:H$18)</f>
        <v>-6.3712125471966434</v>
      </c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6"/>
      <c r="V29" s="6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>
        <f>AVERAGE(E29,I29,M29,O29,Q29,S29,U29,W29,Y29,AA29,AC29,AE29,AG29,AI29,AK29,AM29)</f>
        <v>-3.24</v>
      </c>
      <c r="AP29" s="12">
        <f>AVERAGE(F29,J29,N29,P29,R29,T29,V29,X29,Z29,AB29,AD29,AF29,AH29,AJ29,AL29,AN29)</f>
        <v>-6.37</v>
      </c>
      <c r="AQ29" s="12">
        <f t="shared" si="3"/>
        <v>1.4142135623715576E-2</v>
      </c>
      <c r="AR29" s="12">
        <f t="shared" si="2"/>
        <v>8.5740034525523035E-4</v>
      </c>
    </row>
    <row r="30" spans="1:44" s="18" customFormat="1" ht="15.75" thickBot="1">
      <c r="A30" s="30"/>
      <c r="C30" s="21"/>
      <c r="D30" s="40" t="s">
        <v>68</v>
      </c>
      <c r="E30" s="15">
        <f>ABS(E29-$AO$29)</f>
        <v>0</v>
      </c>
      <c r="F30" s="16">
        <f>ABS(F29-$AP$29)</f>
        <v>0</v>
      </c>
      <c r="G30" s="15">
        <f>ABS(G29-$AO$19)</f>
        <v>1.9999999999978257E-2</v>
      </c>
      <c r="H30" s="16">
        <f>ABS(H29-$AP$29)</f>
        <v>1.212547196643321E-3</v>
      </c>
      <c r="I30" s="15"/>
      <c r="J30" s="16"/>
      <c r="K30" s="15"/>
      <c r="L30" s="16"/>
      <c r="M30" s="15"/>
      <c r="N30" s="16"/>
      <c r="O30" s="17" t="s">
        <v>33</v>
      </c>
      <c r="P30" s="17" t="s">
        <v>33</v>
      </c>
      <c r="Q30" s="17"/>
      <c r="R30" s="17"/>
      <c r="S30" s="17" t="s">
        <v>33</v>
      </c>
      <c r="T30" s="17" t="s">
        <v>33</v>
      </c>
      <c r="U30" s="17" t="s">
        <v>33</v>
      </c>
      <c r="V30" s="17" t="s">
        <v>33</v>
      </c>
      <c r="W30" s="17" t="s">
        <v>33</v>
      </c>
      <c r="X30" s="17" t="s">
        <v>33</v>
      </c>
      <c r="Y30" s="17" t="s">
        <v>33</v>
      </c>
      <c r="Z30" s="17" t="s">
        <v>33</v>
      </c>
      <c r="AA30" s="17" t="s">
        <v>33</v>
      </c>
      <c r="AB30" s="17" t="s">
        <v>33</v>
      </c>
      <c r="AC30" s="17" t="s">
        <v>33</v>
      </c>
      <c r="AD30" s="17" t="s">
        <v>33</v>
      </c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Q30" s="12" t="s">
        <v>33</v>
      </c>
      <c r="AR30" s="12" t="s">
        <v>33</v>
      </c>
    </row>
    <row r="31" spans="1:44" s="18" customFormat="1" ht="15.75" customHeight="1" thickBot="1">
      <c r="A31" s="30">
        <v>15</v>
      </c>
      <c r="C31" s="21">
        <v>15</v>
      </c>
      <c r="D31" s="41" t="s">
        <v>53</v>
      </c>
      <c r="E31" s="12">
        <v>-3.24</v>
      </c>
      <c r="F31" s="12">
        <v>-3.37</v>
      </c>
      <c r="G31" s="12">
        <f>G$11-G$13+G$12+198.6-60-SUM(G$14:G$18)</f>
        <v>-3.220000000000022</v>
      </c>
      <c r="H31" s="12">
        <f>H$11-H$13+H$12+198.6-10*LOG10(A31)-30-SUM(H$14:H$18)</f>
        <v>-3.3609125905568309</v>
      </c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6"/>
      <c r="V31" s="6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>
        <f>AVERAGE(E31,I31,M31,O31,Q31,S31,U31,W31,Y31,AA31,AC31,AE31,AG31,AI31,AK31,AM31)</f>
        <v>-3.24</v>
      </c>
      <c r="AP31" s="12">
        <f>AVERAGE(F31,J31,N31,P31,R31,T31,V31,X31,Z31,AB31,AD31,AF31,AH31,AJ31,AL31,AN31)</f>
        <v>-3.37</v>
      </c>
      <c r="AQ31" s="12">
        <f t="shared" si="3"/>
        <v>1.4142135623715576E-2</v>
      </c>
      <c r="AR31" s="12">
        <f t="shared" si="2"/>
        <v>6.4257688406836192E-3</v>
      </c>
    </row>
    <row r="32" spans="1:44" s="18" customFormat="1" ht="15.75" thickBot="1">
      <c r="A32" s="30"/>
      <c r="C32" s="21"/>
      <c r="D32" s="40" t="s">
        <v>68</v>
      </c>
      <c r="E32" s="15">
        <f>ABS(E31-$AO$31)</f>
        <v>0</v>
      </c>
      <c r="F32" s="16">
        <f>ABS(F31-$AP$31)</f>
        <v>0</v>
      </c>
      <c r="G32" s="15">
        <f>ABS(G31-$AO$19)</f>
        <v>1.9999999999978257E-2</v>
      </c>
      <c r="H32" s="16">
        <f>ABS(H31-$AP$31)</f>
        <v>9.0874094431692143E-3</v>
      </c>
      <c r="I32" s="15"/>
      <c r="J32" s="16"/>
      <c r="K32" s="15"/>
      <c r="L32" s="16"/>
      <c r="M32" s="15"/>
      <c r="N32" s="16"/>
      <c r="O32" s="17" t="s">
        <v>33</v>
      </c>
      <c r="P32" s="17" t="s">
        <v>33</v>
      </c>
      <c r="Q32" s="17"/>
      <c r="R32" s="17"/>
      <c r="S32" s="17" t="s">
        <v>33</v>
      </c>
      <c r="T32" s="17" t="s">
        <v>33</v>
      </c>
      <c r="U32" s="17" t="s">
        <v>33</v>
      </c>
      <c r="V32" s="17" t="s">
        <v>33</v>
      </c>
      <c r="W32" s="17" t="s">
        <v>33</v>
      </c>
      <c r="X32" s="17" t="s">
        <v>33</v>
      </c>
      <c r="Y32" s="17" t="s">
        <v>33</v>
      </c>
      <c r="Z32" s="17" t="s">
        <v>33</v>
      </c>
      <c r="AA32" s="17" t="s">
        <v>33</v>
      </c>
      <c r="AB32" s="17" t="s">
        <v>33</v>
      </c>
      <c r="AC32" s="17" t="s">
        <v>33</v>
      </c>
      <c r="AD32" s="17" t="s">
        <v>33</v>
      </c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Q32" s="12" t="s">
        <v>33</v>
      </c>
      <c r="AR32" s="12" t="s">
        <v>33</v>
      </c>
    </row>
    <row r="33" spans="1:44" s="18" customFormat="1" ht="15.75" customHeight="1" thickBot="1">
      <c r="A33" s="30">
        <v>3.75</v>
      </c>
      <c r="C33" s="21">
        <v>3.75</v>
      </c>
      <c r="D33" s="41" t="s">
        <v>54</v>
      </c>
      <c r="E33" s="12">
        <v>-3.24</v>
      </c>
      <c r="F33" s="12">
        <v>2.65</v>
      </c>
      <c r="G33" s="12">
        <f>G$11-G$13+G$12+198.6-60-SUM(G$14:G$18)</f>
        <v>-3.220000000000022</v>
      </c>
      <c r="H33" s="12">
        <f>H$11-H$13+H$12+198.6-10*LOG10(A33)-30-SUM(H$14:H$18)</f>
        <v>2.6596873227227942</v>
      </c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6"/>
      <c r="V33" s="6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>
        <f>AVERAGE(E33,I33,M33,O33,Q33,S33,U33,W33,Y33,AA33,AC33,AE33,AG33,AI33,AK33,AM33)</f>
        <v>-3.24</v>
      </c>
      <c r="AP33" s="12">
        <f>AVERAGE(F33,J33,N33,P33,R33,T33,V33,X33,Z33,AB33,AD33,AF33,AH33,AJ33,AL33,AN33)</f>
        <v>2.65</v>
      </c>
      <c r="AQ33" s="12">
        <f t="shared" si="3"/>
        <v>1.4142135623715576E-2</v>
      </c>
      <c r="AR33" s="12">
        <f t="shared" si="2"/>
        <v>6.8499715888303558E-3</v>
      </c>
    </row>
    <row r="34" spans="1:44" s="18" customFormat="1" ht="15.75" thickBot="1">
      <c r="C34" s="21"/>
      <c r="D34" s="40" t="s">
        <v>68</v>
      </c>
      <c r="E34" s="15">
        <f>ABS(E33-$AO$33)</f>
        <v>0</v>
      </c>
      <c r="F34" s="16">
        <f>ABS(F33-$AP$33)</f>
        <v>0</v>
      </c>
      <c r="G34" s="15">
        <f>ABS(G33-$AO$19)</f>
        <v>1.9999999999978257E-2</v>
      </c>
      <c r="H34" s="16">
        <f>ABS(H33-$AP$33)</f>
        <v>9.6873227227942671E-3</v>
      </c>
      <c r="I34" s="15"/>
      <c r="J34" s="16"/>
      <c r="K34" s="15"/>
      <c r="L34" s="16"/>
      <c r="M34" s="15"/>
      <c r="N34" s="16"/>
      <c r="O34" s="17" t="s">
        <v>33</v>
      </c>
      <c r="P34" s="17" t="s">
        <v>33</v>
      </c>
      <c r="Q34" s="17"/>
      <c r="R34" s="17"/>
      <c r="S34" s="17" t="s">
        <v>33</v>
      </c>
      <c r="T34" s="17" t="s">
        <v>33</v>
      </c>
      <c r="U34" s="17" t="s">
        <v>33</v>
      </c>
      <c r="V34" s="17" t="s">
        <v>33</v>
      </c>
      <c r="W34" s="17" t="s">
        <v>33</v>
      </c>
      <c r="X34" s="17" t="s">
        <v>33</v>
      </c>
      <c r="Y34" s="17" t="s">
        <v>33</v>
      </c>
      <c r="Z34" s="17" t="s">
        <v>33</v>
      </c>
      <c r="AA34" s="17" t="s">
        <v>33</v>
      </c>
      <c r="AB34" s="17" t="s">
        <v>33</v>
      </c>
      <c r="AC34" s="17" t="s">
        <v>33</v>
      </c>
      <c r="AD34" s="17" t="s">
        <v>33</v>
      </c>
      <c r="AE34" s="16"/>
      <c r="AF34" s="16"/>
      <c r="AG34" s="16"/>
      <c r="AH34" s="16"/>
      <c r="AI34" s="16"/>
      <c r="AJ34" s="16"/>
      <c r="AK34" s="16"/>
      <c r="AL34" s="16"/>
      <c r="AM34" s="16"/>
      <c r="AN34" s="16"/>
    </row>
    <row r="35" spans="1:44" ht="15.75" thickBot="1">
      <c r="D35" s="11" t="s">
        <v>33</v>
      </c>
      <c r="M35" s="14"/>
      <c r="N35" s="14"/>
      <c r="O35" s="14"/>
      <c r="P35" s="14"/>
      <c r="Q35" s="14"/>
    </row>
    <row r="36" spans="1:44">
      <c r="C36" s="14"/>
      <c r="D36" s="14"/>
      <c r="E36" s="14"/>
      <c r="F36" s="14"/>
      <c r="I36" s="14"/>
      <c r="J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</row>
    <row r="37" spans="1:44" ht="15">
      <c r="C37" s="14"/>
      <c r="D37" s="14"/>
      <c r="E37" s="14"/>
      <c r="F37" s="22" t="s">
        <v>33</v>
      </c>
      <c r="G37" s="23"/>
      <c r="H37" s="22" t="s">
        <v>33</v>
      </c>
      <c r="I37" s="23"/>
      <c r="J37" s="23"/>
      <c r="K37" s="23"/>
      <c r="L37" s="22" t="s">
        <v>33</v>
      </c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</row>
    <row r="38" spans="1:44">
      <c r="C38" s="14"/>
      <c r="D38" s="14"/>
      <c r="E38" s="14"/>
      <c r="F38" s="14"/>
      <c r="I38" s="14"/>
      <c r="J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</row>
  </sheetData>
  <mergeCells count="20">
    <mergeCell ref="Y8:Z8"/>
    <mergeCell ref="W8:X8"/>
    <mergeCell ref="AQ8:AR8"/>
    <mergeCell ref="AA8:AB8"/>
    <mergeCell ref="AC8:AD8"/>
    <mergeCell ref="AE8:AF8"/>
    <mergeCell ref="AG8:AH8"/>
    <mergeCell ref="AI8:AJ8"/>
    <mergeCell ref="AK8:AL8"/>
    <mergeCell ref="AM8:AN8"/>
    <mergeCell ref="AO8:AP8"/>
    <mergeCell ref="U8:V8"/>
    <mergeCell ref="Q8:R8"/>
    <mergeCell ref="I8:J8"/>
    <mergeCell ref="M8:N8"/>
    <mergeCell ref="E8:F8"/>
    <mergeCell ref="O8:P8"/>
    <mergeCell ref="K8:L8"/>
    <mergeCell ref="G8:H8"/>
    <mergeCell ref="S8:T8"/>
  </mergeCells>
  <pageMargins left="0.19685039370078741" right="0.19685039370078741" top="0.19685039370078741" bottom="0.19685039370078741" header="0.19685039370078741" footer="0.19685039370078741"/>
  <pageSetup paperSize="9" scale="1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A2:AR37"/>
  <sheetViews>
    <sheetView zoomScale="110" zoomScaleNormal="110" zoomScalePageLayoutView="80" workbookViewId="0">
      <selection activeCell="D8" sqref="D8:D34"/>
    </sheetView>
  </sheetViews>
  <sheetFormatPr defaultColWidth="9.28515625" defaultRowHeight="12.75"/>
  <cols>
    <col min="1" max="3" width="9.28515625" style="18" customWidth="1"/>
    <col min="4" max="4" width="24.42578125" style="18" bestFit="1" customWidth="1"/>
    <col min="5" max="98" width="9.28515625" style="18" customWidth="1"/>
    <col min="99" max="16384" width="9.28515625" style="18"/>
  </cols>
  <sheetData>
    <row r="2" spans="4:44" ht="13.5" thickBot="1"/>
    <row r="3" spans="4:44" ht="13.5" thickBot="1">
      <c r="G3" s="29"/>
    </row>
    <row r="4" spans="4:44" ht="13.5" thickBot="1">
      <c r="D4" s="28" t="s">
        <v>59</v>
      </c>
    </row>
    <row r="7" spans="4:44" ht="13.5" customHeight="1" thickBot="1"/>
    <row r="8" spans="4:44" ht="15.75" customHeight="1" thickBot="1">
      <c r="D8" s="40" t="s">
        <v>18</v>
      </c>
      <c r="E8" s="38" t="s">
        <v>32</v>
      </c>
      <c r="F8" s="39"/>
      <c r="G8" s="38" t="s">
        <v>76</v>
      </c>
      <c r="H8" s="39"/>
      <c r="I8" s="31" t="s">
        <v>55</v>
      </c>
      <c r="J8" s="32"/>
      <c r="K8" s="31" t="s">
        <v>56</v>
      </c>
      <c r="L8" s="32"/>
      <c r="M8" s="31" t="s">
        <v>57</v>
      </c>
      <c r="N8" s="33"/>
      <c r="O8" s="31" t="s">
        <v>33</v>
      </c>
      <c r="P8" s="32"/>
      <c r="Q8" s="31"/>
      <c r="R8" s="32"/>
      <c r="S8" s="31" t="s">
        <v>33</v>
      </c>
      <c r="T8" s="32"/>
      <c r="U8" s="31" t="s">
        <v>33</v>
      </c>
      <c r="V8" s="32"/>
      <c r="W8" s="31" t="s">
        <v>33</v>
      </c>
      <c r="X8" s="32"/>
      <c r="Y8" s="31" t="s">
        <v>33</v>
      </c>
      <c r="Z8" s="32"/>
      <c r="AA8" s="31" t="s">
        <v>33</v>
      </c>
      <c r="AB8" s="33"/>
      <c r="AC8" s="31" t="s">
        <v>33</v>
      </c>
      <c r="AD8" s="33"/>
      <c r="AE8" s="31"/>
      <c r="AF8" s="33"/>
      <c r="AG8" s="31"/>
      <c r="AH8" s="32"/>
      <c r="AI8" s="31"/>
      <c r="AJ8" s="32"/>
      <c r="AK8" s="31"/>
      <c r="AL8" s="33"/>
      <c r="AM8" s="31"/>
      <c r="AN8" s="33"/>
      <c r="AO8" s="31" t="s">
        <v>19</v>
      </c>
      <c r="AP8" s="35"/>
      <c r="AQ8" s="31" t="s">
        <v>20</v>
      </c>
      <c r="AR8" s="34"/>
    </row>
    <row r="9" spans="4:44" ht="15.75" customHeight="1" thickBot="1">
      <c r="D9" s="41" t="s">
        <v>21</v>
      </c>
      <c r="E9" s="6" t="s">
        <v>22</v>
      </c>
      <c r="F9" s="6" t="s">
        <v>23</v>
      </c>
      <c r="G9" s="6" t="s">
        <v>22</v>
      </c>
      <c r="H9" s="6" t="s">
        <v>23</v>
      </c>
      <c r="I9" s="6" t="s">
        <v>22</v>
      </c>
      <c r="J9" s="6" t="s">
        <v>23</v>
      </c>
      <c r="K9" s="6" t="s">
        <v>22</v>
      </c>
      <c r="L9" s="6" t="s">
        <v>23</v>
      </c>
      <c r="M9" s="6" t="s">
        <v>22</v>
      </c>
      <c r="N9" s="6" t="s">
        <v>23</v>
      </c>
      <c r="O9" s="6" t="s">
        <v>22</v>
      </c>
      <c r="P9" s="6" t="s">
        <v>23</v>
      </c>
      <c r="Q9" s="6" t="s">
        <v>22</v>
      </c>
      <c r="R9" s="6" t="s">
        <v>23</v>
      </c>
      <c r="S9" s="6" t="s">
        <v>22</v>
      </c>
      <c r="T9" s="6" t="s">
        <v>23</v>
      </c>
      <c r="U9" s="6" t="s">
        <v>22</v>
      </c>
      <c r="V9" s="6" t="s">
        <v>23</v>
      </c>
      <c r="W9" s="6" t="s">
        <v>22</v>
      </c>
      <c r="X9" s="6" t="s">
        <v>23</v>
      </c>
      <c r="Y9" s="6" t="s">
        <v>22</v>
      </c>
      <c r="Z9" s="6" t="s">
        <v>23</v>
      </c>
      <c r="AA9" s="6" t="s">
        <v>22</v>
      </c>
      <c r="AB9" s="6" t="s">
        <v>23</v>
      </c>
      <c r="AC9" s="6" t="s">
        <v>22</v>
      </c>
      <c r="AD9" s="6" t="s">
        <v>23</v>
      </c>
      <c r="AE9" s="6" t="s">
        <v>22</v>
      </c>
      <c r="AF9" s="6" t="s">
        <v>23</v>
      </c>
      <c r="AG9" s="6" t="s">
        <v>22</v>
      </c>
      <c r="AH9" s="6" t="s">
        <v>23</v>
      </c>
      <c r="AI9" s="6" t="s">
        <v>22</v>
      </c>
      <c r="AJ9" s="6" t="s">
        <v>23</v>
      </c>
      <c r="AK9" s="6" t="s">
        <v>22</v>
      </c>
      <c r="AL9" s="6" t="s">
        <v>23</v>
      </c>
      <c r="AM9" s="6" t="s">
        <v>22</v>
      </c>
      <c r="AN9" s="6" t="s">
        <v>23</v>
      </c>
      <c r="AO9" s="6" t="s">
        <v>22</v>
      </c>
      <c r="AP9" s="6" t="s">
        <v>23</v>
      </c>
      <c r="AQ9" s="6" t="s">
        <v>22</v>
      </c>
      <c r="AR9" s="6" t="s">
        <v>23</v>
      </c>
    </row>
    <row r="10" spans="4:44" ht="15.75" customHeight="1" thickBot="1">
      <c r="D10" s="41" t="s">
        <v>24</v>
      </c>
      <c r="E10" s="12">
        <v>2</v>
      </c>
      <c r="F10" s="12">
        <v>2</v>
      </c>
      <c r="G10" s="12">
        <v>2</v>
      </c>
      <c r="H10" s="12">
        <v>2</v>
      </c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</row>
    <row r="11" spans="4:44" ht="30" customHeight="1" thickBot="1">
      <c r="D11" s="42" t="s">
        <v>73</v>
      </c>
      <c r="E11" s="12">
        <v>70</v>
      </c>
      <c r="F11" s="12">
        <v>23</v>
      </c>
      <c r="G11" s="12">
        <v>70</v>
      </c>
      <c r="H11" s="12">
        <v>23</v>
      </c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6"/>
      <c r="V11" s="6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>
        <f t="shared" ref="AO11:AO19" si="0">AVERAGE(E11,I11,M11,O11,Q11,S11,U11,W11,Y11,AA11,AC11,AE11,AG11,AI11,AK11,AM11)</f>
        <v>70</v>
      </c>
      <c r="AP11" s="12">
        <f t="shared" ref="AP11:AP19" si="1">AVERAGE(F11,J11,N11,P11,R11,T11,V11,X11,Z11,AB11,AD11,AF11,AH11,AJ11,AL11,AN11)</f>
        <v>23</v>
      </c>
      <c r="AQ11" s="12">
        <f>_xlfn.STDEV.S(E11,G11,I11,M11,O11,Q11,S11,U11,W11,Y11,AA11,AC11,AE11,AG11,AI11,AK11,AM11)</f>
        <v>0</v>
      </c>
      <c r="AR11" s="12">
        <f>_xlfn.STDEV.S(F11,H11,J11,N11,P11,R11,T11,V11,X11,Z11,AB11,AD11,AF11,AH11,AJ11,AL11,AN11)</f>
        <v>0</v>
      </c>
    </row>
    <row r="12" spans="4:44" ht="15.75" customHeight="1" thickBot="1">
      <c r="D12" s="41" t="s">
        <v>25</v>
      </c>
      <c r="E12" s="12">
        <v>-31.62</v>
      </c>
      <c r="F12" s="12">
        <v>1.1000000000000001</v>
      </c>
      <c r="G12" s="12">
        <v>-31.62</v>
      </c>
      <c r="H12" s="12">
        <v>1.1000000000000001</v>
      </c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6"/>
      <c r="V12" s="6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>
        <f t="shared" si="0"/>
        <v>-31.62</v>
      </c>
      <c r="AP12" s="12">
        <f t="shared" si="1"/>
        <v>1.1000000000000001</v>
      </c>
      <c r="AQ12" s="12">
        <f>_xlfn.STDEV.S(E12,G12,I12,M12,O12,Q12,S12,U12,W12,Y12,AA12,AC12,AE12,AG12,AI12,AK12,AM12)</f>
        <v>0</v>
      </c>
      <c r="AR12" s="12">
        <f t="shared" ref="AR12:AR33" si="2">_xlfn.STDEV.S(F12,H12,J12,N12,P12,R12,T12,V12,X12,Z12,AB12,AD12,AF12,AH12,AJ12,AL12,AN12)</f>
        <v>0</v>
      </c>
    </row>
    <row r="13" spans="4:44" ht="15.75" customHeight="1" thickBot="1">
      <c r="D13" s="41" t="s">
        <v>26</v>
      </c>
      <c r="E13" s="12">
        <v>165.1</v>
      </c>
      <c r="F13" s="12">
        <v>165.1</v>
      </c>
      <c r="G13" s="36">
        <v>165.09</v>
      </c>
      <c r="H13" s="12">
        <v>165.09</v>
      </c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6"/>
      <c r="V13" s="6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>
        <f t="shared" si="0"/>
        <v>165.1</v>
      </c>
      <c r="AP13" s="12">
        <f t="shared" si="1"/>
        <v>165.1</v>
      </c>
      <c r="AQ13" s="12">
        <f t="shared" ref="AQ13:AQ33" si="3">_xlfn.STDEV.S(E13,G13,I13,M13,O13,Q13,S13,U13,W13,Y13,AA13,AC13,AE13,AG13,AI13,AK13,AM13)</f>
        <v>7.0710678118590439E-3</v>
      </c>
      <c r="AR13" s="12">
        <f t="shared" si="2"/>
        <v>7.0710678118590439E-3</v>
      </c>
    </row>
    <row r="14" spans="4:44" ht="15.75" customHeight="1" thickBot="1">
      <c r="D14" s="41" t="s">
        <v>27</v>
      </c>
      <c r="E14" s="12">
        <v>0.1</v>
      </c>
      <c r="F14" s="12">
        <v>0.1</v>
      </c>
      <c r="G14" s="12">
        <v>0.2</v>
      </c>
      <c r="H14" s="12">
        <v>0.2</v>
      </c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6"/>
      <c r="V14" s="6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>
        <f t="shared" si="0"/>
        <v>0.1</v>
      </c>
      <c r="AP14" s="12">
        <f t="shared" si="1"/>
        <v>0.1</v>
      </c>
      <c r="AQ14" s="12">
        <f t="shared" si="3"/>
        <v>7.0710678118654738E-2</v>
      </c>
      <c r="AR14" s="12">
        <f t="shared" si="2"/>
        <v>7.0710678118654738E-2</v>
      </c>
    </row>
    <row r="15" spans="4:44" ht="15.75" customHeight="1" thickBot="1">
      <c r="D15" s="41" t="s">
        <v>28</v>
      </c>
      <c r="E15" s="12">
        <v>3</v>
      </c>
      <c r="F15" s="12">
        <v>3</v>
      </c>
      <c r="G15" s="12">
        <v>3</v>
      </c>
      <c r="H15" s="12">
        <v>3</v>
      </c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6"/>
      <c r="V15" s="6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>
        <f t="shared" si="0"/>
        <v>3</v>
      </c>
      <c r="AP15" s="12">
        <f t="shared" si="1"/>
        <v>3</v>
      </c>
      <c r="AQ15" s="12">
        <f t="shared" si="3"/>
        <v>0</v>
      </c>
      <c r="AR15" s="12">
        <f t="shared" si="2"/>
        <v>0</v>
      </c>
    </row>
    <row r="16" spans="4:44" ht="15.75" customHeight="1" thickBot="1">
      <c r="D16" s="41" t="s">
        <v>29</v>
      </c>
      <c r="E16" s="12">
        <v>2.2000000000000002</v>
      </c>
      <c r="F16" s="12">
        <v>2.2000000000000002</v>
      </c>
      <c r="G16" s="12">
        <v>2.2000000000000002</v>
      </c>
      <c r="H16" s="12">
        <v>2.2000000000000002</v>
      </c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6"/>
      <c r="V16" s="6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>
        <f t="shared" si="0"/>
        <v>2.2000000000000002</v>
      </c>
      <c r="AP16" s="12">
        <f t="shared" si="1"/>
        <v>2.2000000000000002</v>
      </c>
      <c r="AQ16" s="12">
        <f t="shared" si="3"/>
        <v>0</v>
      </c>
      <c r="AR16" s="12">
        <f t="shared" si="2"/>
        <v>0</v>
      </c>
    </row>
    <row r="17" spans="1:44" ht="15.75" customHeight="1" thickBot="1">
      <c r="D17" s="41" t="s">
        <v>30</v>
      </c>
      <c r="E17" s="12">
        <v>3</v>
      </c>
      <c r="F17" s="12">
        <v>3</v>
      </c>
      <c r="G17" s="12">
        <v>3</v>
      </c>
      <c r="H17" s="12">
        <v>3</v>
      </c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6"/>
      <c r="V17" s="6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>
        <f t="shared" si="0"/>
        <v>3</v>
      </c>
      <c r="AP17" s="12">
        <f t="shared" si="1"/>
        <v>3</v>
      </c>
      <c r="AQ17" s="12">
        <f t="shared" si="3"/>
        <v>0</v>
      </c>
      <c r="AR17" s="12">
        <f t="shared" si="2"/>
        <v>0</v>
      </c>
    </row>
    <row r="18" spans="1:44" ht="15.75" customHeight="1" thickBot="1">
      <c r="D18" s="41" t="s">
        <v>31</v>
      </c>
      <c r="E18" s="12">
        <v>0</v>
      </c>
      <c r="F18" s="12">
        <v>0</v>
      </c>
      <c r="G18" s="12">
        <v>0</v>
      </c>
      <c r="H18" s="12">
        <v>3</v>
      </c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6"/>
      <c r="V18" s="6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>
        <f t="shared" si="0"/>
        <v>0</v>
      </c>
      <c r="AP18" s="12">
        <f t="shared" si="1"/>
        <v>0</v>
      </c>
      <c r="AQ18" s="12">
        <f t="shared" si="3"/>
        <v>0</v>
      </c>
      <c r="AR18" s="12">
        <f t="shared" si="2"/>
        <v>2.1213203435596424</v>
      </c>
    </row>
    <row r="19" spans="1:44" ht="15.75" customHeight="1" thickBot="1">
      <c r="A19" s="30">
        <v>1080</v>
      </c>
      <c r="D19" s="41" t="s">
        <v>48</v>
      </c>
      <c r="E19" s="12">
        <v>3.57</v>
      </c>
      <c r="F19" s="12">
        <v>-13.98</v>
      </c>
      <c r="G19" s="12">
        <f>G$11-G$13+G$12+198.6-60-SUM(G$14:G$18)</f>
        <v>3.489999999999986</v>
      </c>
      <c r="H19" s="12">
        <f>H$11-H$13+H$12+198.6-10*LOG10(A19)-30-SUM(H$14:H$18)</f>
        <v>-14.124237554869515</v>
      </c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6"/>
      <c r="V19" s="6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>
        <f t="shared" si="0"/>
        <v>3.57</v>
      </c>
      <c r="AP19" s="12">
        <f t="shared" si="1"/>
        <v>-13.98</v>
      </c>
      <c r="AQ19" s="12">
        <f t="shared" si="3"/>
        <v>5.6568542494933587E-2</v>
      </c>
      <c r="AR19" s="12">
        <f t="shared" si="2"/>
        <v>0.10199135315000028</v>
      </c>
    </row>
    <row r="20" spans="1:44" ht="15.75" thickBot="1">
      <c r="A20" s="30"/>
      <c r="D20" s="40" t="s">
        <v>68</v>
      </c>
      <c r="E20" s="15">
        <f>ABS(E19-$AO$19)</f>
        <v>0</v>
      </c>
      <c r="F20" s="16">
        <f>ABS(F19-$AP$19)</f>
        <v>0</v>
      </c>
      <c r="G20" s="15">
        <f>ABS(G19-$AO$19)</f>
        <v>8.0000000000013838E-2</v>
      </c>
      <c r="H20" s="16">
        <f>ABS(H19-$AP$19)</f>
        <v>0.14423755486951428</v>
      </c>
      <c r="I20" s="15"/>
      <c r="J20" s="16"/>
      <c r="K20" s="15"/>
      <c r="L20" s="16"/>
      <c r="M20" s="15"/>
      <c r="N20" s="16"/>
      <c r="O20" s="17" t="s">
        <v>33</v>
      </c>
      <c r="P20" s="17" t="s">
        <v>33</v>
      </c>
      <c r="Q20" s="17"/>
      <c r="R20" s="17"/>
      <c r="S20" s="17" t="s">
        <v>33</v>
      </c>
      <c r="T20" s="17" t="s">
        <v>33</v>
      </c>
      <c r="U20" s="17" t="s">
        <v>33</v>
      </c>
      <c r="V20" s="17" t="s">
        <v>33</v>
      </c>
      <c r="W20" s="17" t="s">
        <v>33</v>
      </c>
      <c r="X20" s="17" t="s">
        <v>33</v>
      </c>
      <c r="Y20" s="17" t="s">
        <v>33</v>
      </c>
      <c r="Z20" s="17" t="s">
        <v>33</v>
      </c>
      <c r="AA20" s="17" t="s">
        <v>33</v>
      </c>
      <c r="AB20" s="17" t="s">
        <v>33</v>
      </c>
      <c r="AC20" s="17" t="s">
        <v>33</v>
      </c>
      <c r="AD20" s="17" t="s">
        <v>33</v>
      </c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Q20" s="12" t="s">
        <v>33</v>
      </c>
      <c r="AR20" s="12" t="s">
        <v>33</v>
      </c>
    </row>
    <row r="21" spans="1:44" ht="15.75" customHeight="1" thickBot="1">
      <c r="A21" s="30">
        <v>360</v>
      </c>
      <c r="D21" s="41" t="s">
        <v>49</v>
      </c>
      <c r="E21" s="12">
        <v>3.57</v>
      </c>
      <c r="F21" s="12">
        <v>-9.2100000000000009</v>
      </c>
      <c r="G21" s="12">
        <f>G$11-G$13+G$12+198.6-60-SUM(G$14:G$18)</f>
        <v>3.489999999999986</v>
      </c>
      <c r="H21" s="12">
        <f>H$11-H$13+H$12+198.6-10*LOG10(A21)-30-SUM(H$14:H$18)</f>
        <v>-9.3530250076728922</v>
      </c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6"/>
      <c r="V21" s="6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>
        <f>AVERAGE(E21,I21,M21,O21,Q21,S21,U21,W21,Y21,AA21,AC21,AE21,AG21,AI21,AK21,AM21)</f>
        <v>3.57</v>
      </c>
      <c r="AP21" s="12">
        <f>AVERAGE(F21,J21,N21,P21,R21,T21,V21,X21,Z21,AB21,AD21,AF21,AH21,AJ21,AL21,AN21)</f>
        <v>-9.2100000000000009</v>
      </c>
      <c r="AQ21" s="12">
        <f t="shared" si="3"/>
        <v>5.6568542494933587E-2</v>
      </c>
      <c r="AR21" s="12">
        <f t="shared" si="2"/>
        <v>0.10113395280475949</v>
      </c>
    </row>
    <row r="22" spans="1:44" ht="15.75" thickBot="1">
      <c r="A22" s="30"/>
      <c r="D22" s="40" t="s">
        <v>68</v>
      </c>
      <c r="E22" s="15">
        <f>ABS(E21-$AO$21)</f>
        <v>0</v>
      </c>
      <c r="F22" s="16">
        <f>ABS(F21-$AP$21)</f>
        <v>0</v>
      </c>
      <c r="G22" s="15">
        <f>ABS(G21-$AO$19)</f>
        <v>8.0000000000013838E-2</v>
      </c>
      <c r="H22" s="16">
        <f>ABS(H21-$AP$21)</f>
        <v>0.14302500767289139</v>
      </c>
      <c r="I22" s="15"/>
      <c r="J22" s="16"/>
      <c r="K22" s="15"/>
      <c r="L22" s="16"/>
      <c r="M22" s="15"/>
      <c r="N22" s="16"/>
      <c r="O22" s="17" t="s">
        <v>33</v>
      </c>
      <c r="P22" s="17" t="s">
        <v>33</v>
      </c>
      <c r="Q22" s="17"/>
      <c r="R22" s="17"/>
      <c r="S22" s="17" t="s">
        <v>33</v>
      </c>
      <c r="T22" s="17" t="s">
        <v>33</v>
      </c>
      <c r="U22" s="17" t="s">
        <v>33</v>
      </c>
      <c r="V22" s="17" t="s">
        <v>33</v>
      </c>
      <c r="W22" s="17" t="s">
        <v>33</v>
      </c>
      <c r="X22" s="17" t="s">
        <v>33</v>
      </c>
      <c r="Y22" s="17" t="s">
        <v>33</v>
      </c>
      <c r="Z22" s="17" t="s">
        <v>33</v>
      </c>
      <c r="AA22" s="17" t="s">
        <v>33</v>
      </c>
      <c r="AB22" s="17" t="s">
        <v>33</v>
      </c>
      <c r="AC22" s="17" t="s">
        <v>33</v>
      </c>
      <c r="AD22" s="17" t="s">
        <v>33</v>
      </c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Q22" s="12" t="s">
        <v>33</v>
      </c>
      <c r="AR22" s="12" t="s">
        <v>33</v>
      </c>
    </row>
    <row r="23" spans="1:44" ht="15.75" customHeight="1" thickBot="1">
      <c r="A23" s="30">
        <v>180</v>
      </c>
      <c r="D23" s="41" t="s">
        <v>47</v>
      </c>
      <c r="E23" s="12">
        <v>3.57</v>
      </c>
      <c r="F23" s="12">
        <v>-6.21</v>
      </c>
      <c r="G23" s="12">
        <f>G$11-G$13+G$12+198.6-60-SUM(G$14:G$18)</f>
        <v>3.489999999999986</v>
      </c>
      <c r="H23" s="12">
        <f>H$11-H$13+H$12+198.6-10*LOG10(A23)-30-SUM(H$14:H$18)</f>
        <v>-6.3427250510330797</v>
      </c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6"/>
      <c r="V23" s="6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>
        <f>AVERAGE(E23,I23,M23,O23,Q23,S23,U23,W23,Y23,AA23,AC23,AE23,AG23,AI23,AK23,AM23)</f>
        <v>3.57</v>
      </c>
      <c r="AP23" s="12">
        <f>AVERAGE(F23,J23,N23,P23,R23,T23,V23,X23,Z23,AB23,AD23,AF23,AH23,AJ23,AL23,AN23)</f>
        <v>-6.21</v>
      </c>
      <c r="AQ23" s="12">
        <f t="shared" si="3"/>
        <v>5.6568542494933587E-2</v>
      </c>
      <c r="AR23" s="12">
        <f t="shared" si="2"/>
        <v>9.3850783618821265E-2</v>
      </c>
    </row>
    <row r="24" spans="1:44" ht="15.75" thickBot="1">
      <c r="A24" s="30"/>
      <c r="D24" s="40" t="s">
        <v>68</v>
      </c>
      <c r="E24" s="15">
        <f>ABS(E23-$AO$23)</f>
        <v>0</v>
      </c>
      <c r="F24" s="16">
        <f>ABS(F23-$AP$23)</f>
        <v>0</v>
      </c>
      <c r="G24" s="15">
        <f>ABS(G23-$AO$19)</f>
        <v>8.0000000000013838E-2</v>
      </c>
      <c r="H24" s="16">
        <f>ABS(H23-$AP$23)</f>
        <v>0.13272505103307974</v>
      </c>
      <c r="I24" s="15"/>
      <c r="J24" s="16"/>
      <c r="K24" s="15"/>
      <c r="L24" s="16"/>
      <c r="M24" s="15"/>
      <c r="N24" s="16"/>
      <c r="O24" s="17" t="s">
        <v>33</v>
      </c>
      <c r="P24" s="17" t="s">
        <v>33</v>
      </c>
      <c r="Q24" s="17"/>
      <c r="R24" s="17"/>
      <c r="S24" s="17" t="s">
        <v>33</v>
      </c>
      <c r="T24" s="17" t="s">
        <v>33</v>
      </c>
      <c r="U24" s="17" t="s">
        <v>33</v>
      </c>
      <c r="V24" s="17" t="s">
        <v>33</v>
      </c>
      <c r="W24" s="17" t="s">
        <v>33</v>
      </c>
      <c r="X24" s="17" t="s">
        <v>33</v>
      </c>
      <c r="Y24" s="17" t="s">
        <v>33</v>
      </c>
      <c r="Z24" s="17" t="s">
        <v>33</v>
      </c>
      <c r="AA24" s="17" t="s">
        <v>33</v>
      </c>
      <c r="AB24" s="17" t="s">
        <v>33</v>
      </c>
      <c r="AC24" s="17" t="s">
        <v>33</v>
      </c>
      <c r="AD24" s="17" t="s">
        <v>33</v>
      </c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Q24" s="12" t="s">
        <v>33</v>
      </c>
      <c r="AR24" s="12" t="s">
        <v>33</v>
      </c>
    </row>
    <row r="25" spans="1:44" ht="15.75" customHeight="1" thickBot="1">
      <c r="A25" s="30">
        <v>90</v>
      </c>
      <c r="D25" s="41" t="s">
        <v>50</v>
      </c>
      <c r="E25" s="12">
        <v>3.57</v>
      </c>
      <c r="F25" s="12">
        <v>-3.21</v>
      </c>
      <c r="G25" s="12">
        <f>G$11-G$13+G$12+198.6-60-SUM(G$14:G$18)</f>
        <v>3.489999999999986</v>
      </c>
      <c r="H25" s="12">
        <f>H$11-H$13+H$12+198.6-10*LOG10(A25)-30-SUM(H$14:H$18)</f>
        <v>-3.3324250943932672</v>
      </c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6"/>
      <c r="V25" s="6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>
        <f>AVERAGE(E25,I25,M25,O25,Q25,S25,U25,W25,Y25,AA25,AC25,AE25,AG25,AI25,AK25,AM25)</f>
        <v>3.57</v>
      </c>
      <c r="AP25" s="12">
        <f>AVERAGE(F25,J25,N25,P25,R25,T25,V25,X25,Z25,AB25,AD25,AF25,AH25,AJ25,AL25,AN25)</f>
        <v>-3.21</v>
      </c>
      <c r="AQ25" s="12">
        <f t="shared" si="3"/>
        <v>5.6568542494933587E-2</v>
      </c>
      <c r="AR25" s="12">
        <f t="shared" si="2"/>
        <v>8.6567614432882425E-2</v>
      </c>
    </row>
    <row r="26" spans="1:44" ht="15.75" thickBot="1">
      <c r="A26" s="30"/>
      <c r="D26" s="40" t="s">
        <v>68</v>
      </c>
      <c r="E26" s="15">
        <f>ABS(E25-$AO$25)</f>
        <v>0</v>
      </c>
      <c r="F26" s="16">
        <f>ABS(F25-$AP$25)</f>
        <v>0</v>
      </c>
      <c r="G26" s="15">
        <f>ABS(G25-$AO$19)</f>
        <v>8.0000000000013838E-2</v>
      </c>
      <c r="H26" s="16">
        <f>ABS(H25-$AP$25)</f>
        <v>0.12242509439326721</v>
      </c>
      <c r="I26" s="15"/>
      <c r="J26" s="16"/>
      <c r="K26" s="15"/>
      <c r="L26" s="16"/>
      <c r="M26" s="15"/>
      <c r="N26" s="16"/>
      <c r="O26" s="17" t="s">
        <v>33</v>
      </c>
      <c r="P26" s="17" t="s">
        <v>33</v>
      </c>
      <c r="Q26" s="17"/>
      <c r="R26" s="17"/>
      <c r="S26" s="17" t="s">
        <v>33</v>
      </c>
      <c r="T26" s="17" t="s">
        <v>33</v>
      </c>
      <c r="U26" s="17" t="s">
        <v>33</v>
      </c>
      <c r="V26" s="17" t="s">
        <v>33</v>
      </c>
      <c r="W26" s="17" t="s">
        <v>33</v>
      </c>
      <c r="X26" s="17" t="s">
        <v>33</v>
      </c>
      <c r="Y26" s="17" t="s">
        <v>33</v>
      </c>
      <c r="Z26" s="17" t="s">
        <v>33</v>
      </c>
      <c r="AA26" s="17" t="s">
        <v>33</v>
      </c>
      <c r="AB26" s="17" t="s">
        <v>33</v>
      </c>
      <c r="AC26" s="17" t="s">
        <v>33</v>
      </c>
      <c r="AD26" s="17" t="s">
        <v>33</v>
      </c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Q26" s="12" t="s">
        <v>33</v>
      </c>
      <c r="AR26" s="12" t="s">
        <v>33</v>
      </c>
    </row>
    <row r="27" spans="1:44" ht="15.75" customHeight="1" thickBot="1">
      <c r="A27" s="30">
        <v>45</v>
      </c>
      <c r="D27" s="41" t="s">
        <v>51</v>
      </c>
      <c r="E27" s="12">
        <v>3.57</v>
      </c>
      <c r="F27" s="12">
        <v>-0.21</v>
      </c>
      <c r="G27" s="12">
        <f>G$11-G$13+G$12+198.6-60-SUM(G$14:G$18)</f>
        <v>3.489999999999986</v>
      </c>
      <c r="H27" s="12">
        <f>H$11-H$13+H$12+198.6-10*LOG10(A27)-30-SUM(H$14:H$18)</f>
        <v>-0.32212513775345464</v>
      </c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6"/>
      <c r="V27" s="6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>
        <f>AVERAGE(E27,I27,M27,O27,Q27,S27,U27,W27,Y27,AA27,AC27,AE27,AG27,AI27,AK27,AM27)</f>
        <v>3.57</v>
      </c>
      <c r="AP27" s="12">
        <f>AVERAGE(F27,J27,N27,P27,R27,T27,V27,X27,Z27,AB27,AD27,AF27,AH27,AJ27,AL27,AN27)</f>
        <v>-0.21</v>
      </c>
      <c r="AQ27" s="12">
        <f t="shared" si="3"/>
        <v>5.6568542494933587E-2</v>
      </c>
      <c r="AR27" s="12">
        <f t="shared" si="2"/>
        <v>7.928444524694353E-2</v>
      </c>
    </row>
    <row r="28" spans="1:44" ht="15.75" thickBot="1">
      <c r="A28" s="30"/>
      <c r="D28" s="40" t="s">
        <v>68</v>
      </c>
      <c r="E28" s="15">
        <f>ABS(E27-$AO$27)</f>
        <v>0</v>
      </c>
      <c r="F28" s="16">
        <f>ABS(F27-$AP$27)</f>
        <v>0</v>
      </c>
      <c r="G28" s="15">
        <f>ABS(G27-$AO$19)</f>
        <v>8.0000000000013838E-2</v>
      </c>
      <c r="H28" s="16">
        <f>ABS(H27-$AP$27)</f>
        <v>0.11212513775345465</v>
      </c>
      <c r="I28" s="15"/>
      <c r="J28" s="16"/>
      <c r="K28" s="15"/>
      <c r="L28" s="16"/>
      <c r="M28" s="15"/>
      <c r="N28" s="16"/>
      <c r="O28" s="17" t="s">
        <v>33</v>
      </c>
      <c r="P28" s="17" t="s">
        <v>33</v>
      </c>
      <c r="Q28" s="17"/>
      <c r="R28" s="17"/>
      <c r="S28" s="17" t="s">
        <v>33</v>
      </c>
      <c r="T28" s="17" t="s">
        <v>33</v>
      </c>
      <c r="U28" s="17" t="s">
        <v>33</v>
      </c>
      <c r="V28" s="17" t="s">
        <v>33</v>
      </c>
      <c r="W28" s="17" t="s">
        <v>33</v>
      </c>
      <c r="X28" s="17" t="s">
        <v>33</v>
      </c>
      <c r="Y28" s="17" t="s">
        <v>33</v>
      </c>
      <c r="Z28" s="17" t="s">
        <v>33</v>
      </c>
      <c r="AA28" s="17" t="s">
        <v>33</v>
      </c>
      <c r="AB28" s="17" t="s">
        <v>33</v>
      </c>
      <c r="AC28" s="17" t="s">
        <v>33</v>
      </c>
      <c r="AD28" s="17" t="s">
        <v>33</v>
      </c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Q28" s="12" t="s">
        <v>33</v>
      </c>
      <c r="AR28" s="12" t="s">
        <v>33</v>
      </c>
    </row>
    <row r="29" spans="1:44" ht="15.75" customHeight="1" thickBot="1">
      <c r="A29" s="30">
        <v>30</v>
      </c>
      <c r="D29" s="41" t="s">
        <v>52</v>
      </c>
      <c r="E29" s="12">
        <v>3.57</v>
      </c>
      <c r="F29" s="12">
        <v>1.55</v>
      </c>
      <c r="G29" s="12">
        <f>G$11-G$13+G$12+198.6-60-SUM(G$14:G$18)</f>
        <v>3.489999999999986</v>
      </c>
      <c r="H29" s="12">
        <f>H$11-H$13+H$12+198.6-10*LOG10(A29)-30-SUM(H$14:H$18)</f>
        <v>1.4387874528033588</v>
      </c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6"/>
      <c r="V29" s="6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>
        <f>AVERAGE(E29,I29,M29,O29,Q29,S29,U29,W29,Y29,AA29,AC29,AE29,AG29,AI29,AK29,AM29)</f>
        <v>3.57</v>
      </c>
      <c r="AP29" s="12">
        <f>AVERAGE(F29,J29,N29,P29,R29,T29,V29,X29,Z29,AB29,AD29,AF29,AH29,AJ29,AL29,AN29)</f>
        <v>1.55</v>
      </c>
      <c r="AQ29" s="12">
        <f t="shared" si="3"/>
        <v>5.6568542494933587E-2</v>
      </c>
      <c r="AR29" s="12">
        <f t="shared" si="2"/>
        <v>7.8639146275773966E-2</v>
      </c>
    </row>
    <row r="30" spans="1:44" ht="15.75" thickBot="1">
      <c r="A30" s="30"/>
      <c r="D30" s="40" t="s">
        <v>68</v>
      </c>
      <c r="E30" s="15">
        <f>ABS(E29-$AO$29)</f>
        <v>0</v>
      </c>
      <c r="F30" s="16">
        <f>ABS(F29-$AP$29)</f>
        <v>0</v>
      </c>
      <c r="G30" s="15">
        <f>ABS(G29-$AO$19)</f>
        <v>8.0000000000013838E-2</v>
      </c>
      <c r="H30" s="16">
        <f>ABS(H29-$AP$29)</f>
        <v>0.1112125471966412</v>
      </c>
      <c r="I30" s="15"/>
      <c r="J30" s="16"/>
      <c r="K30" s="15"/>
      <c r="L30" s="16"/>
      <c r="M30" s="15"/>
      <c r="N30" s="16"/>
      <c r="O30" s="17" t="s">
        <v>33</v>
      </c>
      <c r="P30" s="17" t="s">
        <v>33</v>
      </c>
      <c r="Q30" s="17"/>
      <c r="R30" s="17"/>
      <c r="S30" s="17" t="s">
        <v>33</v>
      </c>
      <c r="T30" s="17" t="s">
        <v>33</v>
      </c>
      <c r="U30" s="17" t="s">
        <v>33</v>
      </c>
      <c r="V30" s="17" t="s">
        <v>33</v>
      </c>
      <c r="W30" s="17" t="s">
        <v>33</v>
      </c>
      <c r="X30" s="17" t="s">
        <v>33</v>
      </c>
      <c r="Y30" s="17" t="s">
        <v>33</v>
      </c>
      <c r="Z30" s="17" t="s">
        <v>33</v>
      </c>
      <c r="AA30" s="17" t="s">
        <v>33</v>
      </c>
      <c r="AB30" s="17" t="s">
        <v>33</v>
      </c>
      <c r="AC30" s="17" t="s">
        <v>33</v>
      </c>
      <c r="AD30" s="17" t="s">
        <v>33</v>
      </c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Q30" s="12" t="s">
        <v>33</v>
      </c>
      <c r="AR30" s="12" t="s">
        <v>33</v>
      </c>
    </row>
    <row r="31" spans="1:44" ht="15.75" customHeight="1" thickBot="1">
      <c r="A31" s="30">
        <v>15</v>
      </c>
      <c r="D31" s="41" t="s">
        <v>53</v>
      </c>
      <c r="E31" s="12">
        <v>3.57</v>
      </c>
      <c r="F31" s="12">
        <v>4.55</v>
      </c>
      <c r="G31" s="12">
        <f>G$11-G$13+G$12+198.6-60-SUM(G$14:G$18)</f>
        <v>3.489999999999986</v>
      </c>
      <c r="H31" s="12">
        <f>H$11-H$13+H$12+198.6-10*LOG10(A31)-30-SUM(H$14:H$18)</f>
        <v>4.4490874094431714</v>
      </c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6"/>
      <c r="V31" s="6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>
        <f>AVERAGE(E31,I31,M31,O31,Q31,S31,U31,W31,Y31,AA31,AC31,AE31,AG31,AI31,AK31,AM31)</f>
        <v>3.57</v>
      </c>
      <c r="AP31" s="12">
        <f>AVERAGE(F31,J31,N31,P31,R31,T31,V31,X31,Z31,AB31,AD31,AF31,AH31,AJ31,AL31,AN31)</f>
        <v>4.55</v>
      </c>
      <c r="AQ31" s="12">
        <f t="shared" si="3"/>
        <v>5.6568542494933587E-2</v>
      </c>
      <c r="AR31" s="12">
        <f t="shared" si="2"/>
        <v>7.1355977089834946E-2</v>
      </c>
    </row>
    <row r="32" spans="1:44" ht="15.75" thickBot="1">
      <c r="A32" s="30"/>
      <c r="D32" s="40" t="s">
        <v>68</v>
      </c>
      <c r="E32" s="15">
        <f>ABS(E31-$AO$31)</f>
        <v>0</v>
      </c>
      <c r="F32" s="16">
        <f>ABS(F31-$AP$31)</f>
        <v>0</v>
      </c>
      <c r="G32" s="15">
        <f>ABS(G31-$AO$19)</f>
        <v>8.0000000000013838E-2</v>
      </c>
      <c r="H32" s="16">
        <f>ABS(H31-$AP$31)</f>
        <v>0.10091259055682844</v>
      </c>
      <c r="I32" s="15"/>
      <c r="J32" s="16"/>
      <c r="K32" s="15"/>
      <c r="L32" s="16"/>
      <c r="M32" s="15"/>
      <c r="N32" s="16"/>
      <c r="O32" s="17" t="s">
        <v>33</v>
      </c>
      <c r="P32" s="17" t="s">
        <v>33</v>
      </c>
      <c r="Q32" s="17"/>
      <c r="R32" s="17"/>
      <c r="S32" s="17" t="s">
        <v>33</v>
      </c>
      <c r="T32" s="17" t="s">
        <v>33</v>
      </c>
      <c r="U32" s="17" t="s">
        <v>33</v>
      </c>
      <c r="V32" s="17" t="s">
        <v>33</v>
      </c>
      <c r="W32" s="17" t="s">
        <v>33</v>
      </c>
      <c r="X32" s="17" t="s">
        <v>33</v>
      </c>
      <c r="Y32" s="17" t="s">
        <v>33</v>
      </c>
      <c r="Z32" s="17" t="s">
        <v>33</v>
      </c>
      <c r="AA32" s="17" t="s">
        <v>33</v>
      </c>
      <c r="AB32" s="17" t="s">
        <v>33</v>
      </c>
      <c r="AC32" s="17" t="s">
        <v>33</v>
      </c>
      <c r="AD32" s="17" t="s">
        <v>33</v>
      </c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Q32" s="12" t="s">
        <v>33</v>
      </c>
      <c r="AR32" s="12" t="s">
        <v>33</v>
      </c>
    </row>
    <row r="33" spans="1:44" ht="15.75" customHeight="1" thickBot="1">
      <c r="A33" s="30">
        <v>3.75</v>
      </c>
      <c r="D33" s="41" t="s">
        <v>54</v>
      </c>
      <c r="E33" s="12">
        <v>3.57</v>
      </c>
      <c r="F33" s="12">
        <v>10.55</v>
      </c>
      <c r="G33" s="12">
        <f>G$11-G$13+G$12+198.6-60-SUM(G$14:G$18)</f>
        <v>3.489999999999986</v>
      </c>
      <c r="H33" s="12">
        <f>H$11-H$13+H$12+198.6-10*LOG10(A33)-30-SUM(H$14:H$18)</f>
        <v>10.469687322722796</v>
      </c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6"/>
      <c r="V33" s="6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>
        <f>AVERAGE(E33,I33,M33,O33,Q33,S33,U33,W33,Y33,AA33,AC33,AE33,AG33,AI33,AK33,AM33)</f>
        <v>3.57</v>
      </c>
      <c r="AP33" s="12">
        <f>AVERAGE(F33,J33,N33,P33,R33,T33,V33,X33,Z33,AB33,AD33,AF33,AH33,AJ33,AL33,AN33)</f>
        <v>10.55</v>
      </c>
      <c r="AQ33" s="12">
        <f t="shared" si="3"/>
        <v>5.6568542494933587E-2</v>
      </c>
      <c r="AR33" s="12">
        <f t="shared" si="2"/>
        <v>5.6789638717957877E-2</v>
      </c>
    </row>
    <row r="34" spans="1:44" ht="15.75" thickBot="1">
      <c r="D34" s="40" t="s">
        <v>68</v>
      </c>
      <c r="E34" s="15">
        <f>ABS(E33-$AO$33)</f>
        <v>0</v>
      </c>
      <c r="F34" s="16">
        <f>ABS(F33-$AP$33)</f>
        <v>0</v>
      </c>
      <c r="G34" s="15">
        <f>ABS(G33-$AO$19)</f>
        <v>8.0000000000013838E-2</v>
      </c>
      <c r="H34" s="16">
        <f>ABS(H33-$AP$33)</f>
        <v>8.0312677277204259E-2</v>
      </c>
      <c r="I34" s="15"/>
      <c r="J34" s="16"/>
      <c r="K34" s="15"/>
      <c r="L34" s="16"/>
      <c r="M34" s="15"/>
      <c r="N34" s="16"/>
      <c r="O34" s="17" t="s">
        <v>33</v>
      </c>
      <c r="P34" s="17" t="s">
        <v>33</v>
      </c>
      <c r="Q34" s="17"/>
      <c r="R34" s="17"/>
      <c r="S34" s="17" t="s">
        <v>33</v>
      </c>
      <c r="T34" s="17" t="s">
        <v>33</v>
      </c>
      <c r="U34" s="17" t="s">
        <v>33</v>
      </c>
      <c r="V34" s="17" t="s">
        <v>33</v>
      </c>
      <c r="W34" s="17" t="s">
        <v>33</v>
      </c>
      <c r="X34" s="17" t="s">
        <v>33</v>
      </c>
      <c r="Y34" s="17" t="s">
        <v>33</v>
      </c>
      <c r="Z34" s="17" t="s">
        <v>33</v>
      </c>
      <c r="AA34" s="17" t="s">
        <v>33</v>
      </c>
      <c r="AB34" s="17" t="s">
        <v>33</v>
      </c>
      <c r="AC34" s="17" t="s">
        <v>33</v>
      </c>
      <c r="AD34" s="17" t="s">
        <v>33</v>
      </c>
      <c r="AE34" s="16"/>
      <c r="AF34" s="16"/>
      <c r="AG34" s="16"/>
      <c r="AH34" s="16"/>
      <c r="AI34" s="16"/>
      <c r="AJ34" s="16"/>
      <c r="AK34" s="16"/>
      <c r="AL34" s="16"/>
      <c r="AM34" s="16"/>
      <c r="AN34" s="16"/>
    </row>
    <row r="35" spans="1:44" ht="15.75" thickBot="1">
      <c r="D35" s="11" t="s">
        <v>33</v>
      </c>
    </row>
    <row r="37" spans="1:44" ht="15">
      <c r="F37" s="22" t="s">
        <v>33</v>
      </c>
      <c r="G37" s="23"/>
      <c r="H37" s="22" t="s">
        <v>33</v>
      </c>
      <c r="I37" s="23"/>
      <c r="J37" s="23"/>
      <c r="K37" s="23"/>
      <c r="L37" s="22" t="s">
        <v>33</v>
      </c>
    </row>
  </sheetData>
  <mergeCells count="20">
    <mergeCell ref="AA8:AB8"/>
    <mergeCell ref="E8:F8"/>
    <mergeCell ref="G8:H8"/>
    <mergeCell ref="I8:J8"/>
    <mergeCell ref="K8:L8"/>
    <mergeCell ref="M8:N8"/>
    <mergeCell ref="O8:P8"/>
    <mergeCell ref="Q8:R8"/>
    <mergeCell ref="S8:T8"/>
    <mergeCell ref="U8:V8"/>
    <mergeCell ref="W8:X8"/>
    <mergeCell ref="Y8:Z8"/>
    <mergeCell ref="AO8:AP8"/>
    <mergeCell ref="AQ8:AR8"/>
    <mergeCell ref="AC8:AD8"/>
    <mergeCell ref="AE8:AF8"/>
    <mergeCell ref="AG8:AH8"/>
    <mergeCell ref="AI8:AJ8"/>
    <mergeCell ref="AK8:AL8"/>
    <mergeCell ref="AM8:AN8"/>
  </mergeCells>
  <pageMargins left="0.19685039370078741" right="0.19685039370078741" top="0.19685039370078741" bottom="0.19685039370078741" header="0.19685039370078741" footer="0.19685039370078741"/>
  <pageSetup paperSize="9" scale="1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A3:AR37"/>
  <sheetViews>
    <sheetView zoomScale="110" zoomScaleNormal="110" zoomScalePageLayoutView="80" workbookViewId="0">
      <selection activeCell="D8" sqref="D8:D34"/>
    </sheetView>
  </sheetViews>
  <sheetFormatPr defaultColWidth="9.28515625" defaultRowHeight="12.75"/>
  <cols>
    <col min="1" max="3" width="9.28515625" style="18" customWidth="1"/>
    <col min="4" max="4" width="24.42578125" style="18" bestFit="1" customWidth="1"/>
    <col min="5" max="98" width="9.28515625" style="18" customWidth="1"/>
    <col min="99" max="16384" width="9.28515625" style="18"/>
  </cols>
  <sheetData>
    <row r="3" spans="1:44" ht="13.5" thickBot="1"/>
    <row r="4" spans="1:44" ht="13.5" thickBot="1">
      <c r="D4" s="28" t="s">
        <v>60</v>
      </c>
    </row>
    <row r="7" spans="1:44" ht="13.5" customHeight="1" thickBot="1"/>
    <row r="8" spans="1:44" ht="15.75" customHeight="1" thickBot="1">
      <c r="D8" s="40" t="s">
        <v>18</v>
      </c>
      <c r="E8" s="38" t="s">
        <v>32</v>
      </c>
      <c r="F8" s="39"/>
      <c r="G8" s="38" t="s">
        <v>76</v>
      </c>
      <c r="H8" s="39"/>
      <c r="I8" s="31" t="s">
        <v>55</v>
      </c>
      <c r="J8" s="32"/>
      <c r="K8" s="31" t="s">
        <v>56</v>
      </c>
      <c r="L8" s="32"/>
      <c r="M8" s="31" t="s">
        <v>57</v>
      </c>
      <c r="N8" s="33"/>
      <c r="O8" s="31" t="s">
        <v>33</v>
      </c>
      <c r="P8" s="32"/>
      <c r="Q8" s="31"/>
      <c r="R8" s="32"/>
      <c r="S8" s="31" t="s">
        <v>33</v>
      </c>
      <c r="T8" s="32"/>
      <c r="U8" s="31" t="s">
        <v>33</v>
      </c>
      <c r="V8" s="32"/>
      <c r="W8" s="31" t="s">
        <v>33</v>
      </c>
      <c r="X8" s="32"/>
      <c r="Y8" s="31" t="s">
        <v>33</v>
      </c>
      <c r="Z8" s="32"/>
      <c r="AA8" s="31" t="s">
        <v>33</v>
      </c>
      <c r="AB8" s="33"/>
      <c r="AC8" s="31" t="s">
        <v>33</v>
      </c>
      <c r="AD8" s="33"/>
      <c r="AE8" s="31"/>
      <c r="AF8" s="33"/>
      <c r="AG8" s="31"/>
      <c r="AH8" s="32"/>
      <c r="AI8" s="31"/>
      <c r="AJ8" s="32"/>
      <c r="AK8" s="31"/>
      <c r="AL8" s="33"/>
      <c r="AM8" s="31"/>
      <c r="AN8" s="33"/>
      <c r="AO8" s="31" t="s">
        <v>19</v>
      </c>
      <c r="AP8" s="35"/>
      <c r="AQ8" s="31" t="s">
        <v>20</v>
      </c>
      <c r="AR8" s="34"/>
    </row>
    <row r="9" spans="1:44" ht="15.75" customHeight="1" thickBot="1">
      <c r="D9" s="41" t="s">
        <v>21</v>
      </c>
      <c r="E9" s="6" t="s">
        <v>22</v>
      </c>
      <c r="F9" s="6" t="s">
        <v>23</v>
      </c>
      <c r="G9" s="6" t="s">
        <v>22</v>
      </c>
      <c r="H9" s="6" t="s">
        <v>23</v>
      </c>
      <c r="I9" s="6" t="s">
        <v>22</v>
      </c>
      <c r="J9" s="6" t="s">
        <v>23</v>
      </c>
      <c r="K9" s="6" t="s">
        <v>22</v>
      </c>
      <c r="L9" s="6" t="s">
        <v>23</v>
      </c>
      <c r="M9" s="6" t="s">
        <v>22</v>
      </c>
      <c r="N9" s="6" t="s">
        <v>23</v>
      </c>
      <c r="O9" s="6" t="s">
        <v>22</v>
      </c>
      <c r="P9" s="6" t="s">
        <v>23</v>
      </c>
      <c r="Q9" s="6" t="s">
        <v>22</v>
      </c>
      <c r="R9" s="6" t="s">
        <v>23</v>
      </c>
      <c r="S9" s="6" t="s">
        <v>22</v>
      </c>
      <c r="T9" s="6" t="s">
        <v>23</v>
      </c>
      <c r="U9" s="6" t="s">
        <v>22</v>
      </c>
      <c r="V9" s="6" t="s">
        <v>23</v>
      </c>
      <c r="W9" s="6" t="s">
        <v>22</v>
      </c>
      <c r="X9" s="6" t="s">
        <v>23</v>
      </c>
      <c r="Y9" s="6" t="s">
        <v>22</v>
      </c>
      <c r="Z9" s="6" t="s">
        <v>23</v>
      </c>
      <c r="AA9" s="6" t="s">
        <v>22</v>
      </c>
      <c r="AB9" s="6" t="s">
        <v>23</v>
      </c>
      <c r="AC9" s="6" t="s">
        <v>22</v>
      </c>
      <c r="AD9" s="6" t="s">
        <v>23</v>
      </c>
      <c r="AE9" s="6" t="s">
        <v>22</v>
      </c>
      <c r="AF9" s="6" t="s">
        <v>23</v>
      </c>
      <c r="AG9" s="6" t="s">
        <v>22</v>
      </c>
      <c r="AH9" s="6" t="s">
        <v>23</v>
      </c>
      <c r="AI9" s="6" t="s">
        <v>22</v>
      </c>
      <c r="AJ9" s="6" t="s">
        <v>23</v>
      </c>
      <c r="AK9" s="6" t="s">
        <v>22</v>
      </c>
      <c r="AL9" s="6" t="s">
        <v>23</v>
      </c>
      <c r="AM9" s="6" t="s">
        <v>22</v>
      </c>
      <c r="AN9" s="6" t="s">
        <v>23</v>
      </c>
      <c r="AO9" s="6" t="s">
        <v>22</v>
      </c>
      <c r="AP9" s="6" t="s">
        <v>23</v>
      </c>
      <c r="AQ9" s="6" t="s">
        <v>22</v>
      </c>
      <c r="AR9" s="6" t="s">
        <v>23</v>
      </c>
    </row>
    <row r="10" spans="1:44" ht="15.75" customHeight="1" thickBot="1">
      <c r="D10" s="41" t="s">
        <v>24</v>
      </c>
      <c r="E10" s="12">
        <v>2</v>
      </c>
      <c r="F10" s="12">
        <v>2</v>
      </c>
      <c r="G10" s="12">
        <v>2</v>
      </c>
      <c r="H10" s="12">
        <v>2</v>
      </c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</row>
    <row r="11" spans="1:44" ht="30" customHeight="1" thickBot="1">
      <c r="D11" s="42" t="s">
        <v>73</v>
      </c>
      <c r="E11" s="12">
        <v>64</v>
      </c>
      <c r="F11" s="12">
        <v>23</v>
      </c>
      <c r="G11" s="12">
        <v>64</v>
      </c>
      <c r="H11" s="12">
        <v>23</v>
      </c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6"/>
      <c r="V11" s="6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>
        <f t="shared" ref="AO11:AO19" si="0">AVERAGE(E11,I11,M11,O11,Q11,S11,U11,W11,Y11,AA11,AC11,AE11,AG11,AI11,AK11,AM11)</f>
        <v>64</v>
      </c>
      <c r="AP11" s="12">
        <f t="shared" ref="AP11:AP19" si="1">AVERAGE(F11,J11,N11,P11,R11,T11,V11,X11,Z11,AB11,AD11,AF11,AH11,AJ11,AL11,AN11)</f>
        <v>23</v>
      </c>
      <c r="AQ11" s="12">
        <f>_xlfn.STDEV.S(E11,G11,I11,M11,O11,Q11,S11,U11,W11,Y11,AA11,AC11,AE11,AG11,AI11,AK11,AM11)</f>
        <v>0</v>
      </c>
      <c r="AR11" s="12">
        <f>_xlfn.STDEV.S(F11,H11,J11,N11,P11,R11,T11,V11,X11,Z11,AB11,AD11,AF11,AH11,AJ11,AL11,AN11)</f>
        <v>0</v>
      </c>
    </row>
    <row r="12" spans="1:44" ht="15.75" customHeight="1" thickBot="1">
      <c r="D12" s="41" t="s">
        <v>25</v>
      </c>
      <c r="E12" s="12">
        <v>-31.62</v>
      </c>
      <c r="F12" s="12">
        <v>1.1000000000000001</v>
      </c>
      <c r="G12" s="12">
        <v>-31.62</v>
      </c>
      <c r="H12" s="12">
        <v>1.1000000000000001</v>
      </c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6"/>
      <c r="V12" s="6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>
        <f t="shared" si="0"/>
        <v>-31.62</v>
      </c>
      <c r="AP12" s="12">
        <f t="shared" si="1"/>
        <v>1.1000000000000001</v>
      </c>
      <c r="AQ12" s="12">
        <f>_xlfn.STDEV.S(E12,G12,I12,M12,O12,Q12,S12,U12,W12,Y12,AA12,AC12,AE12,AG12,AI12,AK12,AM12)</f>
        <v>0</v>
      </c>
      <c r="AR12" s="12">
        <f t="shared" ref="AR12:AR33" si="2">_xlfn.STDEV.S(F12,H12,J12,N12,P12,R12,T12,V12,X12,Z12,AB12,AD12,AF12,AH12,AJ12,AL12,AN12)</f>
        <v>0</v>
      </c>
    </row>
    <row r="13" spans="1:44" ht="15.75" customHeight="1" thickBot="1">
      <c r="A13" s="18" t="s">
        <v>33</v>
      </c>
      <c r="D13" s="41" t="s">
        <v>26</v>
      </c>
      <c r="E13" s="12">
        <v>159.1</v>
      </c>
      <c r="F13" s="12">
        <v>159.1</v>
      </c>
      <c r="G13" s="36">
        <v>159.69</v>
      </c>
      <c r="H13" s="12">
        <v>159.69</v>
      </c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6"/>
      <c r="V13" s="6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>
        <f t="shared" si="0"/>
        <v>159.1</v>
      </c>
      <c r="AP13" s="12">
        <f t="shared" si="1"/>
        <v>159.1</v>
      </c>
      <c r="AQ13" s="12">
        <f t="shared" ref="AQ13:AQ33" si="3">_xlfn.STDEV.S(E13,G13,I13,M13,O13,Q13,S13,U13,W13,Y13,AA13,AC13,AE13,AG13,AI13,AK13,AM13)</f>
        <v>0.41719300090006545</v>
      </c>
      <c r="AR13" s="12">
        <f t="shared" si="2"/>
        <v>0.41719300090006545</v>
      </c>
    </row>
    <row r="14" spans="1:44" ht="15.75" customHeight="1" thickBot="1">
      <c r="D14" s="41" t="s">
        <v>27</v>
      </c>
      <c r="E14" s="12">
        <v>0.1</v>
      </c>
      <c r="F14" s="12">
        <v>0.1</v>
      </c>
      <c r="G14" s="12">
        <v>0.2</v>
      </c>
      <c r="H14" s="12">
        <v>0.2</v>
      </c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6"/>
      <c r="V14" s="6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>
        <f t="shared" si="0"/>
        <v>0.1</v>
      </c>
      <c r="AP14" s="12">
        <f t="shared" si="1"/>
        <v>0.1</v>
      </c>
      <c r="AQ14" s="12">
        <f t="shared" si="3"/>
        <v>7.0710678118654738E-2</v>
      </c>
      <c r="AR14" s="12">
        <f t="shared" si="2"/>
        <v>7.0710678118654738E-2</v>
      </c>
    </row>
    <row r="15" spans="1:44" ht="15.75" customHeight="1" thickBot="1">
      <c r="D15" s="41" t="s">
        <v>28</v>
      </c>
      <c r="E15" s="12">
        <v>3</v>
      </c>
      <c r="F15" s="12">
        <v>3</v>
      </c>
      <c r="G15" s="12">
        <v>3</v>
      </c>
      <c r="H15" s="12">
        <v>3</v>
      </c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6"/>
      <c r="V15" s="6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>
        <f t="shared" si="0"/>
        <v>3</v>
      </c>
      <c r="AP15" s="12">
        <f t="shared" si="1"/>
        <v>3</v>
      </c>
      <c r="AQ15" s="12">
        <f t="shared" si="3"/>
        <v>0</v>
      </c>
      <c r="AR15" s="12">
        <f t="shared" si="2"/>
        <v>0</v>
      </c>
    </row>
    <row r="16" spans="1:44" ht="15.75" customHeight="1" thickBot="1">
      <c r="D16" s="41" t="s">
        <v>29</v>
      </c>
      <c r="E16" s="12">
        <v>2.2000000000000002</v>
      </c>
      <c r="F16" s="12">
        <v>2.2000000000000002</v>
      </c>
      <c r="G16" s="12">
        <v>2.2000000000000002</v>
      </c>
      <c r="H16" s="12">
        <v>2.2000000000000002</v>
      </c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6"/>
      <c r="V16" s="6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>
        <f t="shared" si="0"/>
        <v>2.2000000000000002</v>
      </c>
      <c r="AP16" s="12">
        <f t="shared" si="1"/>
        <v>2.2000000000000002</v>
      </c>
      <c r="AQ16" s="12">
        <f t="shared" si="3"/>
        <v>0</v>
      </c>
      <c r="AR16" s="12">
        <f t="shared" si="2"/>
        <v>0</v>
      </c>
    </row>
    <row r="17" spans="1:44" ht="15.75" customHeight="1" thickBot="1">
      <c r="D17" s="41" t="s">
        <v>30</v>
      </c>
      <c r="E17" s="12">
        <v>3</v>
      </c>
      <c r="F17" s="12">
        <v>3</v>
      </c>
      <c r="G17" s="12">
        <v>3</v>
      </c>
      <c r="H17" s="12">
        <v>3</v>
      </c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6"/>
      <c r="V17" s="6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>
        <f t="shared" si="0"/>
        <v>3</v>
      </c>
      <c r="AP17" s="12">
        <f t="shared" si="1"/>
        <v>3</v>
      </c>
      <c r="AQ17" s="12">
        <f t="shared" si="3"/>
        <v>0</v>
      </c>
      <c r="AR17" s="12">
        <f t="shared" si="2"/>
        <v>0</v>
      </c>
    </row>
    <row r="18" spans="1:44" ht="15.75" customHeight="1" thickBot="1">
      <c r="D18" s="41" t="s">
        <v>31</v>
      </c>
      <c r="E18" s="12">
        <v>0</v>
      </c>
      <c r="F18" s="12">
        <v>0</v>
      </c>
      <c r="G18" s="12">
        <v>0</v>
      </c>
      <c r="H18" s="12">
        <v>3</v>
      </c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6"/>
      <c r="V18" s="6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>
        <f t="shared" si="0"/>
        <v>0</v>
      </c>
      <c r="AP18" s="12">
        <f t="shared" si="1"/>
        <v>0</v>
      </c>
      <c r="AQ18" s="12">
        <f t="shared" si="3"/>
        <v>0</v>
      </c>
      <c r="AR18" s="12">
        <f t="shared" si="2"/>
        <v>2.1213203435596424</v>
      </c>
    </row>
    <row r="19" spans="1:44" ht="15.75" customHeight="1" thickBot="1">
      <c r="A19" s="30">
        <v>1080</v>
      </c>
      <c r="D19" s="41" t="s">
        <v>48</v>
      </c>
      <c r="E19" s="12">
        <v>2.96</v>
      </c>
      <c r="F19" s="12">
        <v>-8.59</v>
      </c>
      <c r="G19" s="12">
        <f>G$11-G$13+G$12+198.6-60-SUM(G$14:G$18)</f>
        <v>2.8899999999999917</v>
      </c>
      <c r="H19" s="12">
        <f>H$11-H$13+H$12+198.6-10*LOG10(A19)-30-SUM(H$14:H$18)</f>
        <v>-8.7242375548695126</v>
      </c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6"/>
      <c r="V19" s="6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>
        <f t="shared" si="0"/>
        <v>2.96</v>
      </c>
      <c r="AP19" s="12">
        <f t="shared" si="1"/>
        <v>-8.59</v>
      </c>
      <c r="AQ19" s="12">
        <f t="shared" si="3"/>
        <v>4.9497474683064181E-2</v>
      </c>
      <c r="AR19" s="12">
        <f t="shared" si="2"/>
        <v>9.4920285338133695E-2</v>
      </c>
    </row>
    <row r="20" spans="1:44" ht="15.75" thickBot="1">
      <c r="A20" s="30"/>
      <c r="D20" s="40" t="s">
        <v>68</v>
      </c>
      <c r="E20" s="15">
        <f>ABS(E19-$AO$19)</f>
        <v>0</v>
      </c>
      <c r="F20" s="16">
        <f>ABS(F19-$AP$19)</f>
        <v>0</v>
      </c>
      <c r="G20" s="15">
        <f>ABS(G19-$AO$19)</f>
        <v>7.0000000000008278E-2</v>
      </c>
      <c r="H20" s="16">
        <f>ABS(H19-$AP$19)</f>
        <v>0.13423755486951272</v>
      </c>
      <c r="I20" s="15"/>
      <c r="J20" s="16"/>
      <c r="K20" s="15"/>
      <c r="L20" s="16"/>
      <c r="M20" s="15"/>
      <c r="N20" s="16"/>
      <c r="O20" s="17" t="s">
        <v>33</v>
      </c>
      <c r="P20" s="17" t="s">
        <v>33</v>
      </c>
      <c r="Q20" s="17"/>
      <c r="R20" s="17"/>
      <c r="S20" s="17" t="s">
        <v>33</v>
      </c>
      <c r="T20" s="17" t="s">
        <v>33</v>
      </c>
      <c r="U20" s="17" t="s">
        <v>33</v>
      </c>
      <c r="V20" s="17" t="s">
        <v>33</v>
      </c>
      <c r="W20" s="17" t="s">
        <v>33</v>
      </c>
      <c r="X20" s="17" t="s">
        <v>33</v>
      </c>
      <c r="Y20" s="17" t="s">
        <v>33</v>
      </c>
      <c r="Z20" s="17" t="s">
        <v>33</v>
      </c>
      <c r="AA20" s="17" t="s">
        <v>33</v>
      </c>
      <c r="AB20" s="17" t="s">
        <v>33</v>
      </c>
      <c r="AC20" s="17" t="s">
        <v>33</v>
      </c>
      <c r="AD20" s="17" t="s">
        <v>33</v>
      </c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Q20" s="12" t="s">
        <v>33</v>
      </c>
      <c r="AR20" s="12" t="s">
        <v>33</v>
      </c>
    </row>
    <row r="21" spans="1:44" ht="15.75" customHeight="1" thickBot="1">
      <c r="A21" s="30">
        <v>360</v>
      </c>
      <c r="D21" s="41" t="s">
        <v>49</v>
      </c>
      <c r="E21" s="12">
        <v>2.96</v>
      </c>
      <c r="F21" s="12">
        <v>-3.82</v>
      </c>
      <c r="G21" s="12">
        <f>G$11-G$13+G$12+198.6-60-SUM(G$14:G$18)</f>
        <v>2.8899999999999917</v>
      </c>
      <c r="H21" s="12">
        <f>H$11-H$13+H$12+198.6-10*LOG10(A21)-30-SUM(H$14:H$18)</f>
        <v>-3.9530250076728866</v>
      </c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6"/>
      <c r="V21" s="6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>
        <f>AVERAGE(E21,I21,M21,O21,Q21,S21,U21,W21,Y21,AA21,AC21,AE21,AG21,AI21,AK21,AM21)</f>
        <v>2.96</v>
      </c>
      <c r="AP21" s="12">
        <f>AVERAGE(F21,J21,N21,P21,R21,T21,V21,X21,Z21,AB21,AD21,AF21,AH21,AJ21,AL21,AN21)</f>
        <v>-3.82</v>
      </c>
      <c r="AQ21" s="12">
        <f t="shared" si="3"/>
        <v>4.9497474683064181E-2</v>
      </c>
      <c r="AR21" s="12">
        <f t="shared" si="2"/>
        <v>9.4062884992890713E-2</v>
      </c>
    </row>
    <row r="22" spans="1:44" ht="15.75" thickBot="1">
      <c r="A22" s="30"/>
      <c r="D22" s="40" t="s">
        <v>68</v>
      </c>
      <c r="E22" s="15">
        <f>ABS(E21-$AO$21)</f>
        <v>0</v>
      </c>
      <c r="F22" s="16">
        <f>ABS(F21-$AP$21)</f>
        <v>0</v>
      </c>
      <c r="G22" s="15">
        <f>ABS(G21-$AO$19)</f>
        <v>7.0000000000008278E-2</v>
      </c>
      <c r="H22" s="16">
        <f>ABS(H21-$AP$21)</f>
        <v>0.13302500767288672</v>
      </c>
      <c r="I22" s="15"/>
      <c r="J22" s="16"/>
      <c r="K22" s="15"/>
      <c r="L22" s="16"/>
      <c r="M22" s="15"/>
      <c r="N22" s="16"/>
      <c r="O22" s="17" t="s">
        <v>33</v>
      </c>
      <c r="P22" s="17" t="s">
        <v>33</v>
      </c>
      <c r="Q22" s="17"/>
      <c r="R22" s="17"/>
      <c r="S22" s="17" t="s">
        <v>33</v>
      </c>
      <c r="T22" s="17" t="s">
        <v>33</v>
      </c>
      <c r="U22" s="17" t="s">
        <v>33</v>
      </c>
      <c r="V22" s="17" t="s">
        <v>33</v>
      </c>
      <c r="W22" s="17" t="s">
        <v>33</v>
      </c>
      <c r="X22" s="17" t="s">
        <v>33</v>
      </c>
      <c r="Y22" s="17" t="s">
        <v>33</v>
      </c>
      <c r="Z22" s="17" t="s">
        <v>33</v>
      </c>
      <c r="AA22" s="17" t="s">
        <v>33</v>
      </c>
      <c r="AB22" s="17" t="s">
        <v>33</v>
      </c>
      <c r="AC22" s="17" t="s">
        <v>33</v>
      </c>
      <c r="AD22" s="17" t="s">
        <v>33</v>
      </c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Q22" s="12" t="s">
        <v>33</v>
      </c>
      <c r="AR22" s="12" t="s">
        <v>33</v>
      </c>
    </row>
    <row r="23" spans="1:44" ht="15.75" customHeight="1" thickBot="1">
      <c r="A23" s="30">
        <v>180</v>
      </c>
      <c r="D23" s="41" t="s">
        <v>47</v>
      </c>
      <c r="E23" s="12">
        <v>2.96</v>
      </c>
      <c r="F23" s="12">
        <v>-0.82</v>
      </c>
      <c r="G23" s="12">
        <f>G$11-G$13+G$12+198.6-60-SUM(G$14:G$18)</f>
        <v>2.8899999999999917</v>
      </c>
      <c r="H23" s="12">
        <f>H$11-H$13+H$12+198.6-10*LOG10(A23)-30-SUM(H$14:H$18)</f>
        <v>-0.94272505103307402</v>
      </c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6"/>
      <c r="V23" s="6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>
        <f>AVERAGE(E23,I23,M23,O23,Q23,S23,U23,W23,Y23,AA23,AC23,AE23,AG23,AI23,AK23,AM23)</f>
        <v>2.96</v>
      </c>
      <c r="AP23" s="12">
        <f>AVERAGE(F23,J23,N23,P23,R23,T23,V23,X23,Z23,AB23,AD23,AF23,AH23,AJ23,AL23,AN23)</f>
        <v>-0.82</v>
      </c>
      <c r="AQ23" s="12">
        <f t="shared" si="3"/>
        <v>4.9497474683064181E-2</v>
      </c>
      <c r="AR23" s="12">
        <f t="shared" si="2"/>
        <v>8.677971580695179E-2</v>
      </c>
    </row>
    <row r="24" spans="1:44" ht="15.75" thickBot="1">
      <c r="A24" s="30"/>
      <c r="D24" s="40" t="s">
        <v>68</v>
      </c>
      <c r="E24" s="15">
        <f>ABS(E23-$AO$23)</f>
        <v>0</v>
      </c>
      <c r="F24" s="16">
        <f>ABS(F23-$AP$23)</f>
        <v>0</v>
      </c>
      <c r="G24" s="15">
        <f>ABS(G23-$AO$19)</f>
        <v>7.0000000000008278E-2</v>
      </c>
      <c r="H24" s="16">
        <f>ABS(H23-$AP$23)</f>
        <v>0.12272505103307407</v>
      </c>
      <c r="I24" s="15"/>
      <c r="J24" s="16"/>
      <c r="K24" s="15"/>
      <c r="L24" s="16"/>
      <c r="M24" s="15"/>
      <c r="N24" s="16"/>
      <c r="O24" s="17" t="s">
        <v>33</v>
      </c>
      <c r="P24" s="17" t="s">
        <v>33</v>
      </c>
      <c r="Q24" s="17"/>
      <c r="R24" s="17"/>
      <c r="S24" s="17" t="s">
        <v>33</v>
      </c>
      <c r="T24" s="17" t="s">
        <v>33</v>
      </c>
      <c r="U24" s="17" t="s">
        <v>33</v>
      </c>
      <c r="V24" s="17" t="s">
        <v>33</v>
      </c>
      <c r="W24" s="17" t="s">
        <v>33</v>
      </c>
      <c r="X24" s="17" t="s">
        <v>33</v>
      </c>
      <c r="Y24" s="17" t="s">
        <v>33</v>
      </c>
      <c r="Z24" s="17" t="s">
        <v>33</v>
      </c>
      <c r="AA24" s="17" t="s">
        <v>33</v>
      </c>
      <c r="AB24" s="17" t="s">
        <v>33</v>
      </c>
      <c r="AC24" s="17" t="s">
        <v>33</v>
      </c>
      <c r="AD24" s="17" t="s">
        <v>33</v>
      </c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Q24" s="12" t="s">
        <v>33</v>
      </c>
      <c r="AR24" s="12" t="s">
        <v>33</v>
      </c>
    </row>
    <row r="25" spans="1:44" ht="15.75" customHeight="1" thickBot="1">
      <c r="A25" s="30">
        <v>90</v>
      </c>
      <c r="D25" s="41" t="s">
        <v>50</v>
      </c>
      <c r="E25" s="12">
        <v>2.96</v>
      </c>
      <c r="F25" s="12">
        <v>2.1800000000000002</v>
      </c>
      <c r="G25" s="12">
        <f>G$11-G$13+G$12+198.6-60-SUM(G$14:G$18)</f>
        <v>2.8899999999999917</v>
      </c>
      <c r="H25" s="12">
        <f>H$11-H$13+H$12+198.6-10*LOG10(A25)-30-SUM(H$14:H$18)</f>
        <v>2.0675749056067385</v>
      </c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6"/>
      <c r="V25" s="6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>
        <f>AVERAGE(E25,I25,M25,O25,Q25,S25,U25,W25,Y25,AA25,AC25,AE25,AG25,AI25,AK25,AM25)</f>
        <v>2.96</v>
      </c>
      <c r="AP25" s="12">
        <f>AVERAGE(F25,J25,N25,P25,R25,T25,V25,X25,Z25,AB25,AD25,AF25,AH25,AJ25,AL25,AN25)</f>
        <v>2.1800000000000002</v>
      </c>
      <c r="AQ25" s="12">
        <f t="shared" si="3"/>
        <v>4.9497474683064181E-2</v>
      </c>
      <c r="AR25" s="12">
        <f t="shared" si="2"/>
        <v>7.949654662101302E-2</v>
      </c>
    </row>
    <row r="26" spans="1:44" ht="15.75" thickBot="1">
      <c r="A26" s="30"/>
      <c r="D26" s="40" t="s">
        <v>68</v>
      </c>
      <c r="E26" s="15">
        <f>ABS(E25-$AO$25)</f>
        <v>0</v>
      </c>
      <c r="F26" s="16">
        <f>ABS(F25-$AP$25)</f>
        <v>0</v>
      </c>
      <c r="G26" s="15">
        <f>ABS(G25-$AO$19)</f>
        <v>7.0000000000008278E-2</v>
      </c>
      <c r="H26" s="16">
        <f>ABS(H25-$AP$25)</f>
        <v>0.11242509439326165</v>
      </c>
      <c r="I26" s="15"/>
      <c r="J26" s="16"/>
      <c r="K26" s="15"/>
      <c r="L26" s="16"/>
      <c r="M26" s="15"/>
      <c r="N26" s="16"/>
      <c r="O26" s="17" t="s">
        <v>33</v>
      </c>
      <c r="P26" s="17" t="s">
        <v>33</v>
      </c>
      <c r="Q26" s="17"/>
      <c r="R26" s="17"/>
      <c r="S26" s="17" t="s">
        <v>33</v>
      </c>
      <c r="T26" s="17" t="s">
        <v>33</v>
      </c>
      <c r="U26" s="17" t="s">
        <v>33</v>
      </c>
      <c r="V26" s="17" t="s">
        <v>33</v>
      </c>
      <c r="W26" s="17" t="s">
        <v>33</v>
      </c>
      <c r="X26" s="17" t="s">
        <v>33</v>
      </c>
      <c r="Y26" s="17" t="s">
        <v>33</v>
      </c>
      <c r="Z26" s="17" t="s">
        <v>33</v>
      </c>
      <c r="AA26" s="17" t="s">
        <v>33</v>
      </c>
      <c r="AB26" s="17" t="s">
        <v>33</v>
      </c>
      <c r="AC26" s="17" t="s">
        <v>33</v>
      </c>
      <c r="AD26" s="17" t="s">
        <v>33</v>
      </c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Q26" s="12" t="s">
        <v>33</v>
      </c>
      <c r="AR26" s="12" t="s">
        <v>33</v>
      </c>
    </row>
    <row r="27" spans="1:44" ht="15.75" customHeight="1" thickBot="1">
      <c r="A27" s="30">
        <v>45</v>
      </c>
      <c r="D27" s="41" t="s">
        <v>51</v>
      </c>
      <c r="E27" s="12">
        <v>2.96</v>
      </c>
      <c r="F27" s="12">
        <v>5.18</v>
      </c>
      <c r="G27" s="12">
        <f>G$11-G$13+G$12+198.6-60-SUM(G$14:G$18)</f>
        <v>2.8899999999999917</v>
      </c>
      <c r="H27" s="12">
        <f>H$11-H$13+H$12+198.6-10*LOG10(A27)-30-SUM(H$14:H$18)</f>
        <v>5.077874862246551</v>
      </c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6"/>
      <c r="V27" s="6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>
        <f>AVERAGE(E27,I27,M27,O27,Q27,S27,U27,W27,Y27,AA27,AC27,AE27,AG27,AI27,AK27,AM27)</f>
        <v>2.96</v>
      </c>
      <c r="AP27" s="12">
        <f>AVERAGE(F27,J27,N27,P27,R27,T27,V27,X27,Z27,AB27,AD27,AF27,AH27,AJ27,AL27,AN27)</f>
        <v>5.18</v>
      </c>
      <c r="AQ27" s="12">
        <f t="shared" si="3"/>
        <v>4.9497474683064181E-2</v>
      </c>
      <c r="AR27" s="12">
        <f t="shared" si="2"/>
        <v>7.2213377435073847E-2</v>
      </c>
    </row>
    <row r="28" spans="1:44" ht="15.75" thickBot="1">
      <c r="A28" s="30"/>
      <c r="D28" s="40" t="s">
        <v>68</v>
      </c>
      <c r="E28" s="15">
        <f>ABS(E27-$AO$27)</f>
        <v>0</v>
      </c>
      <c r="F28" s="16">
        <f>ABS(F27-$AP$27)</f>
        <v>0</v>
      </c>
      <c r="G28" s="15">
        <f>ABS(G27-$AO$19)</f>
        <v>7.0000000000008278E-2</v>
      </c>
      <c r="H28" s="16">
        <f>ABS(H27-$AP$27)</f>
        <v>0.10212513775344867</v>
      </c>
      <c r="I28" s="15"/>
      <c r="J28" s="16"/>
      <c r="K28" s="15"/>
      <c r="L28" s="16"/>
      <c r="M28" s="15"/>
      <c r="N28" s="16"/>
      <c r="O28" s="17" t="s">
        <v>33</v>
      </c>
      <c r="P28" s="17" t="s">
        <v>33</v>
      </c>
      <c r="Q28" s="17"/>
      <c r="R28" s="17"/>
      <c r="S28" s="17" t="s">
        <v>33</v>
      </c>
      <c r="T28" s="17" t="s">
        <v>33</v>
      </c>
      <c r="U28" s="17" t="s">
        <v>33</v>
      </c>
      <c r="V28" s="17" t="s">
        <v>33</v>
      </c>
      <c r="W28" s="17" t="s">
        <v>33</v>
      </c>
      <c r="X28" s="17" t="s">
        <v>33</v>
      </c>
      <c r="Y28" s="17" t="s">
        <v>33</v>
      </c>
      <c r="Z28" s="17" t="s">
        <v>33</v>
      </c>
      <c r="AA28" s="17" t="s">
        <v>33</v>
      </c>
      <c r="AB28" s="17" t="s">
        <v>33</v>
      </c>
      <c r="AC28" s="17" t="s">
        <v>33</v>
      </c>
      <c r="AD28" s="17" t="s">
        <v>33</v>
      </c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Q28" s="12" t="s">
        <v>33</v>
      </c>
      <c r="AR28" s="12" t="s">
        <v>33</v>
      </c>
    </row>
    <row r="29" spans="1:44" ht="15.75" customHeight="1" thickBot="1">
      <c r="A29" s="30">
        <v>30</v>
      </c>
      <c r="D29" s="41" t="s">
        <v>52</v>
      </c>
      <c r="E29" s="12">
        <v>2.96</v>
      </c>
      <c r="F29" s="12">
        <v>6.95</v>
      </c>
      <c r="G29" s="12">
        <f>G$11-G$13+G$12+198.6-60-SUM(G$14:G$18)</f>
        <v>2.8899999999999917</v>
      </c>
      <c r="H29" s="12">
        <f>H$11-H$13+H$12+198.6-10*LOG10(A29)-30-SUM(H$14:H$18)</f>
        <v>6.8387874528033645</v>
      </c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6"/>
      <c r="V29" s="6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>
        <f>AVERAGE(E29,I29,M29,O29,Q29,S29,U29,W29,Y29,AA29,AC29,AE29,AG29,AI29,AK29,AM29)</f>
        <v>2.96</v>
      </c>
      <c r="AP29" s="12">
        <f>AVERAGE(F29,J29,N29,P29,R29,T29,V29,X29,Z29,AB29,AD29,AF29,AH29,AJ29,AL29,AN29)</f>
        <v>6.95</v>
      </c>
      <c r="AQ29" s="12">
        <f t="shared" si="3"/>
        <v>4.9497474683064181E-2</v>
      </c>
      <c r="AR29" s="12">
        <f t="shared" si="2"/>
        <v>7.8639146275770039E-2</v>
      </c>
    </row>
    <row r="30" spans="1:44" ht="15.75" thickBot="1">
      <c r="A30" s="30"/>
      <c r="D30" s="40" t="s">
        <v>68</v>
      </c>
      <c r="E30" s="15">
        <f>ABS(E29-$AO$29)</f>
        <v>0</v>
      </c>
      <c r="F30" s="16">
        <f>ABS(F29-$AP$29)</f>
        <v>0</v>
      </c>
      <c r="G30" s="15">
        <f>ABS(G29-$AO$19)</f>
        <v>7.0000000000008278E-2</v>
      </c>
      <c r="H30" s="16">
        <f>ABS(H29-$AP$29)</f>
        <v>0.11121254719663565</v>
      </c>
      <c r="I30" s="15"/>
      <c r="J30" s="16"/>
      <c r="K30" s="15"/>
      <c r="L30" s="16"/>
      <c r="M30" s="15"/>
      <c r="N30" s="16"/>
      <c r="O30" s="17" t="s">
        <v>33</v>
      </c>
      <c r="P30" s="17" t="s">
        <v>33</v>
      </c>
      <c r="Q30" s="17"/>
      <c r="R30" s="17"/>
      <c r="S30" s="17" t="s">
        <v>33</v>
      </c>
      <c r="T30" s="17" t="s">
        <v>33</v>
      </c>
      <c r="U30" s="17" t="s">
        <v>33</v>
      </c>
      <c r="V30" s="17" t="s">
        <v>33</v>
      </c>
      <c r="W30" s="17" t="s">
        <v>33</v>
      </c>
      <c r="X30" s="17" t="s">
        <v>33</v>
      </c>
      <c r="Y30" s="17" t="s">
        <v>33</v>
      </c>
      <c r="Z30" s="17" t="s">
        <v>33</v>
      </c>
      <c r="AA30" s="17" t="s">
        <v>33</v>
      </c>
      <c r="AB30" s="17" t="s">
        <v>33</v>
      </c>
      <c r="AC30" s="17" t="s">
        <v>33</v>
      </c>
      <c r="AD30" s="17" t="s">
        <v>33</v>
      </c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Q30" s="12" t="s">
        <v>33</v>
      </c>
      <c r="AR30" s="12" t="s">
        <v>33</v>
      </c>
    </row>
    <row r="31" spans="1:44" ht="15.75" customHeight="1" thickBot="1">
      <c r="A31" s="30">
        <v>15</v>
      </c>
      <c r="D31" s="41" t="s">
        <v>53</v>
      </c>
      <c r="E31" s="12">
        <v>2.96</v>
      </c>
      <c r="F31" s="12">
        <v>9.9499999999999993</v>
      </c>
      <c r="G31" s="12">
        <f>G$11-G$13+G$12+198.6-60-SUM(G$14:G$18)</f>
        <v>2.8899999999999917</v>
      </c>
      <c r="H31" s="12">
        <f>H$11-H$13+H$12+198.6-10*LOG10(A31)-30-SUM(H$14:H$18)</f>
        <v>9.8490874094431771</v>
      </c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6"/>
      <c r="V31" s="6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>
        <f>AVERAGE(E31,I31,M31,O31,Q31,S31,U31,W31,Y31,AA31,AC31,AE31,AG31,AI31,AK31,AM31)</f>
        <v>2.96</v>
      </c>
      <c r="AP31" s="12">
        <f>AVERAGE(F31,J31,N31,P31,R31,T31,V31,X31,Z31,AB31,AD31,AF31,AH31,AJ31,AL31,AN31)</f>
        <v>9.9499999999999993</v>
      </c>
      <c r="AQ31" s="12">
        <f t="shared" si="3"/>
        <v>4.9497474683064181E-2</v>
      </c>
      <c r="AR31" s="12">
        <f t="shared" si="2"/>
        <v>7.1355977089830561E-2</v>
      </c>
    </row>
    <row r="32" spans="1:44" ht="15.75" thickBot="1">
      <c r="A32" s="30"/>
      <c r="D32" s="40" t="s">
        <v>68</v>
      </c>
      <c r="E32" s="15">
        <f>ABS(E31-$AO$31)</f>
        <v>0</v>
      </c>
      <c r="F32" s="16">
        <f>ABS(F31-$AP$31)</f>
        <v>0</v>
      </c>
      <c r="G32" s="15">
        <f>ABS(G31-$AO$19)</f>
        <v>7.0000000000008278E-2</v>
      </c>
      <c r="H32" s="16">
        <f>ABS(H31-$AP$31)</f>
        <v>0.10091259055682222</v>
      </c>
      <c r="I32" s="15"/>
      <c r="J32" s="16"/>
      <c r="K32" s="15"/>
      <c r="L32" s="16"/>
      <c r="M32" s="15"/>
      <c r="N32" s="16"/>
      <c r="O32" s="17" t="s">
        <v>33</v>
      </c>
      <c r="P32" s="17" t="s">
        <v>33</v>
      </c>
      <c r="Q32" s="17"/>
      <c r="R32" s="17"/>
      <c r="S32" s="17" t="s">
        <v>33</v>
      </c>
      <c r="T32" s="17" t="s">
        <v>33</v>
      </c>
      <c r="U32" s="17" t="s">
        <v>33</v>
      </c>
      <c r="V32" s="17" t="s">
        <v>33</v>
      </c>
      <c r="W32" s="17" t="s">
        <v>33</v>
      </c>
      <c r="X32" s="17" t="s">
        <v>33</v>
      </c>
      <c r="Y32" s="17" t="s">
        <v>33</v>
      </c>
      <c r="Z32" s="17" t="s">
        <v>33</v>
      </c>
      <c r="AA32" s="17" t="s">
        <v>33</v>
      </c>
      <c r="AB32" s="17" t="s">
        <v>33</v>
      </c>
      <c r="AC32" s="17" t="s">
        <v>33</v>
      </c>
      <c r="AD32" s="17" t="s">
        <v>33</v>
      </c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Q32" s="12" t="s">
        <v>33</v>
      </c>
      <c r="AR32" s="12" t="s">
        <v>33</v>
      </c>
    </row>
    <row r="33" spans="1:44" ht="15.75" customHeight="1" thickBot="1">
      <c r="A33" s="30">
        <v>3.75</v>
      </c>
      <c r="D33" s="41" t="s">
        <v>54</v>
      </c>
      <c r="E33" s="12">
        <v>2.96</v>
      </c>
      <c r="F33" s="12">
        <v>15.95</v>
      </c>
      <c r="G33" s="12">
        <f>G$11-G$13+G$12+198.6-60-SUM(G$14:G$18)</f>
        <v>2.8899999999999917</v>
      </c>
      <c r="H33" s="12">
        <f>H$11-H$13+H$12+198.6-10*LOG10(A33)-30-SUM(H$14:H$18)</f>
        <v>15.869687322722802</v>
      </c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6"/>
      <c r="V33" s="6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>
        <f>AVERAGE(E33,I33,M33,O33,Q33,S33,U33,W33,Y33,AA33,AC33,AE33,AG33,AI33,AK33,AM33)</f>
        <v>2.96</v>
      </c>
      <c r="AP33" s="12">
        <f>AVERAGE(F33,J33,N33,P33,R33,T33,V33,X33,Z33,AB33,AD33,AF33,AH33,AJ33,AL33,AN33)</f>
        <v>15.95</v>
      </c>
      <c r="AQ33" s="12">
        <f t="shared" si="3"/>
        <v>4.9497474683064181E-2</v>
      </c>
      <c r="AR33" s="12">
        <f t="shared" si="2"/>
        <v>5.6789638717952853E-2</v>
      </c>
    </row>
    <row r="34" spans="1:44" ht="15.75" thickBot="1">
      <c r="D34" s="40" t="s">
        <v>68</v>
      </c>
      <c r="E34" s="15">
        <f>ABS(E33-$AO$33)</f>
        <v>0</v>
      </c>
      <c r="F34" s="16">
        <f>ABS(F33-$AP$33)</f>
        <v>0</v>
      </c>
      <c r="G34" s="15">
        <f>ABS(G33-$AO$19)</f>
        <v>7.0000000000008278E-2</v>
      </c>
      <c r="H34" s="16">
        <f>ABS(H33-$AP$33)</f>
        <v>8.0312677277197153E-2</v>
      </c>
      <c r="I34" s="15"/>
      <c r="J34" s="16"/>
      <c r="K34" s="15"/>
      <c r="L34" s="16"/>
      <c r="M34" s="15"/>
      <c r="N34" s="16"/>
      <c r="O34" s="17" t="s">
        <v>33</v>
      </c>
      <c r="P34" s="17" t="s">
        <v>33</v>
      </c>
      <c r="Q34" s="17"/>
      <c r="R34" s="17"/>
      <c r="S34" s="17" t="s">
        <v>33</v>
      </c>
      <c r="T34" s="17" t="s">
        <v>33</v>
      </c>
      <c r="U34" s="17" t="s">
        <v>33</v>
      </c>
      <c r="V34" s="17" t="s">
        <v>33</v>
      </c>
      <c r="W34" s="17" t="s">
        <v>33</v>
      </c>
      <c r="X34" s="17" t="s">
        <v>33</v>
      </c>
      <c r="Y34" s="17" t="s">
        <v>33</v>
      </c>
      <c r="Z34" s="17" t="s">
        <v>33</v>
      </c>
      <c r="AA34" s="17" t="s">
        <v>33</v>
      </c>
      <c r="AB34" s="17" t="s">
        <v>33</v>
      </c>
      <c r="AC34" s="17" t="s">
        <v>33</v>
      </c>
      <c r="AD34" s="17" t="s">
        <v>33</v>
      </c>
      <c r="AE34" s="16"/>
      <c r="AF34" s="16"/>
      <c r="AG34" s="16"/>
      <c r="AH34" s="16"/>
      <c r="AI34" s="16"/>
      <c r="AJ34" s="16"/>
      <c r="AK34" s="16"/>
      <c r="AL34" s="16"/>
      <c r="AM34" s="16"/>
      <c r="AN34" s="16"/>
    </row>
    <row r="35" spans="1:44" ht="15.75" thickBot="1">
      <c r="D35" s="11" t="s">
        <v>33</v>
      </c>
    </row>
    <row r="37" spans="1:44" ht="15">
      <c r="F37" s="22" t="s">
        <v>33</v>
      </c>
      <c r="G37" s="23"/>
      <c r="H37" s="22" t="s">
        <v>33</v>
      </c>
      <c r="I37" s="23"/>
      <c r="J37" s="23"/>
      <c r="K37" s="23"/>
      <c r="L37" s="22" t="s">
        <v>33</v>
      </c>
    </row>
  </sheetData>
  <mergeCells count="20">
    <mergeCell ref="AA8:AB8"/>
    <mergeCell ref="E8:F8"/>
    <mergeCell ref="G8:H8"/>
    <mergeCell ref="I8:J8"/>
    <mergeCell ref="K8:L8"/>
    <mergeCell ref="M8:N8"/>
    <mergeCell ref="O8:P8"/>
    <mergeCell ref="Q8:R8"/>
    <mergeCell ref="S8:T8"/>
    <mergeCell ref="U8:V8"/>
    <mergeCell ref="W8:X8"/>
    <mergeCell ref="Y8:Z8"/>
    <mergeCell ref="AO8:AP8"/>
    <mergeCell ref="AQ8:AR8"/>
    <mergeCell ref="AC8:AD8"/>
    <mergeCell ref="AE8:AF8"/>
    <mergeCell ref="AG8:AH8"/>
    <mergeCell ref="AI8:AJ8"/>
    <mergeCell ref="AK8:AL8"/>
    <mergeCell ref="AM8:AN8"/>
  </mergeCells>
  <pageMargins left="0.19685039370078741" right="0.19685039370078741" top="0.19685039370078741" bottom="0.19685039370078741" header="0.19685039370078741" footer="0.19685039370078741"/>
  <pageSetup paperSize="9" scale="1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A3:AR37"/>
  <sheetViews>
    <sheetView zoomScale="110" zoomScaleNormal="110" zoomScalePageLayoutView="80" workbookViewId="0">
      <selection activeCell="D8" sqref="D8:D34"/>
    </sheetView>
  </sheetViews>
  <sheetFormatPr defaultColWidth="9.28515625" defaultRowHeight="12.75"/>
  <cols>
    <col min="1" max="3" width="9.28515625" style="18" customWidth="1"/>
    <col min="4" max="4" width="24.42578125" style="18" bestFit="1" customWidth="1"/>
    <col min="5" max="98" width="9.28515625" style="18" customWidth="1"/>
    <col min="99" max="16384" width="9.28515625" style="18"/>
  </cols>
  <sheetData>
    <row r="3" spans="4:44" ht="13.5" thickBot="1"/>
    <row r="4" spans="4:44" ht="13.5" thickBot="1">
      <c r="D4" s="28" t="s">
        <v>61</v>
      </c>
    </row>
    <row r="7" spans="4:44" ht="13.5" customHeight="1" thickBot="1"/>
    <row r="8" spans="4:44" ht="15.75" customHeight="1" thickBot="1">
      <c r="D8" s="40" t="s">
        <v>18</v>
      </c>
      <c r="E8" s="38" t="s">
        <v>32</v>
      </c>
      <c r="F8" s="39"/>
      <c r="G8" s="38" t="s">
        <v>76</v>
      </c>
      <c r="H8" s="39"/>
      <c r="I8" s="31" t="s">
        <v>55</v>
      </c>
      <c r="J8" s="32"/>
      <c r="K8" s="31" t="s">
        <v>56</v>
      </c>
      <c r="L8" s="32"/>
      <c r="M8" s="31" t="s">
        <v>57</v>
      </c>
      <c r="N8" s="33"/>
      <c r="O8" s="31" t="s">
        <v>33</v>
      </c>
      <c r="P8" s="32"/>
      <c r="Q8" s="31"/>
      <c r="R8" s="32"/>
      <c r="S8" s="31" t="s">
        <v>33</v>
      </c>
      <c r="T8" s="32"/>
      <c r="U8" s="31" t="s">
        <v>33</v>
      </c>
      <c r="V8" s="32"/>
      <c r="W8" s="31" t="s">
        <v>33</v>
      </c>
      <c r="X8" s="32"/>
      <c r="Y8" s="31" t="s">
        <v>33</v>
      </c>
      <c r="Z8" s="32"/>
      <c r="AA8" s="31" t="s">
        <v>33</v>
      </c>
      <c r="AB8" s="33"/>
      <c r="AC8" s="31" t="s">
        <v>33</v>
      </c>
      <c r="AD8" s="33"/>
      <c r="AE8" s="31"/>
      <c r="AF8" s="33"/>
      <c r="AG8" s="31"/>
      <c r="AH8" s="32"/>
      <c r="AI8" s="31"/>
      <c r="AJ8" s="32"/>
      <c r="AK8" s="31"/>
      <c r="AL8" s="33"/>
      <c r="AM8" s="31"/>
      <c r="AN8" s="33"/>
      <c r="AO8" s="31" t="s">
        <v>19</v>
      </c>
      <c r="AP8" s="35"/>
      <c r="AQ8" s="31" t="s">
        <v>20</v>
      </c>
      <c r="AR8" s="34"/>
    </row>
    <row r="9" spans="4:44" ht="15.75" customHeight="1" thickBot="1">
      <c r="D9" s="41" t="s">
        <v>21</v>
      </c>
      <c r="E9" s="6" t="s">
        <v>22</v>
      </c>
      <c r="F9" s="6" t="s">
        <v>23</v>
      </c>
      <c r="G9" s="6" t="s">
        <v>22</v>
      </c>
      <c r="H9" s="6" t="s">
        <v>23</v>
      </c>
      <c r="I9" s="6" t="s">
        <v>22</v>
      </c>
      <c r="J9" s="6" t="s">
        <v>23</v>
      </c>
      <c r="K9" s="6" t="s">
        <v>22</v>
      </c>
      <c r="L9" s="6" t="s">
        <v>23</v>
      </c>
      <c r="M9" s="6" t="s">
        <v>22</v>
      </c>
      <c r="N9" s="6" t="s">
        <v>23</v>
      </c>
      <c r="O9" s="6" t="s">
        <v>22</v>
      </c>
      <c r="P9" s="6" t="s">
        <v>23</v>
      </c>
      <c r="Q9" s="6" t="s">
        <v>22</v>
      </c>
      <c r="R9" s="6" t="s">
        <v>23</v>
      </c>
      <c r="S9" s="6" t="s">
        <v>22</v>
      </c>
      <c r="T9" s="6" t="s">
        <v>23</v>
      </c>
      <c r="U9" s="6" t="s">
        <v>22</v>
      </c>
      <c r="V9" s="6" t="s">
        <v>23</v>
      </c>
      <c r="W9" s="6" t="s">
        <v>22</v>
      </c>
      <c r="X9" s="6" t="s">
        <v>23</v>
      </c>
      <c r="Y9" s="6" t="s">
        <v>22</v>
      </c>
      <c r="Z9" s="6" t="s">
        <v>23</v>
      </c>
      <c r="AA9" s="6" t="s">
        <v>22</v>
      </c>
      <c r="AB9" s="6" t="s">
        <v>23</v>
      </c>
      <c r="AC9" s="6" t="s">
        <v>22</v>
      </c>
      <c r="AD9" s="6" t="s">
        <v>23</v>
      </c>
      <c r="AE9" s="6" t="s">
        <v>22</v>
      </c>
      <c r="AF9" s="6" t="s">
        <v>23</v>
      </c>
      <c r="AG9" s="6" t="s">
        <v>22</v>
      </c>
      <c r="AH9" s="6" t="s">
        <v>23</v>
      </c>
      <c r="AI9" s="6" t="s">
        <v>22</v>
      </c>
      <c r="AJ9" s="6" t="s">
        <v>23</v>
      </c>
      <c r="AK9" s="6" t="s">
        <v>22</v>
      </c>
      <c r="AL9" s="6" t="s">
        <v>23</v>
      </c>
      <c r="AM9" s="6" t="s">
        <v>22</v>
      </c>
      <c r="AN9" s="6" t="s">
        <v>23</v>
      </c>
      <c r="AO9" s="6" t="s">
        <v>22</v>
      </c>
      <c r="AP9" s="6" t="s">
        <v>23</v>
      </c>
      <c r="AQ9" s="6" t="s">
        <v>22</v>
      </c>
      <c r="AR9" s="6" t="s">
        <v>23</v>
      </c>
    </row>
    <row r="10" spans="4:44" ht="15.75" customHeight="1" thickBot="1">
      <c r="D10" s="41" t="s">
        <v>24</v>
      </c>
      <c r="E10" s="12">
        <v>2</v>
      </c>
      <c r="F10" s="12">
        <v>2</v>
      </c>
      <c r="G10" s="12">
        <v>2</v>
      </c>
      <c r="H10" s="12">
        <v>2</v>
      </c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</row>
    <row r="11" spans="4:44" ht="30" customHeight="1" thickBot="1">
      <c r="D11" s="42" t="s">
        <v>73</v>
      </c>
      <c r="E11" s="12">
        <v>83.5</v>
      </c>
      <c r="F11" s="12">
        <v>23</v>
      </c>
      <c r="G11" s="36">
        <v>83.5</v>
      </c>
      <c r="H11" s="12">
        <v>23</v>
      </c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6"/>
      <c r="V11" s="6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>
        <f t="shared" ref="AO11:AO19" si="0">AVERAGE(E11,I11,M11,O11,Q11,S11,U11,W11,Y11,AA11,AC11,AE11,AG11,AI11,AK11,AM11)</f>
        <v>83.5</v>
      </c>
      <c r="AP11" s="12">
        <f t="shared" ref="AP11:AP19" si="1">AVERAGE(F11,J11,N11,P11,R11,T11,V11,X11,Z11,AB11,AD11,AF11,AH11,AJ11,AL11,AN11)</f>
        <v>23</v>
      </c>
      <c r="AQ11" s="12">
        <f>_xlfn.STDEV.S(E11,G11,I11,M11,O11,Q11,S11,U11,W11,Y11,AA11,AC11,AE11,AG11,AI11,AK11,AM11)</f>
        <v>0</v>
      </c>
      <c r="AR11" s="12">
        <f>_xlfn.STDEV.S(F11,H11,J11,N11,P11,R11,T11,V11,X11,Z11,AB11,AD11,AF11,AH11,AJ11,AL11,AN11)</f>
        <v>0</v>
      </c>
    </row>
    <row r="12" spans="4:44" ht="15.75" customHeight="1" thickBot="1">
      <c r="D12" s="41" t="s">
        <v>25</v>
      </c>
      <c r="E12" s="12">
        <v>-31.62</v>
      </c>
      <c r="F12" s="12">
        <v>19</v>
      </c>
      <c r="G12" s="12">
        <v>-31.62</v>
      </c>
      <c r="H12" s="12">
        <v>14</v>
      </c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6"/>
      <c r="V12" s="6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>
        <f t="shared" si="0"/>
        <v>-31.62</v>
      </c>
      <c r="AP12" s="12">
        <f t="shared" si="1"/>
        <v>19</v>
      </c>
      <c r="AQ12" s="12">
        <f>_xlfn.STDEV.S(E12,G12,I12,M12,O12,Q12,S12,U12,W12,Y12,AA12,AC12,AE12,AG12,AI12,AK12,AM12)</f>
        <v>0</v>
      </c>
      <c r="AR12" s="12">
        <f t="shared" ref="AR12:AR33" si="2">_xlfn.STDEV.S(F12,H12,J12,N12,P12,R12,T12,V12,X12,Z12,AB12,AD12,AF12,AH12,AJ12,AL12,AN12)</f>
        <v>3.5355339059327378</v>
      </c>
    </row>
    <row r="13" spans="4:44" ht="15.75" customHeight="1" thickBot="1">
      <c r="D13" s="41" t="s">
        <v>26</v>
      </c>
      <c r="E13" s="12">
        <v>190.61</v>
      </c>
      <c r="F13" s="12">
        <v>190.61</v>
      </c>
      <c r="G13" s="12">
        <v>190.59</v>
      </c>
      <c r="H13" s="12">
        <v>190.59</v>
      </c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6"/>
      <c r="V13" s="6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>
        <f t="shared" si="0"/>
        <v>190.61</v>
      </c>
      <c r="AP13" s="12">
        <f t="shared" si="1"/>
        <v>190.61</v>
      </c>
      <c r="AQ13" s="12">
        <f t="shared" ref="AQ13:AQ33" si="3">_xlfn.STDEV.S(E13,G13,I13,M13,O13,Q13,S13,U13,W13,Y13,AA13,AC13,AE13,AG13,AI13,AK13,AM13)</f>
        <v>1.4142135623738184E-2</v>
      </c>
      <c r="AR13" s="12">
        <f t="shared" si="2"/>
        <v>1.4142135623738184E-2</v>
      </c>
    </row>
    <row r="14" spans="4:44" ht="15.75" customHeight="1" thickBot="1">
      <c r="D14" s="41" t="s">
        <v>27</v>
      </c>
      <c r="E14" s="12">
        <v>0.2</v>
      </c>
      <c r="F14" s="12">
        <v>0.2</v>
      </c>
      <c r="G14" s="12">
        <v>0.2</v>
      </c>
      <c r="H14" s="12">
        <v>0.2</v>
      </c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6"/>
      <c r="V14" s="6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>
        <f t="shared" si="0"/>
        <v>0.2</v>
      </c>
      <c r="AP14" s="12">
        <f t="shared" si="1"/>
        <v>0.2</v>
      </c>
      <c r="AQ14" s="12">
        <f t="shared" si="3"/>
        <v>0</v>
      </c>
      <c r="AR14" s="12">
        <f t="shared" si="2"/>
        <v>0</v>
      </c>
    </row>
    <row r="15" spans="4:44" ht="15.75" customHeight="1" thickBot="1">
      <c r="D15" s="41" t="s">
        <v>28</v>
      </c>
      <c r="E15" s="12">
        <v>3</v>
      </c>
      <c r="F15" s="12">
        <v>3</v>
      </c>
      <c r="G15" s="12">
        <v>3</v>
      </c>
      <c r="H15" s="12">
        <v>3</v>
      </c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6"/>
      <c r="V15" s="6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>
        <f t="shared" si="0"/>
        <v>3</v>
      </c>
      <c r="AP15" s="12">
        <f t="shared" si="1"/>
        <v>3</v>
      </c>
      <c r="AQ15" s="12">
        <f t="shared" si="3"/>
        <v>0</v>
      </c>
      <c r="AR15" s="12">
        <f t="shared" si="2"/>
        <v>0</v>
      </c>
    </row>
    <row r="16" spans="4:44" ht="15.75" customHeight="1" thickBot="1">
      <c r="D16" s="41" t="s">
        <v>29</v>
      </c>
      <c r="E16" s="12">
        <v>2.2000000000000002</v>
      </c>
      <c r="F16" s="12">
        <v>2.2000000000000002</v>
      </c>
      <c r="G16" s="12">
        <v>2.2000000000000002</v>
      </c>
      <c r="H16" s="12">
        <v>2.2000000000000002</v>
      </c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6"/>
      <c r="V16" s="6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>
        <f t="shared" si="0"/>
        <v>2.2000000000000002</v>
      </c>
      <c r="AP16" s="12">
        <f t="shared" si="1"/>
        <v>2.2000000000000002</v>
      </c>
      <c r="AQ16" s="12">
        <f t="shared" si="3"/>
        <v>0</v>
      </c>
      <c r="AR16" s="12">
        <f t="shared" si="2"/>
        <v>0</v>
      </c>
    </row>
    <row r="17" spans="1:44" ht="15.75" customHeight="1" thickBot="1">
      <c r="D17" s="41" t="s">
        <v>30</v>
      </c>
      <c r="E17" s="12">
        <v>3</v>
      </c>
      <c r="F17" s="12">
        <v>3</v>
      </c>
      <c r="G17" s="12">
        <v>3</v>
      </c>
      <c r="H17" s="12">
        <v>3</v>
      </c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6"/>
      <c r="V17" s="6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>
        <f t="shared" si="0"/>
        <v>3</v>
      </c>
      <c r="AP17" s="12">
        <f t="shared" si="1"/>
        <v>3</v>
      </c>
      <c r="AQ17" s="12">
        <f t="shared" si="3"/>
        <v>0</v>
      </c>
      <c r="AR17" s="12">
        <f t="shared" si="2"/>
        <v>0</v>
      </c>
    </row>
    <row r="18" spans="1:44" ht="15.75" customHeight="1" thickBot="1">
      <c r="D18" s="41" t="s">
        <v>31</v>
      </c>
      <c r="E18" s="12">
        <v>0</v>
      </c>
      <c r="F18" s="12">
        <v>0</v>
      </c>
      <c r="G18" s="12">
        <v>0</v>
      </c>
      <c r="H18" s="12">
        <v>3</v>
      </c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6"/>
      <c r="V18" s="6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>
        <f t="shared" si="0"/>
        <v>0</v>
      </c>
      <c r="AP18" s="12">
        <f t="shared" si="1"/>
        <v>0</v>
      </c>
      <c r="AQ18" s="12">
        <f t="shared" si="3"/>
        <v>0</v>
      </c>
      <c r="AR18" s="12">
        <f t="shared" si="2"/>
        <v>2.1213203435596424</v>
      </c>
    </row>
    <row r="19" spans="1:44" ht="15.75" customHeight="1" thickBot="1">
      <c r="A19" s="30">
        <v>1080</v>
      </c>
      <c r="D19" s="41" t="s">
        <v>48</v>
      </c>
      <c r="E19" s="12">
        <v>-8.5399999999999991</v>
      </c>
      <c r="F19" s="12">
        <v>-26.68</v>
      </c>
      <c r="G19" s="12">
        <f>G$11-G$13+G$12+198.6-60-SUM(G$14:G$18)</f>
        <v>-8.510000000000014</v>
      </c>
      <c r="H19" s="12">
        <f>H$11-H$13+H$12+198.6-10*LOG10(A19)-30-SUM(H$14:H$18)</f>
        <v>-26.724237554869511</v>
      </c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6"/>
      <c r="V19" s="6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>
        <f t="shared" si="0"/>
        <v>-8.5399999999999991</v>
      </c>
      <c r="AP19" s="12">
        <f t="shared" si="1"/>
        <v>-26.68</v>
      </c>
      <c r="AQ19" s="12">
        <f t="shared" si="3"/>
        <v>2.1213203435585925E-2</v>
      </c>
      <c r="AR19" s="12">
        <f t="shared" si="2"/>
        <v>3.1280675031343269E-2</v>
      </c>
    </row>
    <row r="20" spans="1:44" ht="15.75" thickBot="1">
      <c r="A20" s="30"/>
      <c r="D20" s="40" t="s">
        <v>68</v>
      </c>
      <c r="E20" s="15">
        <f>ABS(E19-$AO$19)</f>
        <v>0</v>
      </c>
      <c r="F20" s="16">
        <f>ABS(F19-$AP$19)</f>
        <v>0</v>
      </c>
      <c r="G20" s="15">
        <f>ABS(G19-$AO$19)</f>
        <v>2.999999999998515E-2</v>
      </c>
      <c r="H20" s="16">
        <f>ABS(H19-$AP$19)</f>
        <v>4.4237554869511087E-2</v>
      </c>
      <c r="I20" s="15"/>
      <c r="J20" s="16"/>
      <c r="K20" s="15"/>
      <c r="L20" s="16"/>
      <c r="M20" s="15"/>
      <c r="N20" s="16"/>
      <c r="O20" s="17" t="s">
        <v>33</v>
      </c>
      <c r="P20" s="17" t="s">
        <v>33</v>
      </c>
      <c r="Q20" s="17"/>
      <c r="R20" s="17"/>
      <c r="S20" s="17" t="s">
        <v>33</v>
      </c>
      <c r="T20" s="17" t="s">
        <v>33</v>
      </c>
      <c r="U20" s="17" t="s">
        <v>33</v>
      </c>
      <c r="V20" s="17" t="s">
        <v>33</v>
      </c>
      <c r="W20" s="17" t="s">
        <v>33</v>
      </c>
      <c r="X20" s="17" t="s">
        <v>33</v>
      </c>
      <c r="Y20" s="17" t="s">
        <v>33</v>
      </c>
      <c r="Z20" s="17" t="s">
        <v>33</v>
      </c>
      <c r="AA20" s="17" t="s">
        <v>33</v>
      </c>
      <c r="AB20" s="17" t="s">
        <v>33</v>
      </c>
      <c r="AC20" s="17" t="s">
        <v>33</v>
      </c>
      <c r="AD20" s="17" t="s">
        <v>33</v>
      </c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Q20" s="12" t="s">
        <v>33</v>
      </c>
      <c r="AR20" s="12" t="s">
        <v>33</v>
      </c>
    </row>
    <row r="21" spans="1:44" ht="15.75" customHeight="1" thickBot="1">
      <c r="A21" s="30">
        <v>360</v>
      </c>
      <c r="D21" s="41" t="s">
        <v>49</v>
      </c>
      <c r="E21" s="12">
        <v>-8.5399999999999991</v>
      </c>
      <c r="F21" s="12">
        <v>-21.91</v>
      </c>
      <c r="G21" s="12">
        <f>G$11-G$13+G$12+198.6-60-SUM(G$14:G$18)</f>
        <v>-8.510000000000014</v>
      </c>
      <c r="H21" s="12">
        <f>H$11-H$13+H$12+198.6-10*LOG10(A21)-30-SUM(H$14:H$18)</f>
        <v>-21.953025007672885</v>
      </c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6"/>
      <c r="V21" s="6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>
        <f>AVERAGE(E21,I21,M21,O21,Q21,S21,U21,W21,Y21,AA21,AC21,AE21,AG21,AI21,AK21,AM21)</f>
        <v>-8.5399999999999991</v>
      </c>
      <c r="AP21" s="12">
        <f>AVERAGE(F21,J21,N21,P21,R21,T21,V21,X21,Z21,AB21,AD21,AF21,AH21,AJ21,AL21,AN21)</f>
        <v>-21.91</v>
      </c>
      <c r="AQ21" s="12">
        <f t="shared" si="3"/>
        <v>2.1213203435585925E-2</v>
      </c>
      <c r="AR21" s="12">
        <f t="shared" si="2"/>
        <v>3.0423274686099969E-2</v>
      </c>
    </row>
    <row r="22" spans="1:44" ht="15.75" thickBot="1">
      <c r="A22" s="30"/>
      <c r="D22" s="40" t="s">
        <v>68</v>
      </c>
      <c r="E22" s="15">
        <f>ABS(E21-$AO$21)</f>
        <v>0</v>
      </c>
      <c r="F22" s="16">
        <f>ABS(F21-$AP$21)</f>
        <v>0</v>
      </c>
      <c r="G22" s="15">
        <f>ABS(G21-$AO$19)</f>
        <v>2.999999999998515E-2</v>
      </c>
      <c r="H22" s="16">
        <f>ABS(H21-$AP$21)</f>
        <v>4.3025007672884641E-2</v>
      </c>
      <c r="I22" s="15"/>
      <c r="J22" s="16"/>
      <c r="K22" s="15"/>
      <c r="L22" s="16"/>
      <c r="M22" s="15"/>
      <c r="N22" s="16"/>
      <c r="O22" s="17" t="s">
        <v>33</v>
      </c>
      <c r="P22" s="17" t="s">
        <v>33</v>
      </c>
      <c r="Q22" s="17"/>
      <c r="R22" s="17"/>
      <c r="S22" s="17" t="s">
        <v>33</v>
      </c>
      <c r="T22" s="17" t="s">
        <v>33</v>
      </c>
      <c r="U22" s="17" t="s">
        <v>33</v>
      </c>
      <c r="V22" s="17" t="s">
        <v>33</v>
      </c>
      <c r="W22" s="17" t="s">
        <v>33</v>
      </c>
      <c r="X22" s="17" t="s">
        <v>33</v>
      </c>
      <c r="Y22" s="17" t="s">
        <v>33</v>
      </c>
      <c r="Z22" s="17" t="s">
        <v>33</v>
      </c>
      <c r="AA22" s="17" t="s">
        <v>33</v>
      </c>
      <c r="AB22" s="17" t="s">
        <v>33</v>
      </c>
      <c r="AC22" s="17" t="s">
        <v>33</v>
      </c>
      <c r="AD22" s="17" t="s">
        <v>33</v>
      </c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Q22" s="12" t="s">
        <v>33</v>
      </c>
      <c r="AR22" s="12" t="s">
        <v>33</v>
      </c>
    </row>
    <row r="23" spans="1:44" ht="15.75" customHeight="1" thickBot="1">
      <c r="A23" s="30">
        <v>180</v>
      </c>
      <c r="D23" s="41" t="s">
        <v>47</v>
      </c>
      <c r="E23" s="12">
        <v>-8.5399999999999991</v>
      </c>
      <c r="F23" s="12">
        <v>-18.91</v>
      </c>
      <c r="G23" s="12">
        <f>G$11-G$13+G$12+198.6-60-SUM(G$14:G$18)</f>
        <v>-8.510000000000014</v>
      </c>
      <c r="H23" s="12">
        <f>H$11-H$13+H$12+198.6-10*LOG10(A23)-30-SUM(H$14:H$18)</f>
        <v>-18.942725051033072</v>
      </c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6"/>
      <c r="V23" s="6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>
        <f>AVERAGE(E23,I23,M23,O23,Q23,S23,U23,W23,Y23,AA23,AC23,AE23,AG23,AI23,AK23,AM23)</f>
        <v>-8.5399999999999991</v>
      </c>
      <c r="AP23" s="12">
        <f>AVERAGE(F23,J23,N23,P23,R23,T23,V23,X23,Z23,AB23,AD23,AF23,AH23,AJ23,AL23,AN23)</f>
        <v>-18.91</v>
      </c>
      <c r="AQ23" s="12">
        <f t="shared" si="3"/>
        <v>2.1213203435585925E-2</v>
      </c>
      <c r="AR23" s="12">
        <f t="shared" si="2"/>
        <v>2.3140105500161118E-2</v>
      </c>
    </row>
    <row r="24" spans="1:44" ht="15.75" thickBot="1">
      <c r="A24" s="30"/>
      <c r="D24" s="40" t="s">
        <v>68</v>
      </c>
      <c r="E24" s="15">
        <f>ABS(E23-$AO$23)</f>
        <v>0</v>
      </c>
      <c r="F24" s="16">
        <f>ABS(F23-$AP$23)</f>
        <v>0</v>
      </c>
      <c r="G24" s="15">
        <f>ABS(G23-$AO$19)</f>
        <v>2.999999999998515E-2</v>
      </c>
      <c r="H24" s="16">
        <f>ABS(H23-$AP$23)</f>
        <v>3.2725051033072106E-2</v>
      </c>
      <c r="I24" s="15"/>
      <c r="J24" s="16"/>
      <c r="K24" s="15"/>
      <c r="L24" s="16"/>
      <c r="M24" s="15"/>
      <c r="N24" s="16"/>
      <c r="O24" s="17" t="s">
        <v>33</v>
      </c>
      <c r="P24" s="17" t="s">
        <v>33</v>
      </c>
      <c r="Q24" s="17"/>
      <c r="R24" s="17"/>
      <c r="S24" s="17" t="s">
        <v>33</v>
      </c>
      <c r="T24" s="17" t="s">
        <v>33</v>
      </c>
      <c r="U24" s="17" t="s">
        <v>33</v>
      </c>
      <c r="V24" s="17" t="s">
        <v>33</v>
      </c>
      <c r="W24" s="17" t="s">
        <v>33</v>
      </c>
      <c r="X24" s="17" t="s">
        <v>33</v>
      </c>
      <c r="Y24" s="17" t="s">
        <v>33</v>
      </c>
      <c r="Z24" s="17" t="s">
        <v>33</v>
      </c>
      <c r="AA24" s="17" t="s">
        <v>33</v>
      </c>
      <c r="AB24" s="17" t="s">
        <v>33</v>
      </c>
      <c r="AC24" s="17" t="s">
        <v>33</v>
      </c>
      <c r="AD24" s="17" t="s">
        <v>33</v>
      </c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Q24" s="12" t="s">
        <v>33</v>
      </c>
      <c r="AR24" s="12" t="s">
        <v>33</v>
      </c>
    </row>
    <row r="25" spans="1:44" ht="15.75" customHeight="1" thickBot="1">
      <c r="A25" s="30">
        <v>90</v>
      </c>
      <c r="D25" s="41" t="s">
        <v>50</v>
      </c>
      <c r="E25" s="12">
        <v>-8.5399999999999991</v>
      </c>
      <c r="F25" s="12">
        <v>-15.91</v>
      </c>
      <c r="G25" s="12">
        <f>G$11-G$13+G$12+198.6-60-SUM(G$14:G$18)</f>
        <v>-8.510000000000014</v>
      </c>
      <c r="H25" s="12">
        <f>H$11-H$13+H$12+198.6-10*LOG10(A25)-30-SUM(H$14:H$18)</f>
        <v>-15.932425094393258</v>
      </c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6"/>
      <c r="V25" s="6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>
        <f>AVERAGE(E25,I25,M25,O25,Q25,S25,U25,W25,Y25,AA25,AC25,AE25,AG25,AI25,AK25,AM25)</f>
        <v>-8.5399999999999991</v>
      </c>
      <c r="AP25" s="12">
        <f>AVERAGE(F25,J25,N25,P25,R25,T25,V25,X25,Z25,AB25,AD25,AF25,AH25,AJ25,AL25,AN25)</f>
        <v>-15.91</v>
      </c>
      <c r="AQ25" s="12">
        <f t="shared" si="3"/>
        <v>2.1213203435585925E-2</v>
      </c>
      <c r="AR25" s="12">
        <f t="shared" si="2"/>
        <v>1.5856936314221012E-2</v>
      </c>
    </row>
    <row r="26" spans="1:44" ht="15.75" thickBot="1">
      <c r="A26" s="30"/>
      <c r="D26" s="40" t="s">
        <v>68</v>
      </c>
      <c r="E26" s="15">
        <f>ABS(E25-$AO$25)</f>
        <v>0</v>
      </c>
      <c r="F26" s="16">
        <f>ABS(F25-$AP$25)</f>
        <v>0</v>
      </c>
      <c r="G26" s="15">
        <f>ABS(G25-$AO$19)</f>
        <v>2.999999999998515E-2</v>
      </c>
      <c r="H26" s="16">
        <f>ABS(H25-$AP$25)</f>
        <v>2.2425094393257794E-2</v>
      </c>
      <c r="I26" s="15"/>
      <c r="J26" s="16"/>
      <c r="K26" s="15"/>
      <c r="L26" s="16"/>
      <c r="M26" s="15"/>
      <c r="N26" s="16"/>
      <c r="O26" s="17" t="s">
        <v>33</v>
      </c>
      <c r="P26" s="17" t="s">
        <v>33</v>
      </c>
      <c r="Q26" s="17"/>
      <c r="R26" s="17"/>
      <c r="S26" s="17" t="s">
        <v>33</v>
      </c>
      <c r="T26" s="17" t="s">
        <v>33</v>
      </c>
      <c r="U26" s="17" t="s">
        <v>33</v>
      </c>
      <c r="V26" s="17" t="s">
        <v>33</v>
      </c>
      <c r="W26" s="17" t="s">
        <v>33</v>
      </c>
      <c r="X26" s="17" t="s">
        <v>33</v>
      </c>
      <c r="Y26" s="17" t="s">
        <v>33</v>
      </c>
      <c r="Z26" s="17" t="s">
        <v>33</v>
      </c>
      <c r="AA26" s="17" t="s">
        <v>33</v>
      </c>
      <c r="AB26" s="17" t="s">
        <v>33</v>
      </c>
      <c r="AC26" s="17" t="s">
        <v>33</v>
      </c>
      <c r="AD26" s="17" t="s">
        <v>33</v>
      </c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Q26" s="12" t="s">
        <v>33</v>
      </c>
      <c r="AR26" s="12" t="s">
        <v>33</v>
      </c>
    </row>
    <row r="27" spans="1:44" ht="15.75" customHeight="1" thickBot="1">
      <c r="A27" s="30">
        <v>45</v>
      </c>
      <c r="D27" s="41" t="s">
        <v>51</v>
      </c>
      <c r="E27" s="12">
        <v>-8.5399999999999991</v>
      </c>
      <c r="F27" s="12">
        <v>-12.91</v>
      </c>
      <c r="G27" s="12">
        <f>G$11-G$13+G$12+198.6-60-SUM(G$14:G$18)</f>
        <v>-8.510000000000014</v>
      </c>
      <c r="H27" s="12">
        <f>H$11-H$13+H$12+198.6-10*LOG10(A27)-30-SUM(H$14:H$18)</f>
        <v>-12.922125137753445</v>
      </c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6"/>
      <c r="V27" s="6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>
        <f>AVERAGE(E27,I27,M27,O27,Q27,S27,U27,W27,Y27,AA27,AC27,AE27,AG27,AI27,AK27,AM27)</f>
        <v>-8.5399999999999991</v>
      </c>
      <c r="AP27" s="12">
        <f>AVERAGE(F27,J27,N27,P27,R27,T27,V27,X27,Z27,AB27,AD27,AF27,AH27,AJ27,AL27,AN27)</f>
        <v>-12.91</v>
      </c>
      <c r="AQ27" s="12">
        <f t="shared" si="3"/>
        <v>2.1213203435585925E-2</v>
      </c>
      <c r="AR27" s="12">
        <f t="shared" si="2"/>
        <v>8.5737671282821639E-3</v>
      </c>
    </row>
    <row r="28" spans="1:44" ht="15.75" thickBot="1">
      <c r="A28" s="30"/>
      <c r="D28" s="40" t="s">
        <v>68</v>
      </c>
      <c r="E28" s="15">
        <f>ABS(E27-$AO$27)</f>
        <v>0</v>
      </c>
      <c r="F28" s="16">
        <f>ABS(F27-$AP$27)</f>
        <v>0</v>
      </c>
      <c r="G28" s="15">
        <f>ABS(G27-$AO$19)</f>
        <v>2.999999999998515E-2</v>
      </c>
      <c r="H28" s="16">
        <f>ABS(H27-$AP$27)</f>
        <v>1.2125137753445259E-2</v>
      </c>
      <c r="I28" s="15"/>
      <c r="J28" s="16"/>
      <c r="K28" s="15"/>
      <c r="L28" s="16"/>
      <c r="M28" s="15"/>
      <c r="N28" s="16"/>
      <c r="O28" s="17" t="s">
        <v>33</v>
      </c>
      <c r="P28" s="17" t="s">
        <v>33</v>
      </c>
      <c r="Q28" s="17"/>
      <c r="R28" s="17"/>
      <c r="S28" s="17" t="s">
        <v>33</v>
      </c>
      <c r="T28" s="17" t="s">
        <v>33</v>
      </c>
      <c r="U28" s="17" t="s">
        <v>33</v>
      </c>
      <c r="V28" s="17" t="s">
        <v>33</v>
      </c>
      <c r="W28" s="17" t="s">
        <v>33</v>
      </c>
      <c r="X28" s="17" t="s">
        <v>33</v>
      </c>
      <c r="Y28" s="17" t="s">
        <v>33</v>
      </c>
      <c r="Z28" s="17" t="s">
        <v>33</v>
      </c>
      <c r="AA28" s="17" t="s">
        <v>33</v>
      </c>
      <c r="AB28" s="17" t="s">
        <v>33</v>
      </c>
      <c r="AC28" s="17" t="s">
        <v>33</v>
      </c>
      <c r="AD28" s="17" t="s">
        <v>33</v>
      </c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Q28" s="12" t="s">
        <v>33</v>
      </c>
      <c r="AR28" s="12" t="s">
        <v>33</v>
      </c>
    </row>
    <row r="29" spans="1:44" ht="15.75" customHeight="1" thickBot="1">
      <c r="A29" s="30">
        <v>30</v>
      </c>
      <c r="D29" s="41" t="s">
        <v>52</v>
      </c>
      <c r="E29" s="12">
        <v>-8.5399999999999991</v>
      </c>
      <c r="F29" s="12">
        <v>-11.15</v>
      </c>
      <c r="G29" s="12">
        <f>G$11-G$13+G$12+198.6-60-SUM(G$14:G$18)</f>
        <v>-8.510000000000014</v>
      </c>
      <c r="H29" s="12">
        <f>H$11-H$13+H$12+198.6-10*LOG10(A29)-30-SUM(H$14:H$18)</f>
        <v>-11.161212547196635</v>
      </c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6"/>
      <c r="V29" s="6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>
        <f>AVERAGE(E29,I29,M29,O29,Q29,S29,U29,W29,Y29,AA29,AC29,AE29,AG29,AI29,AK29,AM29)</f>
        <v>-8.5399999999999991</v>
      </c>
      <c r="AP29" s="12">
        <f>AVERAGE(F29,J29,N29,P29,R29,T29,V29,X29,Z29,AB29,AD29,AF29,AH29,AJ29,AL29,AN29)</f>
        <v>-11.15</v>
      </c>
      <c r="AQ29" s="12">
        <f t="shared" si="3"/>
        <v>2.1213203435585925E-2</v>
      </c>
      <c r="AR29" s="12">
        <f t="shared" si="2"/>
        <v>7.9284681571149037E-3</v>
      </c>
    </row>
    <row r="30" spans="1:44" ht="15.75" thickBot="1">
      <c r="A30" s="30"/>
      <c r="D30" s="40" t="s">
        <v>68</v>
      </c>
      <c r="E30" s="15">
        <f>ABS(E29-$AO$29)</f>
        <v>0</v>
      </c>
      <c r="F30" s="16">
        <f>ABS(F29-$AP$29)</f>
        <v>0</v>
      </c>
      <c r="G30" s="15">
        <f>ABS(G29-$AO$19)</f>
        <v>2.999999999998515E-2</v>
      </c>
      <c r="H30" s="16">
        <f>ABS(H29-$AP$29)</f>
        <v>1.1212547196635114E-2</v>
      </c>
      <c r="I30" s="15"/>
      <c r="J30" s="16"/>
      <c r="K30" s="15"/>
      <c r="L30" s="16"/>
      <c r="M30" s="15"/>
      <c r="N30" s="16"/>
      <c r="O30" s="17" t="s">
        <v>33</v>
      </c>
      <c r="P30" s="17" t="s">
        <v>33</v>
      </c>
      <c r="Q30" s="17"/>
      <c r="R30" s="17"/>
      <c r="S30" s="17" t="s">
        <v>33</v>
      </c>
      <c r="T30" s="17" t="s">
        <v>33</v>
      </c>
      <c r="U30" s="17" t="s">
        <v>33</v>
      </c>
      <c r="V30" s="17" t="s">
        <v>33</v>
      </c>
      <c r="W30" s="17" t="s">
        <v>33</v>
      </c>
      <c r="X30" s="17" t="s">
        <v>33</v>
      </c>
      <c r="Y30" s="17" t="s">
        <v>33</v>
      </c>
      <c r="Z30" s="17" t="s">
        <v>33</v>
      </c>
      <c r="AA30" s="17" t="s">
        <v>33</v>
      </c>
      <c r="AB30" s="17" t="s">
        <v>33</v>
      </c>
      <c r="AC30" s="17" t="s">
        <v>33</v>
      </c>
      <c r="AD30" s="17" t="s">
        <v>33</v>
      </c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Q30" s="12" t="s">
        <v>33</v>
      </c>
      <c r="AR30" s="12" t="s">
        <v>33</v>
      </c>
    </row>
    <row r="31" spans="1:44" ht="15.75" customHeight="1" thickBot="1">
      <c r="A31" s="30">
        <v>15</v>
      </c>
      <c r="D31" s="41" t="s">
        <v>53</v>
      </c>
      <c r="E31" s="12">
        <v>-8.5399999999999991</v>
      </c>
      <c r="F31" s="12">
        <v>-8.15</v>
      </c>
      <c r="G31" s="12">
        <f>G$11-G$13+G$12+198.6-60-SUM(G$14:G$18)</f>
        <v>-8.510000000000014</v>
      </c>
      <c r="H31" s="12">
        <f>H$11-H$13+H$12+198.6-10*LOG10(A31)-30-SUM(H$14:H$18)</f>
        <v>-8.1509125905568229</v>
      </c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6"/>
      <c r="V31" s="6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>
        <f>AVERAGE(E31,I31,M31,O31,Q31,S31,U31,W31,Y31,AA31,AC31,AE31,AG31,AI31,AK31,AM31)</f>
        <v>-8.5399999999999991</v>
      </c>
      <c r="AP31" s="12">
        <f>AVERAGE(F31,J31,N31,P31,R31,T31,V31,X31,Z31,AB31,AD31,AF31,AH31,AJ31,AL31,AN31)</f>
        <v>-8.15</v>
      </c>
      <c r="AQ31" s="12">
        <f t="shared" si="3"/>
        <v>2.1213203435585925E-2</v>
      </c>
      <c r="AR31" s="12">
        <f t="shared" si="2"/>
        <v>6.4529897117605287E-4</v>
      </c>
    </row>
    <row r="32" spans="1:44" ht="15.75" thickBot="1">
      <c r="A32" s="30"/>
      <c r="D32" s="40" t="s">
        <v>68</v>
      </c>
      <c r="E32" s="15">
        <f>ABS(E31-$AO$31)</f>
        <v>0</v>
      </c>
      <c r="F32" s="16">
        <f>ABS(F31-$AP$31)</f>
        <v>0</v>
      </c>
      <c r="G32" s="15">
        <f>ABS(G31-$AO$19)</f>
        <v>2.999999999998515E-2</v>
      </c>
      <c r="H32" s="16">
        <f>ABS(H31-$AP$31)</f>
        <v>9.1259055682257895E-4</v>
      </c>
      <c r="I32" s="15"/>
      <c r="J32" s="16"/>
      <c r="K32" s="15"/>
      <c r="L32" s="16"/>
      <c r="M32" s="15"/>
      <c r="N32" s="16"/>
      <c r="O32" s="17" t="s">
        <v>33</v>
      </c>
      <c r="P32" s="17" t="s">
        <v>33</v>
      </c>
      <c r="Q32" s="17"/>
      <c r="R32" s="17"/>
      <c r="S32" s="17" t="s">
        <v>33</v>
      </c>
      <c r="T32" s="17" t="s">
        <v>33</v>
      </c>
      <c r="U32" s="17" t="s">
        <v>33</v>
      </c>
      <c r="V32" s="17" t="s">
        <v>33</v>
      </c>
      <c r="W32" s="17" t="s">
        <v>33</v>
      </c>
      <c r="X32" s="17" t="s">
        <v>33</v>
      </c>
      <c r="Y32" s="17" t="s">
        <v>33</v>
      </c>
      <c r="Z32" s="17" t="s">
        <v>33</v>
      </c>
      <c r="AA32" s="17" t="s">
        <v>33</v>
      </c>
      <c r="AB32" s="17" t="s">
        <v>33</v>
      </c>
      <c r="AC32" s="17" t="s">
        <v>33</v>
      </c>
      <c r="AD32" s="17" t="s">
        <v>33</v>
      </c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Q32" s="12" t="s">
        <v>33</v>
      </c>
      <c r="AR32" s="12" t="s">
        <v>33</v>
      </c>
    </row>
    <row r="33" spans="1:44" ht="15.75" customHeight="1" thickBot="1">
      <c r="A33" s="30">
        <v>3.75</v>
      </c>
      <c r="D33" s="41" t="s">
        <v>54</v>
      </c>
      <c r="E33" s="12">
        <v>-8.5399999999999991</v>
      </c>
      <c r="F33" s="12">
        <v>-2.15</v>
      </c>
      <c r="G33" s="12">
        <f>G$11-G$13+G$12+198.6-60-SUM(G$14:G$18)</f>
        <v>-8.510000000000014</v>
      </c>
      <c r="H33" s="12">
        <f>H$11-H$13+H$12+198.6-10*LOG10(A33)-30-SUM(H$14:H$18)</f>
        <v>-2.1303126772771979</v>
      </c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6"/>
      <c r="V33" s="6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>
        <f>AVERAGE(E33,I33,M33,O33,Q33,S33,U33,W33,Y33,AA33,AC33,AE33,AG33,AI33,AK33,AM33)</f>
        <v>-8.5399999999999991</v>
      </c>
      <c r="AP33" s="12">
        <f>AVERAGE(F33,J33,N33,P33,R33,T33,V33,X33,Z33,AB33,AD33,AF33,AH33,AJ33,AL33,AN33)</f>
        <v>-2.15</v>
      </c>
      <c r="AQ33" s="12">
        <f t="shared" si="3"/>
        <v>2.1213203435585925E-2</v>
      </c>
      <c r="AR33" s="12">
        <f t="shared" si="2"/>
        <v>1.3921039400701333E-2</v>
      </c>
    </row>
    <row r="34" spans="1:44" ht="15.75" thickBot="1">
      <c r="D34" s="40" t="s">
        <v>68</v>
      </c>
      <c r="E34" s="15">
        <f>ABS(E33-$AO$33)</f>
        <v>0</v>
      </c>
      <c r="F34" s="16">
        <f>ABS(F33-$AP$33)</f>
        <v>0</v>
      </c>
      <c r="G34" s="15">
        <f>ABS(G33-$AO$19)</f>
        <v>2.999999999998515E-2</v>
      </c>
      <c r="H34" s="16">
        <f>ABS(H33-$AP$33)</f>
        <v>1.9687322722802048E-2</v>
      </c>
      <c r="I34" s="15"/>
      <c r="J34" s="16"/>
      <c r="K34" s="15"/>
      <c r="L34" s="16"/>
      <c r="M34" s="15"/>
      <c r="N34" s="16"/>
      <c r="O34" s="17" t="s">
        <v>33</v>
      </c>
      <c r="P34" s="17" t="s">
        <v>33</v>
      </c>
      <c r="Q34" s="17"/>
      <c r="R34" s="17"/>
      <c r="S34" s="17" t="s">
        <v>33</v>
      </c>
      <c r="T34" s="17" t="s">
        <v>33</v>
      </c>
      <c r="U34" s="17" t="s">
        <v>33</v>
      </c>
      <c r="V34" s="17" t="s">
        <v>33</v>
      </c>
      <c r="W34" s="17" t="s">
        <v>33</v>
      </c>
      <c r="X34" s="17" t="s">
        <v>33</v>
      </c>
      <c r="Y34" s="17" t="s">
        <v>33</v>
      </c>
      <c r="Z34" s="17" t="s">
        <v>33</v>
      </c>
      <c r="AA34" s="17" t="s">
        <v>33</v>
      </c>
      <c r="AB34" s="17" t="s">
        <v>33</v>
      </c>
      <c r="AC34" s="17" t="s">
        <v>33</v>
      </c>
      <c r="AD34" s="17" t="s">
        <v>33</v>
      </c>
      <c r="AE34" s="16"/>
      <c r="AF34" s="16"/>
      <c r="AG34" s="16"/>
      <c r="AH34" s="16"/>
      <c r="AI34" s="16"/>
      <c r="AJ34" s="16"/>
      <c r="AK34" s="16"/>
      <c r="AL34" s="16"/>
      <c r="AM34" s="16"/>
      <c r="AN34" s="16"/>
    </row>
    <row r="35" spans="1:44" ht="15.75" thickBot="1">
      <c r="D35" s="11" t="s">
        <v>33</v>
      </c>
    </row>
    <row r="37" spans="1:44" ht="15">
      <c r="F37" s="22" t="s">
        <v>33</v>
      </c>
      <c r="G37" s="23"/>
      <c r="H37" s="22" t="s">
        <v>33</v>
      </c>
      <c r="I37" s="23"/>
      <c r="J37" s="23"/>
      <c r="K37" s="23"/>
      <c r="L37" s="22" t="s">
        <v>33</v>
      </c>
    </row>
  </sheetData>
  <mergeCells count="20">
    <mergeCell ref="AA8:AB8"/>
    <mergeCell ref="E8:F8"/>
    <mergeCell ref="G8:H8"/>
    <mergeCell ref="I8:J8"/>
    <mergeCell ref="K8:L8"/>
    <mergeCell ref="M8:N8"/>
    <mergeCell ref="O8:P8"/>
    <mergeCell ref="Q8:R8"/>
    <mergeCell ref="S8:T8"/>
    <mergeCell ref="U8:V8"/>
    <mergeCell ref="W8:X8"/>
    <mergeCell ref="Y8:Z8"/>
    <mergeCell ref="AO8:AP8"/>
    <mergeCell ref="AQ8:AR8"/>
    <mergeCell ref="AC8:AD8"/>
    <mergeCell ref="AE8:AF8"/>
    <mergeCell ref="AG8:AH8"/>
    <mergeCell ref="AI8:AJ8"/>
    <mergeCell ref="AK8:AL8"/>
    <mergeCell ref="AM8:AN8"/>
  </mergeCells>
  <pageMargins left="0.19685039370078741" right="0.19685039370078741" top="0.19685039370078741" bottom="0.19685039370078741" header="0.19685039370078741" footer="0.19685039370078741"/>
  <pageSetup paperSize="9" scale="1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A3:AR37"/>
  <sheetViews>
    <sheetView zoomScale="110" zoomScaleNormal="110" zoomScalePageLayoutView="80" workbookViewId="0">
      <selection activeCell="D8" sqref="D8:D34"/>
    </sheetView>
  </sheetViews>
  <sheetFormatPr defaultColWidth="9.28515625" defaultRowHeight="12.75"/>
  <cols>
    <col min="1" max="3" width="9.28515625" style="18" customWidth="1"/>
    <col min="4" max="4" width="24.42578125" style="18" bestFit="1" customWidth="1"/>
    <col min="5" max="98" width="9.28515625" style="18" customWidth="1"/>
    <col min="99" max="16384" width="9.28515625" style="18"/>
  </cols>
  <sheetData>
    <row r="3" spans="4:44" ht="13.5" thickBot="1"/>
    <row r="4" spans="4:44" ht="13.5" thickBot="1">
      <c r="D4" s="28" t="s">
        <v>62</v>
      </c>
    </row>
    <row r="7" spans="4:44" ht="13.5" customHeight="1" thickBot="1"/>
    <row r="8" spans="4:44" ht="15.75" customHeight="1" thickBot="1">
      <c r="D8" s="40" t="s">
        <v>18</v>
      </c>
      <c r="E8" s="38" t="s">
        <v>32</v>
      </c>
      <c r="F8" s="39"/>
      <c r="G8" s="38" t="s">
        <v>76</v>
      </c>
      <c r="H8" s="39"/>
      <c r="I8" s="31" t="s">
        <v>55</v>
      </c>
      <c r="J8" s="32"/>
      <c r="K8" s="31" t="s">
        <v>56</v>
      </c>
      <c r="L8" s="32"/>
      <c r="M8" s="31" t="s">
        <v>57</v>
      </c>
      <c r="N8" s="33"/>
      <c r="O8" s="31" t="s">
        <v>33</v>
      </c>
      <c r="P8" s="32"/>
      <c r="Q8" s="31"/>
      <c r="R8" s="32"/>
      <c r="S8" s="31" t="s">
        <v>33</v>
      </c>
      <c r="T8" s="32"/>
      <c r="U8" s="31" t="s">
        <v>33</v>
      </c>
      <c r="V8" s="32"/>
      <c r="W8" s="31" t="s">
        <v>33</v>
      </c>
      <c r="X8" s="32"/>
      <c r="Y8" s="31" t="s">
        <v>33</v>
      </c>
      <c r="Z8" s="32"/>
      <c r="AA8" s="31" t="s">
        <v>33</v>
      </c>
      <c r="AB8" s="33"/>
      <c r="AC8" s="31" t="s">
        <v>33</v>
      </c>
      <c r="AD8" s="33"/>
      <c r="AE8" s="31"/>
      <c r="AF8" s="33"/>
      <c r="AG8" s="31"/>
      <c r="AH8" s="32"/>
      <c r="AI8" s="31"/>
      <c r="AJ8" s="32"/>
      <c r="AK8" s="31"/>
      <c r="AL8" s="33"/>
      <c r="AM8" s="31"/>
      <c r="AN8" s="33"/>
      <c r="AO8" s="31" t="s">
        <v>19</v>
      </c>
      <c r="AP8" s="35"/>
      <c r="AQ8" s="31" t="s">
        <v>20</v>
      </c>
      <c r="AR8" s="34"/>
    </row>
    <row r="9" spans="4:44" ht="15.75" customHeight="1" thickBot="1">
      <c r="D9" s="41" t="s">
        <v>21</v>
      </c>
      <c r="E9" s="6" t="s">
        <v>22</v>
      </c>
      <c r="F9" s="6" t="s">
        <v>23</v>
      </c>
      <c r="G9" s="6" t="s">
        <v>22</v>
      </c>
      <c r="H9" s="6" t="s">
        <v>23</v>
      </c>
      <c r="I9" s="6" t="s">
        <v>22</v>
      </c>
      <c r="J9" s="6" t="s">
        <v>23</v>
      </c>
      <c r="K9" s="6" t="s">
        <v>22</v>
      </c>
      <c r="L9" s="6" t="s">
        <v>23</v>
      </c>
      <c r="M9" s="6" t="s">
        <v>22</v>
      </c>
      <c r="N9" s="6" t="s">
        <v>23</v>
      </c>
      <c r="O9" s="6" t="s">
        <v>22</v>
      </c>
      <c r="P9" s="6" t="s">
        <v>23</v>
      </c>
      <c r="Q9" s="6" t="s">
        <v>22</v>
      </c>
      <c r="R9" s="6" t="s">
        <v>23</v>
      </c>
      <c r="S9" s="6" t="s">
        <v>22</v>
      </c>
      <c r="T9" s="6" t="s">
        <v>23</v>
      </c>
      <c r="U9" s="6" t="s">
        <v>22</v>
      </c>
      <c r="V9" s="6" t="s">
        <v>23</v>
      </c>
      <c r="W9" s="6" t="s">
        <v>22</v>
      </c>
      <c r="X9" s="6" t="s">
        <v>23</v>
      </c>
      <c r="Y9" s="6" t="s">
        <v>22</v>
      </c>
      <c r="Z9" s="6" t="s">
        <v>23</v>
      </c>
      <c r="AA9" s="6" t="s">
        <v>22</v>
      </c>
      <c r="AB9" s="6" t="s">
        <v>23</v>
      </c>
      <c r="AC9" s="6" t="s">
        <v>22</v>
      </c>
      <c r="AD9" s="6" t="s">
        <v>23</v>
      </c>
      <c r="AE9" s="6" t="s">
        <v>22</v>
      </c>
      <c r="AF9" s="6" t="s">
        <v>23</v>
      </c>
      <c r="AG9" s="6" t="s">
        <v>22</v>
      </c>
      <c r="AH9" s="6" t="s">
        <v>23</v>
      </c>
      <c r="AI9" s="6" t="s">
        <v>22</v>
      </c>
      <c r="AJ9" s="6" t="s">
        <v>23</v>
      </c>
      <c r="AK9" s="6" t="s">
        <v>22</v>
      </c>
      <c r="AL9" s="6" t="s">
        <v>23</v>
      </c>
      <c r="AM9" s="6" t="s">
        <v>22</v>
      </c>
      <c r="AN9" s="6" t="s">
        <v>23</v>
      </c>
      <c r="AO9" s="6" t="s">
        <v>22</v>
      </c>
      <c r="AP9" s="6" t="s">
        <v>23</v>
      </c>
      <c r="AQ9" s="6" t="s">
        <v>22</v>
      </c>
      <c r="AR9" s="6" t="s">
        <v>23</v>
      </c>
    </row>
    <row r="10" spans="4:44" ht="15.75" customHeight="1" thickBot="1">
      <c r="D10" s="41" t="s">
        <v>24</v>
      </c>
      <c r="E10" s="12">
        <v>2</v>
      </c>
      <c r="F10" s="12">
        <v>2</v>
      </c>
      <c r="G10" s="12">
        <v>2</v>
      </c>
      <c r="H10" s="12">
        <v>2</v>
      </c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</row>
    <row r="11" spans="4:44" ht="30" customHeight="1" thickBot="1">
      <c r="D11" s="42" t="s">
        <v>73</v>
      </c>
      <c r="E11" s="12">
        <v>64</v>
      </c>
      <c r="F11" s="12">
        <v>23</v>
      </c>
      <c r="G11" s="36">
        <v>64</v>
      </c>
      <c r="H11" s="12">
        <v>23</v>
      </c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6"/>
      <c r="V11" s="6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>
        <f t="shared" ref="AO11:AO19" si="0">AVERAGE(E11,I11,M11,O11,Q11,S11,U11,W11,Y11,AA11,AC11,AE11,AG11,AI11,AK11,AM11)</f>
        <v>64</v>
      </c>
      <c r="AP11" s="12">
        <f t="shared" ref="AP11:AP19" si="1">AVERAGE(F11,J11,N11,P11,R11,T11,V11,X11,Z11,AB11,AD11,AF11,AH11,AJ11,AL11,AN11)</f>
        <v>23</v>
      </c>
      <c r="AQ11" s="12">
        <f>_xlfn.STDEV.S(E11,G11,I11,M11,O11,Q11,S11,U11,W11,Y11,AA11,AC11,AE11,AG11,AI11,AK11,AM11)</f>
        <v>0</v>
      </c>
      <c r="AR11" s="12">
        <f>_xlfn.STDEV.S(F11,H11,J11,N11,P11,R11,T11,V11,X11,Z11,AB11,AD11,AF11,AH11,AJ11,AL11,AN11)</f>
        <v>0</v>
      </c>
    </row>
    <row r="12" spans="4:44" ht="15.75" customHeight="1" thickBot="1">
      <c r="D12" s="41" t="s">
        <v>25</v>
      </c>
      <c r="E12" s="12">
        <v>-31.62</v>
      </c>
      <c r="F12" s="12">
        <v>1.1000000000000001</v>
      </c>
      <c r="G12" s="12">
        <v>-31.62</v>
      </c>
      <c r="H12" s="12">
        <v>-4.9000000000000004</v>
      </c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6"/>
      <c r="V12" s="6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>
        <f t="shared" si="0"/>
        <v>-31.62</v>
      </c>
      <c r="AP12" s="12">
        <f t="shared" si="1"/>
        <v>1.1000000000000001</v>
      </c>
      <c r="AQ12" s="12">
        <f>_xlfn.STDEV.S(E12,G12,I12,M12,O12,Q12,S12,U12,W12,Y12,AA12,AC12,AE12,AG12,AI12,AK12,AM12)</f>
        <v>0</v>
      </c>
      <c r="AR12" s="12">
        <f t="shared" ref="AR12:AR33" si="2">_xlfn.STDEV.S(F12,H12,J12,N12,P12,R12,T12,V12,X12,Z12,AB12,AD12,AF12,AH12,AJ12,AL12,AN12)</f>
        <v>4.2426406871192857</v>
      </c>
    </row>
    <row r="13" spans="4:44" ht="15.75" customHeight="1" thickBot="1">
      <c r="D13" s="41" t="s">
        <v>26</v>
      </c>
      <c r="E13" s="12">
        <v>165.85</v>
      </c>
      <c r="F13" s="12">
        <v>165.85</v>
      </c>
      <c r="G13" s="36">
        <v>165.83</v>
      </c>
      <c r="H13" s="12">
        <v>165.83</v>
      </c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6"/>
      <c r="V13" s="6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>
        <f t="shared" si="0"/>
        <v>165.85</v>
      </c>
      <c r="AP13" s="12">
        <f t="shared" si="1"/>
        <v>165.85</v>
      </c>
      <c r="AQ13" s="12">
        <f t="shared" ref="AQ13:AQ33" si="3">_xlfn.STDEV.S(E13,G13,I13,M13,O13,Q13,S13,U13,W13,Y13,AA13,AC13,AE13,AG13,AI13,AK13,AM13)</f>
        <v>1.4142135623718088E-2</v>
      </c>
      <c r="AR13" s="12">
        <f t="shared" si="2"/>
        <v>1.4142135623718088E-2</v>
      </c>
    </row>
    <row r="14" spans="4:44" ht="15.75" customHeight="1" thickBot="1">
      <c r="D14" s="41" t="s">
        <v>27</v>
      </c>
      <c r="E14" s="12">
        <v>0.1</v>
      </c>
      <c r="F14" s="12">
        <v>0.1</v>
      </c>
      <c r="G14" s="12">
        <v>0.2</v>
      </c>
      <c r="H14" s="12">
        <v>0.2</v>
      </c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6"/>
      <c r="V14" s="6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>
        <f t="shared" si="0"/>
        <v>0.1</v>
      </c>
      <c r="AP14" s="12">
        <f t="shared" si="1"/>
        <v>0.1</v>
      </c>
      <c r="AQ14" s="12">
        <f t="shared" si="3"/>
        <v>7.0710678118654738E-2</v>
      </c>
      <c r="AR14" s="12">
        <f t="shared" si="2"/>
        <v>7.0710678118654738E-2</v>
      </c>
    </row>
    <row r="15" spans="4:44" ht="15.75" customHeight="1" thickBot="1">
      <c r="D15" s="41" t="s">
        <v>28</v>
      </c>
      <c r="E15" s="12">
        <v>3</v>
      </c>
      <c r="F15" s="12">
        <v>3</v>
      </c>
      <c r="G15" s="12">
        <v>3</v>
      </c>
      <c r="H15" s="12">
        <v>3</v>
      </c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6"/>
      <c r="V15" s="6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>
        <f t="shared" si="0"/>
        <v>3</v>
      </c>
      <c r="AP15" s="12">
        <f t="shared" si="1"/>
        <v>3</v>
      </c>
      <c r="AQ15" s="12">
        <f t="shared" si="3"/>
        <v>0</v>
      </c>
      <c r="AR15" s="12">
        <f t="shared" si="2"/>
        <v>0</v>
      </c>
    </row>
    <row r="16" spans="4:44" ht="15.75" customHeight="1" thickBot="1">
      <c r="D16" s="41" t="s">
        <v>29</v>
      </c>
      <c r="E16" s="12">
        <v>-1.8</v>
      </c>
      <c r="F16" s="12">
        <v>2.2000000000000002</v>
      </c>
      <c r="G16" s="12">
        <v>2.2000000000000002</v>
      </c>
      <c r="H16" s="12">
        <v>2.2000000000000002</v>
      </c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6"/>
      <c r="V16" s="6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>
        <f t="shared" si="0"/>
        <v>-1.8</v>
      </c>
      <c r="AP16" s="12">
        <f t="shared" si="1"/>
        <v>2.2000000000000002</v>
      </c>
      <c r="AQ16" s="12">
        <f t="shared" si="3"/>
        <v>2.8284271247461903</v>
      </c>
      <c r="AR16" s="12">
        <f t="shared" si="2"/>
        <v>0</v>
      </c>
    </row>
    <row r="17" spans="1:44" ht="15.75" customHeight="1" thickBot="1">
      <c r="D17" s="41" t="s">
        <v>30</v>
      </c>
      <c r="E17" s="12">
        <v>3</v>
      </c>
      <c r="F17" s="12">
        <v>3</v>
      </c>
      <c r="G17" s="12">
        <v>3</v>
      </c>
      <c r="H17" s="12">
        <v>3</v>
      </c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6"/>
      <c r="V17" s="6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>
        <f t="shared" si="0"/>
        <v>3</v>
      </c>
      <c r="AP17" s="12">
        <f t="shared" si="1"/>
        <v>3</v>
      </c>
      <c r="AQ17" s="12">
        <f t="shared" si="3"/>
        <v>0</v>
      </c>
      <c r="AR17" s="12">
        <f t="shared" si="2"/>
        <v>0</v>
      </c>
    </row>
    <row r="18" spans="1:44" ht="15.75" customHeight="1" thickBot="1">
      <c r="D18" s="41" t="s">
        <v>31</v>
      </c>
      <c r="E18" s="12">
        <v>0</v>
      </c>
      <c r="F18" s="12">
        <v>0</v>
      </c>
      <c r="G18" s="12">
        <v>0</v>
      </c>
      <c r="H18" s="12">
        <v>3</v>
      </c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6"/>
      <c r="V18" s="6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>
        <f t="shared" si="0"/>
        <v>0</v>
      </c>
      <c r="AP18" s="12">
        <f t="shared" si="1"/>
        <v>0</v>
      </c>
      <c r="AQ18" s="12">
        <f t="shared" si="3"/>
        <v>0</v>
      </c>
      <c r="AR18" s="12">
        <f t="shared" si="2"/>
        <v>2.1213203435596424</v>
      </c>
    </row>
    <row r="19" spans="1:44" ht="15.75" customHeight="1" thickBot="1">
      <c r="A19" s="30">
        <v>1080</v>
      </c>
      <c r="D19" s="41" t="s">
        <v>48</v>
      </c>
      <c r="E19" s="12">
        <v>-3.17</v>
      </c>
      <c r="F19" s="12">
        <v>-20.72</v>
      </c>
      <c r="G19" s="12">
        <f>G$11-G$13+G$12+198.6-60-SUM(G$14:G$18)</f>
        <v>-3.2500000000000231</v>
      </c>
      <c r="H19" s="12">
        <f>H$11-H$13+H$12+198.6-10*LOG10(A19)-30-SUM(H$14:H$18)</f>
        <v>-20.864237554869526</v>
      </c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6"/>
      <c r="V19" s="6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>
        <f t="shared" si="0"/>
        <v>-3.17</v>
      </c>
      <c r="AP19" s="12">
        <f t="shared" si="1"/>
        <v>-20.72</v>
      </c>
      <c r="AQ19" s="12">
        <f t="shared" si="3"/>
        <v>5.6568542494940185E-2</v>
      </c>
      <c r="AR19" s="12">
        <f t="shared" si="2"/>
        <v>0.10199135315000908</v>
      </c>
    </row>
    <row r="20" spans="1:44" ht="15.75" thickBot="1">
      <c r="A20" s="30"/>
      <c r="D20" s="40" t="s">
        <v>68</v>
      </c>
      <c r="E20" s="15">
        <f>ABS(E19-$AO$19)</f>
        <v>0</v>
      </c>
      <c r="F20" s="16">
        <f>ABS(F19-$AP$19)</f>
        <v>0</v>
      </c>
      <c r="G20" s="15">
        <f>ABS(G19-$AO$19)</f>
        <v>8.0000000000023164E-2</v>
      </c>
      <c r="H20" s="16">
        <f>ABS(H19-$AP$19)</f>
        <v>0.14423755486952672</v>
      </c>
      <c r="I20" s="15"/>
      <c r="J20" s="16"/>
      <c r="K20" s="15"/>
      <c r="L20" s="16"/>
      <c r="M20" s="15"/>
      <c r="N20" s="16"/>
      <c r="O20" s="17" t="s">
        <v>33</v>
      </c>
      <c r="P20" s="17" t="s">
        <v>33</v>
      </c>
      <c r="Q20" s="17"/>
      <c r="R20" s="17"/>
      <c r="S20" s="17" t="s">
        <v>33</v>
      </c>
      <c r="T20" s="17" t="s">
        <v>33</v>
      </c>
      <c r="U20" s="17" t="s">
        <v>33</v>
      </c>
      <c r="V20" s="17" t="s">
        <v>33</v>
      </c>
      <c r="W20" s="17" t="s">
        <v>33</v>
      </c>
      <c r="X20" s="17" t="s">
        <v>33</v>
      </c>
      <c r="Y20" s="17" t="s">
        <v>33</v>
      </c>
      <c r="Z20" s="17" t="s">
        <v>33</v>
      </c>
      <c r="AA20" s="17" t="s">
        <v>33</v>
      </c>
      <c r="AB20" s="17" t="s">
        <v>33</v>
      </c>
      <c r="AC20" s="17" t="s">
        <v>33</v>
      </c>
      <c r="AD20" s="17" t="s">
        <v>33</v>
      </c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Q20" s="12" t="s">
        <v>33</v>
      </c>
      <c r="AR20" s="12" t="s">
        <v>33</v>
      </c>
    </row>
    <row r="21" spans="1:44" ht="15.75" customHeight="1" thickBot="1">
      <c r="A21" s="30">
        <v>360</v>
      </c>
      <c r="D21" s="41" t="s">
        <v>49</v>
      </c>
      <c r="E21" s="12">
        <v>-3.17</v>
      </c>
      <c r="F21" s="12">
        <v>-15.95</v>
      </c>
      <c r="G21" s="12">
        <f>G$11-G$13+G$12+198.6-60-SUM(G$14:G$18)</f>
        <v>-3.2500000000000231</v>
      </c>
      <c r="H21" s="12">
        <f>H$11-H$13+H$12+198.6-10*LOG10(A21)-30-SUM(H$14:H$18)</f>
        <v>-16.0930250076729</v>
      </c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6"/>
      <c r="V21" s="6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>
        <f>AVERAGE(E21,I21,M21,O21,Q21,S21,U21,W21,Y21,AA21,AC21,AE21,AG21,AI21,AK21,AM21)</f>
        <v>-3.17</v>
      </c>
      <c r="AP21" s="12">
        <f>AVERAGE(F21,J21,N21,P21,R21,T21,V21,X21,Z21,AB21,AD21,AF21,AH21,AJ21,AL21,AN21)</f>
        <v>-15.95</v>
      </c>
      <c r="AQ21" s="12">
        <f t="shared" si="3"/>
        <v>5.6568542494940185E-2</v>
      </c>
      <c r="AR21" s="12">
        <f t="shared" si="2"/>
        <v>0.10113395280476578</v>
      </c>
    </row>
    <row r="22" spans="1:44" ht="15.75" thickBot="1">
      <c r="A22" s="30"/>
      <c r="D22" s="40" t="s">
        <v>68</v>
      </c>
      <c r="E22" s="15">
        <f>ABS(E21-$AO$21)</f>
        <v>0</v>
      </c>
      <c r="F22" s="16">
        <f>ABS(F21-$AP$21)</f>
        <v>0</v>
      </c>
      <c r="G22" s="15">
        <f>ABS(G21-$AO$19)</f>
        <v>8.0000000000023164E-2</v>
      </c>
      <c r="H22" s="16">
        <f>ABS(H21-$AP$21)</f>
        <v>0.14302500767290027</v>
      </c>
      <c r="I22" s="15"/>
      <c r="J22" s="16"/>
      <c r="K22" s="15"/>
      <c r="L22" s="16"/>
      <c r="M22" s="15"/>
      <c r="N22" s="16"/>
      <c r="O22" s="17" t="s">
        <v>33</v>
      </c>
      <c r="P22" s="17" t="s">
        <v>33</v>
      </c>
      <c r="Q22" s="17"/>
      <c r="R22" s="17"/>
      <c r="S22" s="17" t="s">
        <v>33</v>
      </c>
      <c r="T22" s="17" t="s">
        <v>33</v>
      </c>
      <c r="U22" s="17" t="s">
        <v>33</v>
      </c>
      <c r="V22" s="17" t="s">
        <v>33</v>
      </c>
      <c r="W22" s="17" t="s">
        <v>33</v>
      </c>
      <c r="X22" s="17" t="s">
        <v>33</v>
      </c>
      <c r="Y22" s="17" t="s">
        <v>33</v>
      </c>
      <c r="Z22" s="17" t="s">
        <v>33</v>
      </c>
      <c r="AA22" s="17" t="s">
        <v>33</v>
      </c>
      <c r="AB22" s="17" t="s">
        <v>33</v>
      </c>
      <c r="AC22" s="17" t="s">
        <v>33</v>
      </c>
      <c r="AD22" s="17" t="s">
        <v>33</v>
      </c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Q22" s="12" t="s">
        <v>33</v>
      </c>
      <c r="AR22" s="12" t="s">
        <v>33</v>
      </c>
    </row>
    <row r="23" spans="1:44" ht="15.75" customHeight="1" thickBot="1">
      <c r="A23" s="30">
        <v>180</v>
      </c>
      <c r="D23" s="41" t="s">
        <v>47</v>
      </c>
      <c r="E23" s="12">
        <v>-3.17</v>
      </c>
      <c r="F23" s="12">
        <v>-12.95</v>
      </c>
      <c r="G23" s="12">
        <f>G$11-G$13+G$12+198.6-60-SUM(G$14:G$18)</f>
        <v>-3.2500000000000231</v>
      </c>
      <c r="H23" s="12">
        <f>H$11-H$13+H$12+198.6-10*LOG10(A23)-30-SUM(H$14:H$18)</f>
        <v>-13.082725051033085</v>
      </c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6"/>
      <c r="V23" s="6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>
        <f>AVERAGE(E23,I23,M23,O23,Q23,S23,U23,W23,Y23,AA23,AC23,AE23,AG23,AI23,AK23,AM23)</f>
        <v>-3.17</v>
      </c>
      <c r="AP23" s="12">
        <f>AVERAGE(F23,J23,N23,P23,R23,T23,V23,X23,Z23,AB23,AD23,AF23,AH23,AJ23,AL23,AN23)</f>
        <v>-12.95</v>
      </c>
      <c r="AQ23" s="12">
        <f t="shared" si="3"/>
        <v>5.6568542494940185E-2</v>
      </c>
      <c r="AR23" s="12">
        <f t="shared" si="2"/>
        <v>9.3850783618825664E-2</v>
      </c>
    </row>
    <row r="24" spans="1:44" ht="15.75" thickBot="1">
      <c r="A24" s="30"/>
      <c r="D24" s="40" t="s">
        <v>68</v>
      </c>
      <c r="E24" s="15">
        <f>ABS(E23-$AO$23)</f>
        <v>0</v>
      </c>
      <c r="F24" s="16">
        <f>ABS(F23-$AP$23)</f>
        <v>0</v>
      </c>
      <c r="G24" s="15">
        <f>ABS(G23-$AO$19)</f>
        <v>8.0000000000023164E-2</v>
      </c>
      <c r="H24" s="16">
        <f>ABS(H23-$AP$23)</f>
        <v>0.13272505103308596</v>
      </c>
      <c r="I24" s="15"/>
      <c r="J24" s="16"/>
      <c r="K24" s="15"/>
      <c r="L24" s="16"/>
      <c r="M24" s="15"/>
      <c r="N24" s="16"/>
      <c r="O24" s="17" t="s">
        <v>33</v>
      </c>
      <c r="P24" s="17" t="s">
        <v>33</v>
      </c>
      <c r="Q24" s="17"/>
      <c r="R24" s="17"/>
      <c r="S24" s="17" t="s">
        <v>33</v>
      </c>
      <c r="T24" s="17" t="s">
        <v>33</v>
      </c>
      <c r="U24" s="17" t="s">
        <v>33</v>
      </c>
      <c r="V24" s="17" t="s">
        <v>33</v>
      </c>
      <c r="W24" s="17" t="s">
        <v>33</v>
      </c>
      <c r="X24" s="17" t="s">
        <v>33</v>
      </c>
      <c r="Y24" s="17" t="s">
        <v>33</v>
      </c>
      <c r="Z24" s="17" t="s">
        <v>33</v>
      </c>
      <c r="AA24" s="17" t="s">
        <v>33</v>
      </c>
      <c r="AB24" s="17" t="s">
        <v>33</v>
      </c>
      <c r="AC24" s="17" t="s">
        <v>33</v>
      </c>
      <c r="AD24" s="17" t="s">
        <v>33</v>
      </c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Q24" s="12" t="s">
        <v>33</v>
      </c>
      <c r="AR24" s="12" t="s">
        <v>33</v>
      </c>
    </row>
    <row r="25" spans="1:44" ht="15.75" customHeight="1" thickBot="1">
      <c r="A25" s="30">
        <v>90</v>
      </c>
      <c r="D25" s="41" t="s">
        <v>50</v>
      </c>
      <c r="E25" s="12">
        <v>-3.17</v>
      </c>
      <c r="F25" s="12">
        <v>-9.9499999999999993</v>
      </c>
      <c r="G25" s="12">
        <f>G$11-G$13+G$12+198.6-60-SUM(G$14:G$18)</f>
        <v>-3.2500000000000231</v>
      </c>
      <c r="H25" s="12">
        <f>H$11-H$13+H$12+198.6-10*LOG10(A25)-30-SUM(H$14:H$18)</f>
        <v>-10.072425094393273</v>
      </c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6"/>
      <c r="V25" s="6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>
        <f>AVERAGE(E25,I25,M25,O25,Q25,S25,U25,W25,Y25,AA25,AC25,AE25,AG25,AI25,AK25,AM25)</f>
        <v>-3.17</v>
      </c>
      <c r="AP25" s="12">
        <f>AVERAGE(F25,J25,N25,P25,R25,T25,V25,X25,Z25,AB25,AD25,AF25,AH25,AJ25,AL25,AN25)</f>
        <v>-9.9499999999999993</v>
      </c>
      <c r="AQ25" s="12">
        <f t="shared" si="3"/>
        <v>5.6568542494940185E-2</v>
      </c>
      <c r="AR25" s="12">
        <f t="shared" si="2"/>
        <v>8.6567614432886811E-2</v>
      </c>
    </row>
    <row r="26" spans="1:44" ht="15.75" thickBot="1">
      <c r="A26" s="30"/>
      <c r="D26" s="40" t="s">
        <v>68</v>
      </c>
      <c r="E26" s="15">
        <f>ABS(E25-$AO$25)</f>
        <v>0</v>
      </c>
      <c r="F26" s="16">
        <f>ABS(F25-$AP$25)</f>
        <v>0</v>
      </c>
      <c r="G26" s="15">
        <f>ABS(G25-$AO$19)</f>
        <v>8.0000000000023164E-2</v>
      </c>
      <c r="H26" s="16">
        <f>ABS(H25-$AP$25)</f>
        <v>0.12242509439327343</v>
      </c>
      <c r="I26" s="15"/>
      <c r="J26" s="16"/>
      <c r="K26" s="15"/>
      <c r="L26" s="16"/>
      <c r="M26" s="15"/>
      <c r="N26" s="16"/>
      <c r="O26" s="17" t="s">
        <v>33</v>
      </c>
      <c r="P26" s="17" t="s">
        <v>33</v>
      </c>
      <c r="Q26" s="17"/>
      <c r="R26" s="17"/>
      <c r="S26" s="17" t="s">
        <v>33</v>
      </c>
      <c r="T26" s="17" t="s">
        <v>33</v>
      </c>
      <c r="U26" s="17" t="s">
        <v>33</v>
      </c>
      <c r="V26" s="17" t="s">
        <v>33</v>
      </c>
      <c r="W26" s="17" t="s">
        <v>33</v>
      </c>
      <c r="X26" s="17" t="s">
        <v>33</v>
      </c>
      <c r="Y26" s="17" t="s">
        <v>33</v>
      </c>
      <c r="Z26" s="17" t="s">
        <v>33</v>
      </c>
      <c r="AA26" s="17" t="s">
        <v>33</v>
      </c>
      <c r="AB26" s="17" t="s">
        <v>33</v>
      </c>
      <c r="AC26" s="17" t="s">
        <v>33</v>
      </c>
      <c r="AD26" s="17" t="s">
        <v>33</v>
      </c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Q26" s="12" t="s">
        <v>33</v>
      </c>
      <c r="AR26" s="12" t="s">
        <v>33</v>
      </c>
    </row>
    <row r="27" spans="1:44" ht="15.75" customHeight="1" thickBot="1">
      <c r="A27" s="30">
        <v>45</v>
      </c>
      <c r="D27" s="41" t="s">
        <v>51</v>
      </c>
      <c r="E27" s="12">
        <v>-3.17</v>
      </c>
      <c r="F27" s="12">
        <v>-6.95</v>
      </c>
      <c r="G27" s="12">
        <f>G$11-G$13+G$12+198.6-60-SUM(G$14:G$18)</f>
        <v>-3.2500000000000231</v>
      </c>
      <c r="H27" s="12">
        <f>H$11-H$13+H$12+198.6-10*LOG10(A27)-30-SUM(H$14:H$18)</f>
        <v>-7.0621251377534637</v>
      </c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6"/>
      <c r="V27" s="6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>
        <f>AVERAGE(E27,I27,M27,O27,Q27,S27,U27,W27,Y27,AA27,AC27,AE27,AG27,AI27,AK27,AM27)</f>
        <v>-3.17</v>
      </c>
      <c r="AP27" s="12">
        <f>AVERAGE(F27,J27,N27,P27,R27,T27,V27,X27,Z27,AB27,AD27,AF27,AH27,AJ27,AL27,AN27)</f>
        <v>-6.95</v>
      </c>
      <c r="AQ27" s="12">
        <f t="shared" si="3"/>
        <v>5.6568542494940185E-2</v>
      </c>
      <c r="AR27" s="12">
        <f t="shared" si="2"/>
        <v>7.9284445246949845E-2</v>
      </c>
    </row>
    <row r="28" spans="1:44" ht="15.75" thickBot="1">
      <c r="A28" s="30"/>
      <c r="D28" s="40" t="s">
        <v>68</v>
      </c>
      <c r="E28" s="15">
        <f>ABS(E27-$AO$27)</f>
        <v>0</v>
      </c>
      <c r="F28" s="16">
        <f>ABS(F27-$AP$27)</f>
        <v>0</v>
      </c>
      <c r="G28" s="15">
        <f>ABS(G27-$AO$19)</f>
        <v>8.0000000000023164E-2</v>
      </c>
      <c r="H28" s="16">
        <f>ABS(H27-$AP$27)</f>
        <v>0.11212513775346356</v>
      </c>
      <c r="I28" s="15"/>
      <c r="J28" s="16"/>
      <c r="K28" s="15"/>
      <c r="L28" s="16"/>
      <c r="M28" s="15"/>
      <c r="N28" s="16"/>
      <c r="O28" s="17" t="s">
        <v>33</v>
      </c>
      <c r="P28" s="17" t="s">
        <v>33</v>
      </c>
      <c r="Q28" s="17"/>
      <c r="R28" s="17"/>
      <c r="S28" s="17" t="s">
        <v>33</v>
      </c>
      <c r="T28" s="17" t="s">
        <v>33</v>
      </c>
      <c r="U28" s="17" t="s">
        <v>33</v>
      </c>
      <c r="V28" s="17" t="s">
        <v>33</v>
      </c>
      <c r="W28" s="17" t="s">
        <v>33</v>
      </c>
      <c r="X28" s="17" t="s">
        <v>33</v>
      </c>
      <c r="Y28" s="17" t="s">
        <v>33</v>
      </c>
      <c r="Z28" s="17" t="s">
        <v>33</v>
      </c>
      <c r="AA28" s="17" t="s">
        <v>33</v>
      </c>
      <c r="AB28" s="17" t="s">
        <v>33</v>
      </c>
      <c r="AC28" s="17" t="s">
        <v>33</v>
      </c>
      <c r="AD28" s="17" t="s">
        <v>33</v>
      </c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Q28" s="12" t="s">
        <v>33</v>
      </c>
      <c r="AR28" s="12" t="s">
        <v>33</v>
      </c>
    </row>
    <row r="29" spans="1:44" ht="15.75" customHeight="1" thickBot="1">
      <c r="A29" s="30">
        <v>30</v>
      </c>
      <c r="D29" s="41" t="s">
        <v>52</v>
      </c>
      <c r="E29" s="12">
        <v>-3.17</v>
      </c>
      <c r="F29" s="12">
        <v>-5.19</v>
      </c>
      <c r="G29" s="12">
        <f>G$11-G$13+G$12+198.6-60-SUM(G$14:G$18)</f>
        <v>-3.2500000000000231</v>
      </c>
      <c r="H29" s="12">
        <f>H$11-H$13+H$12+198.6-10*LOG10(A29)-30-SUM(H$14:H$18)</f>
        <v>-5.3012125471966502</v>
      </c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6"/>
      <c r="V29" s="6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>
        <f>AVERAGE(E29,I29,M29,O29,Q29,S29,U29,W29,Y29,AA29,AC29,AE29,AG29,AI29,AK29,AM29)</f>
        <v>-3.17</v>
      </c>
      <c r="AP29" s="12">
        <f>AVERAGE(F29,J29,N29,P29,R29,T29,V29,X29,Z29,AB29,AD29,AF29,AH29,AJ29,AL29,AN29)</f>
        <v>-5.19</v>
      </c>
      <c r="AQ29" s="12">
        <f t="shared" si="3"/>
        <v>5.6568542494940185E-2</v>
      </c>
      <c r="AR29" s="12">
        <f t="shared" si="2"/>
        <v>7.8639146275780086E-2</v>
      </c>
    </row>
    <row r="30" spans="1:44" ht="15.75" thickBot="1">
      <c r="A30" s="30"/>
      <c r="D30" s="40" t="s">
        <v>68</v>
      </c>
      <c r="E30" s="15">
        <f>ABS(E29-$AO$29)</f>
        <v>0</v>
      </c>
      <c r="F30" s="16">
        <f>ABS(F29-$AP$29)</f>
        <v>0</v>
      </c>
      <c r="G30" s="15">
        <f>ABS(G29-$AO$19)</f>
        <v>8.0000000000023164E-2</v>
      </c>
      <c r="H30" s="16">
        <f>ABS(H29-$AP$29)</f>
        <v>0.11121254719664986</v>
      </c>
      <c r="I30" s="15"/>
      <c r="J30" s="16"/>
      <c r="K30" s="15"/>
      <c r="L30" s="16"/>
      <c r="M30" s="15"/>
      <c r="N30" s="16"/>
      <c r="O30" s="17" t="s">
        <v>33</v>
      </c>
      <c r="P30" s="17" t="s">
        <v>33</v>
      </c>
      <c r="Q30" s="17"/>
      <c r="R30" s="17"/>
      <c r="S30" s="17" t="s">
        <v>33</v>
      </c>
      <c r="T30" s="17" t="s">
        <v>33</v>
      </c>
      <c r="U30" s="17" t="s">
        <v>33</v>
      </c>
      <c r="V30" s="17" t="s">
        <v>33</v>
      </c>
      <c r="W30" s="17" t="s">
        <v>33</v>
      </c>
      <c r="X30" s="17" t="s">
        <v>33</v>
      </c>
      <c r="Y30" s="17" t="s">
        <v>33</v>
      </c>
      <c r="Z30" s="17" t="s">
        <v>33</v>
      </c>
      <c r="AA30" s="17" t="s">
        <v>33</v>
      </c>
      <c r="AB30" s="17" t="s">
        <v>33</v>
      </c>
      <c r="AC30" s="17" t="s">
        <v>33</v>
      </c>
      <c r="AD30" s="17" t="s">
        <v>33</v>
      </c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Q30" s="12" t="s">
        <v>33</v>
      </c>
      <c r="AR30" s="12" t="s">
        <v>33</v>
      </c>
    </row>
    <row r="31" spans="1:44" ht="15.75" customHeight="1" thickBot="1">
      <c r="A31" s="30">
        <v>15</v>
      </c>
      <c r="D31" s="41" t="s">
        <v>53</v>
      </c>
      <c r="E31" s="12">
        <v>-3.17</v>
      </c>
      <c r="F31" s="12">
        <v>-2.19</v>
      </c>
      <c r="G31" s="12">
        <f>G$11-G$13+G$12+198.6-60-SUM(G$14:G$18)</f>
        <v>-3.2500000000000231</v>
      </c>
      <c r="H31" s="12">
        <f>H$11-H$13+H$12+198.6-10*LOG10(A31)-30-SUM(H$14:H$18)</f>
        <v>-2.2909125905568377</v>
      </c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6"/>
      <c r="V31" s="6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>
        <f>AVERAGE(E31,I31,M31,O31,Q31,S31,U31,W31,Y31,AA31,AC31,AE31,AG31,AI31,AK31,AM31)</f>
        <v>-3.17</v>
      </c>
      <c r="AP31" s="12">
        <f>AVERAGE(F31,J31,N31,P31,R31,T31,V31,X31,Z31,AB31,AD31,AF31,AH31,AJ31,AL31,AN31)</f>
        <v>-2.19</v>
      </c>
      <c r="AQ31" s="12">
        <f t="shared" si="3"/>
        <v>5.6568542494940185E-2</v>
      </c>
      <c r="AR31" s="12">
        <f t="shared" si="2"/>
        <v>7.1355977089841552E-2</v>
      </c>
    </row>
    <row r="32" spans="1:44" ht="15.75" thickBot="1">
      <c r="A32" s="30"/>
      <c r="D32" s="40" t="s">
        <v>68</v>
      </c>
      <c r="E32" s="15">
        <f>ABS(E31-$AO$31)</f>
        <v>0</v>
      </c>
      <c r="F32" s="16">
        <f>ABS(F31-$AP$31)</f>
        <v>0</v>
      </c>
      <c r="G32" s="15">
        <f>ABS(G31-$AO$19)</f>
        <v>8.0000000000023164E-2</v>
      </c>
      <c r="H32" s="16">
        <f>ABS(H31-$AP$31)</f>
        <v>0.10091259055683777</v>
      </c>
      <c r="I32" s="15"/>
      <c r="J32" s="16"/>
      <c r="K32" s="15"/>
      <c r="L32" s="16"/>
      <c r="M32" s="15"/>
      <c r="N32" s="16"/>
      <c r="O32" s="17" t="s">
        <v>33</v>
      </c>
      <c r="P32" s="17" t="s">
        <v>33</v>
      </c>
      <c r="Q32" s="17"/>
      <c r="R32" s="17"/>
      <c r="S32" s="17" t="s">
        <v>33</v>
      </c>
      <c r="T32" s="17" t="s">
        <v>33</v>
      </c>
      <c r="U32" s="17" t="s">
        <v>33</v>
      </c>
      <c r="V32" s="17" t="s">
        <v>33</v>
      </c>
      <c r="W32" s="17" t="s">
        <v>33</v>
      </c>
      <c r="X32" s="17" t="s">
        <v>33</v>
      </c>
      <c r="Y32" s="17" t="s">
        <v>33</v>
      </c>
      <c r="Z32" s="17" t="s">
        <v>33</v>
      </c>
      <c r="AA32" s="17" t="s">
        <v>33</v>
      </c>
      <c r="AB32" s="17" t="s">
        <v>33</v>
      </c>
      <c r="AC32" s="17" t="s">
        <v>33</v>
      </c>
      <c r="AD32" s="17" t="s">
        <v>33</v>
      </c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Q32" s="12" t="s">
        <v>33</v>
      </c>
      <c r="AR32" s="12" t="s">
        <v>33</v>
      </c>
    </row>
    <row r="33" spans="1:44" ht="15.75" customHeight="1" thickBot="1">
      <c r="A33" s="30">
        <v>3.75</v>
      </c>
      <c r="D33" s="41" t="s">
        <v>54</v>
      </c>
      <c r="E33" s="12">
        <v>-3.17</v>
      </c>
      <c r="F33" s="12">
        <v>3.81</v>
      </c>
      <c r="G33" s="12">
        <f>G$11-G$13+G$12+198.6-60-SUM(G$14:G$18)</f>
        <v>-3.2500000000000231</v>
      </c>
      <c r="H33" s="12">
        <f>H$11-H$13+H$12+198.6-10*LOG10(A33)-30-SUM(H$14:H$18)</f>
        <v>3.7296873227227874</v>
      </c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6"/>
      <c r="V33" s="6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>
        <f>AVERAGE(E33,I33,M33,O33,Q33,S33,U33,W33,Y33,AA33,AC33,AE33,AG33,AI33,AK33,AM33)</f>
        <v>-3.17</v>
      </c>
      <c r="AP33" s="12">
        <f>AVERAGE(F33,J33,N33,P33,R33,T33,V33,X33,Z33,AB33,AD33,AF33,AH33,AJ33,AL33,AN33)</f>
        <v>3.81</v>
      </c>
      <c r="AQ33" s="12">
        <f t="shared" si="3"/>
        <v>5.6568542494940185E-2</v>
      </c>
      <c r="AR33" s="12">
        <f t="shared" si="2"/>
        <v>5.6789638717963845E-2</v>
      </c>
    </row>
    <row r="34" spans="1:44" ht="15.75" thickBot="1">
      <c r="D34" s="40" t="s">
        <v>68</v>
      </c>
      <c r="E34" s="15">
        <f>ABS(E33-$AO$33)</f>
        <v>0</v>
      </c>
      <c r="F34" s="16">
        <f>ABS(F33-$AP$33)</f>
        <v>0</v>
      </c>
      <c r="G34" s="15">
        <f>ABS(G33-$AO$19)</f>
        <v>8.0000000000023164E-2</v>
      </c>
      <c r="H34" s="16">
        <f>ABS(H33-$AP$33)</f>
        <v>8.0312677277212696E-2</v>
      </c>
      <c r="I34" s="15"/>
      <c r="J34" s="16"/>
      <c r="K34" s="15"/>
      <c r="L34" s="16"/>
      <c r="M34" s="15"/>
      <c r="N34" s="16"/>
      <c r="O34" s="17" t="s">
        <v>33</v>
      </c>
      <c r="P34" s="17" t="s">
        <v>33</v>
      </c>
      <c r="Q34" s="17"/>
      <c r="R34" s="17"/>
      <c r="S34" s="17" t="s">
        <v>33</v>
      </c>
      <c r="T34" s="17" t="s">
        <v>33</v>
      </c>
      <c r="U34" s="17" t="s">
        <v>33</v>
      </c>
      <c r="V34" s="17" t="s">
        <v>33</v>
      </c>
      <c r="W34" s="17" t="s">
        <v>33</v>
      </c>
      <c r="X34" s="17" t="s">
        <v>33</v>
      </c>
      <c r="Y34" s="17" t="s">
        <v>33</v>
      </c>
      <c r="Z34" s="17" t="s">
        <v>33</v>
      </c>
      <c r="AA34" s="17" t="s">
        <v>33</v>
      </c>
      <c r="AB34" s="17" t="s">
        <v>33</v>
      </c>
      <c r="AC34" s="17" t="s">
        <v>33</v>
      </c>
      <c r="AD34" s="17" t="s">
        <v>33</v>
      </c>
      <c r="AE34" s="16"/>
      <c r="AF34" s="16"/>
      <c r="AG34" s="16"/>
      <c r="AH34" s="16"/>
      <c r="AI34" s="16"/>
      <c r="AJ34" s="16"/>
      <c r="AK34" s="16"/>
      <c r="AL34" s="16"/>
      <c r="AM34" s="16"/>
      <c r="AN34" s="16"/>
    </row>
    <row r="35" spans="1:44" ht="15.75" thickBot="1">
      <c r="D35" s="11" t="s">
        <v>33</v>
      </c>
    </row>
    <row r="37" spans="1:44" ht="15">
      <c r="F37" s="22" t="s">
        <v>33</v>
      </c>
      <c r="G37" s="23"/>
      <c r="H37" s="22" t="s">
        <v>33</v>
      </c>
      <c r="I37" s="23"/>
      <c r="J37" s="23"/>
      <c r="K37" s="23"/>
      <c r="L37" s="22" t="s">
        <v>33</v>
      </c>
    </row>
  </sheetData>
  <mergeCells count="20">
    <mergeCell ref="AA8:AB8"/>
    <mergeCell ref="E8:F8"/>
    <mergeCell ref="G8:H8"/>
    <mergeCell ref="I8:J8"/>
    <mergeCell ref="K8:L8"/>
    <mergeCell ref="M8:N8"/>
    <mergeCell ref="O8:P8"/>
    <mergeCell ref="Q8:R8"/>
    <mergeCell ref="S8:T8"/>
    <mergeCell ref="U8:V8"/>
    <mergeCell ref="W8:X8"/>
    <mergeCell ref="Y8:Z8"/>
    <mergeCell ref="AO8:AP8"/>
    <mergeCell ref="AQ8:AR8"/>
    <mergeCell ref="AC8:AD8"/>
    <mergeCell ref="AE8:AF8"/>
    <mergeCell ref="AG8:AH8"/>
    <mergeCell ref="AI8:AJ8"/>
    <mergeCell ref="AK8:AL8"/>
    <mergeCell ref="AM8:AN8"/>
  </mergeCells>
  <pageMargins left="0.19685039370078741" right="0.19685039370078741" top="0.19685039370078741" bottom="0.19685039370078741" header="0.19685039370078741" footer="0.19685039370078741"/>
  <pageSetup paperSize="9" scale="16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A3:AR37"/>
  <sheetViews>
    <sheetView zoomScale="110" zoomScaleNormal="110" zoomScalePageLayoutView="80" workbookViewId="0">
      <selection activeCell="D8" sqref="D8:D34"/>
    </sheetView>
  </sheetViews>
  <sheetFormatPr defaultColWidth="9.28515625" defaultRowHeight="12.75"/>
  <cols>
    <col min="1" max="3" width="9.28515625" style="18" customWidth="1"/>
    <col min="4" max="4" width="24.42578125" style="18" bestFit="1" customWidth="1"/>
    <col min="5" max="98" width="9.28515625" style="18" customWidth="1"/>
    <col min="99" max="16384" width="9.28515625" style="18"/>
  </cols>
  <sheetData>
    <row r="3" spans="1:44" ht="13.5" thickBot="1"/>
    <row r="4" spans="1:44" ht="13.5" thickBot="1">
      <c r="D4" s="28" t="s">
        <v>63</v>
      </c>
    </row>
    <row r="7" spans="1:44" ht="13.5" customHeight="1" thickBot="1"/>
    <row r="8" spans="1:44" ht="15.75" customHeight="1" thickBot="1">
      <c r="D8" s="40" t="s">
        <v>18</v>
      </c>
      <c r="E8" s="38" t="s">
        <v>32</v>
      </c>
      <c r="F8" s="39"/>
      <c r="G8" s="38" t="s">
        <v>76</v>
      </c>
      <c r="H8" s="39"/>
      <c r="I8" s="31" t="s">
        <v>55</v>
      </c>
      <c r="J8" s="32"/>
      <c r="K8" s="31" t="s">
        <v>56</v>
      </c>
      <c r="L8" s="32"/>
      <c r="M8" s="31" t="s">
        <v>57</v>
      </c>
      <c r="N8" s="33"/>
      <c r="O8" s="31" t="s">
        <v>33</v>
      </c>
      <c r="P8" s="32"/>
      <c r="Q8" s="31"/>
      <c r="R8" s="32"/>
      <c r="S8" s="31" t="s">
        <v>33</v>
      </c>
      <c r="T8" s="32"/>
      <c r="U8" s="31" t="s">
        <v>33</v>
      </c>
      <c r="V8" s="32"/>
      <c r="W8" s="31" t="s">
        <v>33</v>
      </c>
      <c r="X8" s="32"/>
      <c r="Y8" s="31" t="s">
        <v>33</v>
      </c>
      <c r="Z8" s="32"/>
      <c r="AA8" s="31" t="s">
        <v>33</v>
      </c>
      <c r="AB8" s="33"/>
      <c r="AC8" s="31" t="s">
        <v>33</v>
      </c>
      <c r="AD8" s="33"/>
      <c r="AE8" s="31"/>
      <c r="AF8" s="33"/>
      <c r="AG8" s="31"/>
      <c r="AH8" s="32"/>
      <c r="AI8" s="31"/>
      <c r="AJ8" s="32"/>
      <c r="AK8" s="31"/>
      <c r="AL8" s="33"/>
      <c r="AM8" s="31"/>
      <c r="AN8" s="33"/>
      <c r="AO8" s="31" t="s">
        <v>19</v>
      </c>
      <c r="AP8" s="35"/>
      <c r="AQ8" s="31" t="s">
        <v>20</v>
      </c>
      <c r="AR8" s="34"/>
    </row>
    <row r="9" spans="1:44" ht="15.75" customHeight="1" thickBot="1">
      <c r="D9" s="41" t="s">
        <v>21</v>
      </c>
      <c r="E9" s="6" t="s">
        <v>22</v>
      </c>
      <c r="F9" s="6" t="s">
        <v>23</v>
      </c>
      <c r="G9" s="6" t="s">
        <v>22</v>
      </c>
      <c r="H9" s="6" t="s">
        <v>23</v>
      </c>
      <c r="I9" s="6" t="s">
        <v>22</v>
      </c>
      <c r="J9" s="6" t="s">
        <v>23</v>
      </c>
      <c r="K9" s="6" t="s">
        <v>22</v>
      </c>
      <c r="L9" s="6" t="s">
        <v>23</v>
      </c>
      <c r="M9" s="6" t="s">
        <v>22</v>
      </c>
      <c r="N9" s="6" t="s">
        <v>23</v>
      </c>
      <c r="O9" s="6" t="s">
        <v>22</v>
      </c>
      <c r="P9" s="6" t="s">
        <v>23</v>
      </c>
      <c r="Q9" s="6" t="s">
        <v>22</v>
      </c>
      <c r="R9" s="6" t="s">
        <v>23</v>
      </c>
      <c r="S9" s="6" t="s">
        <v>22</v>
      </c>
      <c r="T9" s="6" t="s">
        <v>23</v>
      </c>
      <c r="U9" s="6" t="s">
        <v>22</v>
      </c>
      <c r="V9" s="6" t="s">
        <v>23</v>
      </c>
      <c r="W9" s="6" t="s">
        <v>22</v>
      </c>
      <c r="X9" s="6" t="s">
        <v>23</v>
      </c>
      <c r="Y9" s="6" t="s">
        <v>22</v>
      </c>
      <c r="Z9" s="6" t="s">
        <v>23</v>
      </c>
      <c r="AA9" s="6" t="s">
        <v>22</v>
      </c>
      <c r="AB9" s="6" t="s">
        <v>23</v>
      </c>
      <c r="AC9" s="6" t="s">
        <v>22</v>
      </c>
      <c r="AD9" s="6" t="s">
        <v>23</v>
      </c>
      <c r="AE9" s="6" t="s">
        <v>22</v>
      </c>
      <c r="AF9" s="6" t="s">
        <v>23</v>
      </c>
      <c r="AG9" s="6" t="s">
        <v>22</v>
      </c>
      <c r="AH9" s="6" t="s">
        <v>23</v>
      </c>
      <c r="AI9" s="6" t="s">
        <v>22</v>
      </c>
      <c r="AJ9" s="6" t="s">
        <v>23</v>
      </c>
      <c r="AK9" s="6" t="s">
        <v>22</v>
      </c>
      <c r="AL9" s="6" t="s">
        <v>23</v>
      </c>
      <c r="AM9" s="6" t="s">
        <v>22</v>
      </c>
      <c r="AN9" s="6" t="s">
        <v>23</v>
      </c>
      <c r="AO9" s="6" t="s">
        <v>22</v>
      </c>
      <c r="AP9" s="6" t="s">
        <v>23</v>
      </c>
      <c r="AQ9" s="6" t="s">
        <v>22</v>
      </c>
      <c r="AR9" s="6" t="s">
        <v>23</v>
      </c>
    </row>
    <row r="10" spans="1:44" ht="15.75" customHeight="1" thickBot="1">
      <c r="D10" s="41" t="s">
        <v>24</v>
      </c>
      <c r="E10" s="12">
        <v>2</v>
      </c>
      <c r="F10" s="12">
        <v>2</v>
      </c>
      <c r="G10" s="12">
        <v>2</v>
      </c>
      <c r="H10" s="12">
        <v>2</v>
      </c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</row>
    <row r="11" spans="1:44" ht="30" customHeight="1" thickBot="1">
      <c r="D11" s="42" t="s">
        <v>73</v>
      </c>
      <c r="E11" s="12">
        <v>58</v>
      </c>
      <c r="F11" s="12">
        <v>23</v>
      </c>
      <c r="G11" s="12">
        <v>58</v>
      </c>
      <c r="H11" s="12">
        <v>23</v>
      </c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6"/>
      <c r="V11" s="6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>
        <f t="shared" ref="AO11:AO19" si="0">AVERAGE(E11,I11,M11,O11,Q11,S11,U11,W11,Y11,AA11,AC11,AE11,AG11,AI11,AK11,AM11)</f>
        <v>58</v>
      </c>
      <c r="AP11" s="12">
        <f t="shared" ref="AP11:AP19" si="1">AVERAGE(F11,J11,N11,P11,R11,T11,V11,X11,Z11,AB11,AD11,AF11,AH11,AJ11,AL11,AN11)</f>
        <v>23</v>
      </c>
      <c r="AQ11" s="12">
        <f>_xlfn.STDEV.S(E11,G11,I11,M11,O11,Q11,S11,U11,W11,Y11,AA11,AC11,AE11,AG11,AI11,AK11,AM11)</f>
        <v>0</v>
      </c>
      <c r="AR11" s="12">
        <f>_xlfn.STDEV.S(F11,H11,J11,N11,P11,R11,T11,V11,X11,Z11,AB11,AD11,AF11,AH11,AJ11,AL11,AN11)</f>
        <v>0</v>
      </c>
    </row>
    <row r="12" spans="1:44" ht="15.75" customHeight="1" thickBot="1">
      <c r="D12" s="41" t="s">
        <v>25</v>
      </c>
      <c r="E12" s="12">
        <v>-31.62</v>
      </c>
      <c r="F12" s="12">
        <v>1.1000000000000001</v>
      </c>
      <c r="G12" s="12">
        <v>-31.62</v>
      </c>
      <c r="H12" s="12">
        <v>-4.9000000000000004</v>
      </c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6"/>
      <c r="V12" s="6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>
        <f t="shared" si="0"/>
        <v>-31.62</v>
      </c>
      <c r="AP12" s="12">
        <f t="shared" si="1"/>
        <v>1.1000000000000001</v>
      </c>
      <c r="AQ12" s="12">
        <f>_xlfn.STDEV.S(E12,G12,I12,M12,O12,Q12,S12,U12,W12,Y12,AA12,AC12,AE12,AG12,AI12,AK12,AM12)</f>
        <v>0</v>
      </c>
      <c r="AR12" s="12">
        <f t="shared" ref="AR12:AR33" si="2">_xlfn.STDEV.S(F12,H12,J12,N12,P12,R12,T12,V12,X12,Z12,AB12,AD12,AF12,AH12,AJ12,AL12,AN12)</f>
        <v>4.2426406871192857</v>
      </c>
    </row>
    <row r="13" spans="1:44" ht="15.75" customHeight="1" thickBot="1">
      <c r="A13" s="18" t="s">
        <v>33</v>
      </c>
      <c r="D13" s="41" t="s">
        <v>26</v>
      </c>
      <c r="E13" s="12">
        <v>160.41999999999999</v>
      </c>
      <c r="F13" s="12">
        <v>160.41999999999999</v>
      </c>
      <c r="G13" s="36">
        <v>160.4</v>
      </c>
      <c r="H13" s="12">
        <v>160.4</v>
      </c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6"/>
      <c r="V13" s="6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>
        <f t="shared" si="0"/>
        <v>160.41999999999999</v>
      </c>
      <c r="AP13" s="12">
        <f t="shared" si="1"/>
        <v>160.41999999999999</v>
      </c>
      <c r="AQ13" s="12">
        <f t="shared" ref="AQ13:AQ33" si="3">_xlfn.STDEV.S(E13,G13,I13,M13,O13,Q13,S13,U13,W13,Y13,AA13,AC13,AE13,AG13,AI13,AK13,AM13)</f>
        <v>1.4142135623718088E-2</v>
      </c>
      <c r="AR13" s="12">
        <f t="shared" si="2"/>
        <v>1.4142135623718088E-2</v>
      </c>
    </row>
    <row r="14" spans="1:44" ht="15.75" customHeight="1" thickBot="1">
      <c r="D14" s="41" t="s">
        <v>27</v>
      </c>
      <c r="E14" s="12">
        <v>0.1</v>
      </c>
      <c r="F14" s="12">
        <v>0.1</v>
      </c>
      <c r="G14" s="12">
        <v>0.2</v>
      </c>
      <c r="H14" s="12">
        <v>0.2</v>
      </c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6"/>
      <c r="V14" s="6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>
        <f t="shared" si="0"/>
        <v>0.1</v>
      </c>
      <c r="AP14" s="12">
        <f t="shared" si="1"/>
        <v>0.1</v>
      </c>
      <c r="AQ14" s="12">
        <f t="shared" si="3"/>
        <v>7.0710678118654738E-2</v>
      </c>
      <c r="AR14" s="12">
        <f t="shared" si="2"/>
        <v>7.0710678118654738E-2</v>
      </c>
    </row>
    <row r="15" spans="1:44" ht="15.75" customHeight="1" thickBot="1">
      <c r="D15" s="41" t="s">
        <v>28</v>
      </c>
      <c r="E15" s="12">
        <v>3</v>
      </c>
      <c r="F15" s="12">
        <v>3</v>
      </c>
      <c r="G15" s="12">
        <v>3</v>
      </c>
      <c r="H15" s="12">
        <v>3</v>
      </c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6"/>
      <c r="V15" s="6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>
        <f t="shared" si="0"/>
        <v>3</v>
      </c>
      <c r="AP15" s="12">
        <f t="shared" si="1"/>
        <v>3</v>
      </c>
      <c r="AQ15" s="12">
        <f t="shared" si="3"/>
        <v>0</v>
      </c>
      <c r="AR15" s="12">
        <f t="shared" si="2"/>
        <v>0</v>
      </c>
    </row>
    <row r="16" spans="1:44" ht="15.75" customHeight="1" thickBot="1">
      <c r="D16" s="41" t="s">
        <v>29</v>
      </c>
      <c r="E16" s="12">
        <v>2.2000000000000002</v>
      </c>
      <c r="F16" s="12">
        <v>2.2000000000000002</v>
      </c>
      <c r="G16" s="12">
        <v>2.2000000000000002</v>
      </c>
      <c r="H16" s="12">
        <v>2.2000000000000002</v>
      </c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6"/>
      <c r="V16" s="6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>
        <f t="shared" si="0"/>
        <v>2.2000000000000002</v>
      </c>
      <c r="AP16" s="12">
        <f t="shared" si="1"/>
        <v>2.2000000000000002</v>
      </c>
      <c r="AQ16" s="12">
        <f t="shared" si="3"/>
        <v>0</v>
      </c>
      <c r="AR16" s="12">
        <f t="shared" si="2"/>
        <v>0</v>
      </c>
    </row>
    <row r="17" spans="1:44" ht="15.75" customHeight="1" thickBot="1">
      <c r="D17" s="41" t="s">
        <v>30</v>
      </c>
      <c r="E17" s="12">
        <v>3</v>
      </c>
      <c r="F17" s="12">
        <v>3</v>
      </c>
      <c r="G17" s="12">
        <v>3</v>
      </c>
      <c r="H17" s="12">
        <v>3</v>
      </c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6"/>
      <c r="V17" s="6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>
        <f t="shared" si="0"/>
        <v>3</v>
      </c>
      <c r="AP17" s="12">
        <f t="shared" si="1"/>
        <v>3</v>
      </c>
      <c r="AQ17" s="12">
        <f t="shared" si="3"/>
        <v>0</v>
      </c>
      <c r="AR17" s="12">
        <f t="shared" si="2"/>
        <v>0</v>
      </c>
    </row>
    <row r="18" spans="1:44" ht="15.75" customHeight="1" thickBot="1">
      <c r="D18" s="41" t="s">
        <v>31</v>
      </c>
      <c r="E18" s="12">
        <v>0</v>
      </c>
      <c r="F18" s="12">
        <v>0</v>
      </c>
      <c r="G18" s="12">
        <v>0</v>
      </c>
      <c r="H18" s="12">
        <v>3</v>
      </c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6"/>
      <c r="V18" s="6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>
        <f t="shared" si="0"/>
        <v>0</v>
      </c>
      <c r="AP18" s="12">
        <f t="shared" si="1"/>
        <v>0</v>
      </c>
      <c r="AQ18" s="12">
        <f t="shared" si="3"/>
        <v>0</v>
      </c>
      <c r="AR18" s="12">
        <f t="shared" si="2"/>
        <v>2.1213203435596424</v>
      </c>
    </row>
    <row r="19" spans="1:44" ht="15.75" customHeight="1" thickBot="1">
      <c r="A19" s="30">
        <v>1080</v>
      </c>
      <c r="D19" s="41" t="s">
        <v>48</v>
      </c>
      <c r="E19" s="12">
        <v>-3.75</v>
      </c>
      <c r="F19" s="12">
        <v>-15.29</v>
      </c>
      <c r="G19" s="12">
        <f>G$11-G$13+G$12+198.6-60-SUM(G$14:G$18)</f>
        <v>-3.8200000000000163</v>
      </c>
      <c r="H19" s="12">
        <f>H$11-H$13+H$12+198.6-10*LOG10(A19)-30-SUM(H$14:H$18)</f>
        <v>-15.434237554869517</v>
      </c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6"/>
      <c r="V19" s="6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>
        <f t="shared" si="0"/>
        <v>-3.75</v>
      </c>
      <c r="AP19" s="12">
        <f t="shared" si="1"/>
        <v>-15.29</v>
      </c>
      <c r="AQ19" s="12">
        <f t="shared" si="3"/>
        <v>4.9497474683069836E-2</v>
      </c>
      <c r="AR19" s="12">
        <f t="shared" si="2"/>
        <v>0.10199135315000279</v>
      </c>
    </row>
    <row r="20" spans="1:44" ht="15.75" thickBot="1">
      <c r="A20" s="30"/>
      <c r="D20" s="40" t="s">
        <v>68</v>
      </c>
      <c r="E20" s="15">
        <f>ABS(E19-$AO$19)</f>
        <v>0</v>
      </c>
      <c r="F20" s="16">
        <f>ABS(F19-$AP$19)</f>
        <v>0</v>
      </c>
      <c r="G20" s="15">
        <f>ABS(G19-$AO$19)</f>
        <v>7.0000000000016271E-2</v>
      </c>
      <c r="H20" s="16">
        <f>ABS(H19-$AP$19)</f>
        <v>0.14423755486951784</v>
      </c>
      <c r="I20" s="15"/>
      <c r="J20" s="16"/>
      <c r="K20" s="15"/>
      <c r="L20" s="16"/>
      <c r="M20" s="15"/>
      <c r="N20" s="16"/>
      <c r="O20" s="17" t="s">
        <v>33</v>
      </c>
      <c r="P20" s="17" t="s">
        <v>33</v>
      </c>
      <c r="Q20" s="17"/>
      <c r="R20" s="17"/>
      <c r="S20" s="17" t="s">
        <v>33</v>
      </c>
      <c r="T20" s="17" t="s">
        <v>33</v>
      </c>
      <c r="U20" s="17" t="s">
        <v>33</v>
      </c>
      <c r="V20" s="17" t="s">
        <v>33</v>
      </c>
      <c r="W20" s="17" t="s">
        <v>33</v>
      </c>
      <c r="X20" s="17" t="s">
        <v>33</v>
      </c>
      <c r="Y20" s="17" t="s">
        <v>33</v>
      </c>
      <c r="Z20" s="17" t="s">
        <v>33</v>
      </c>
      <c r="AA20" s="17" t="s">
        <v>33</v>
      </c>
      <c r="AB20" s="17" t="s">
        <v>33</v>
      </c>
      <c r="AC20" s="17" t="s">
        <v>33</v>
      </c>
      <c r="AD20" s="17" t="s">
        <v>33</v>
      </c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Q20" s="12" t="s">
        <v>33</v>
      </c>
      <c r="AR20" s="12" t="s">
        <v>33</v>
      </c>
    </row>
    <row r="21" spans="1:44" ht="15.75" customHeight="1" thickBot="1">
      <c r="A21" s="30">
        <v>360</v>
      </c>
      <c r="D21" s="41" t="s">
        <v>49</v>
      </c>
      <c r="E21" s="12">
        <v>-3.75</v>
      </c>
      <c r="F21" s="12">
        <v>-10.52</v>
      </c>
      <c r="G21" s="12">
        <f>G$11-G$13+G$12+198.6-60-SUM(G$14:G$18)</f>
        <v>-3.8200000000000163</v>
      </c>
      <c r="H21" s="12">
        <f>H$11-H$13+H$12+198.6-10*LOG10(A21)-30-SUM(H$14:H$18)</f>
        <v>-10.663025007672891</v>
      </c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6"/>
      <c r="V21" s="6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>
        <f>AVERAGE(E21,I21,M21,O21,Q21,S21,U21,W21,Y21,AA21,AC21,AE21,AG21,AI21,AK21,AM21)</f>
        <v>-3.75</v>
      </c>
      <c r="AP21" s="12">
        <f>AVERAGE(F21,J21,N21,P21,R21,T21,V21,X21,Z21,AB21,AD21,AF21,AH21,AJ21,AL21,AN21)</f>
        <v>-10.52</v>
      </c>
      <c r="AQ21" s="12">
        <f t="shared" si="3"/>
        <v>4.9497474683069836E-2</v>
      </c>
      <c r="AR21" s="12">
        <f t="shared" si="2"/>
        <v>0.10113395280475949</v>
      </c>
    </row>
    <row r="22" spans="1:44" ht="15.75" thickBot="1">
      <c r="A22" s="30"/>
      <c r="D22" s="40" t="s">
        <v>68</v>
      </c>
      <c r="E22" s="15">
        <f>ABS(E21-$AO$21)</f>
        <v>0</v>
      </c>
      <c r="F22" s="16">
        <f>ABS(F21-$AP$21)</f>
        <v>0</v>
      </c>
      <c r="G22" s="15">
        <f>ABS(G21-$AO$19)</f>
        <v>7.0000000000016271E-2</v>
      </c>
      <c r="H22" s="16">
        <f>ABS(H21-$AP$21)</f>
        <v>0.14302500767289139</v>
      </c>
      <c r="I22" s="15"/>
      <c r="J22" s="16"/>
      <c r="K22" s="15"/>
      <c r="L22" s="16"/>
      <c r="M22" s="15"/>
      <c r="N22" s="16"/>
      <c r="O22" s="17" t="s">
        <v>33</v>
      </c>
      <c r="P22" s="17" t="s">
        <v>33</v>
      </c>
      <c r="Q22" s="17"/>
      <c r="R22" s="17"/>
      <c r="S22" s="17" t="s">
        <v>33</v>
      </c>
      <c r="T22" s="17" t="s">
        <v>33</v>
      </c>
      <c r="U22" s="17" t="s">
        <v>33</v>
      </c>
      <c r="V22" s="17" t="s">
        <v>33</v>
      </c>
      <c r="W22" s="17" t="s">
        <v>33</v>
      </c>
      <c r="X22" s="17" t="s">
        <v>33</v>
      </c>
      <c r="Y22" s="17" t="s">
        <v>33</v>
      </c>
      <c r="Z22" s="17" t="s">
        <v>33</v>
      </c>
      <c r="AA22" s="17" t="s">
        <v>33</v>
      </c>
      <c r="AB22" s="17" t="s">
        <v>33</v>
      </c>
      <c r="AC22" s="17" t="s">
        <v>33</v>
      </c>
      <c r="AD22" s="17" t="s">
        <v>33</v>
      </c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Q22" s="12" t="s">
        <v>33</v>
      </c>
      <c r="AR22" s="12" t="s">
        <v>33</v>
      </c>
    </row>
    <row r="23" spans="1:44" ht="15.75" customHeight="1" thickBot="1">
      <c r="A23" s="30">
        <v>180</v>
      </c>
      <c r="D23" s="41" t="s">
        <v>47</v>
      </c>
      <c r="E23" s="12">
        <v>-3.75</v>
      </c>
      <c r="F23" s="12">
        <v>-7.52</v>
      </c>
      <c r="G23" s="12">
        <f>G$11-G$13+G$12+198.6-60-SUM(G$14:G$18)</f>
        <v>-3.8200000000000163</v>
      </c>
      <c r="H23" s="12">
        <f>H$11-H$13+H$12+198.6-10*LOG10(A23)-30-SUM(H$14:H$18)</f>
        <v>-7.652725051033082</v>
      </c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6"/>
      <c r="V23" s="6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>
        <f>AVERAGE(E23,I23,M23,O23,Q23,S23,U23,W23,Y23,AA23,AC23,AE23,AG23,AI23,AK23,AM23)</f>
        <v>-3.75</v>
      </c>
      <c r="AP23" s="12">
        <f>AVERAGE(F23,J23,N23,P23,R23,T23,V23,X23,Z23,AB23,AD23,AF23,AH23,AJ23,AL23,AN23)</f>
        <v>-7.52</v>
      </c>
      <c r="AQ23" s="12">
        <f t="shared" si="3"/>
        <v>4.9497474683069836E-2</v>
      </c>
      <c r="AR23" s="12">
        <f t="shared" si="2"/>
        <v>9.3850783618823153E-2</v>
      </c>
    </row>
    <row r="24" spans="1:44" ht="15.75" thickBot="1">
      <c r="A24" s="30"/>
      <c r="D24" s="40" t="s">
        <v>68</v>
      </c>
      <c r="E24" s="15">
        <f>ABS(E23-$AO$23)</f>
        <v>0</v>
      </c>
      <c r="F24" s="16">
        <f>ABS(F23-$AP$23)</f>
        <v>0</v>
      </c>
      <c r="G24" s="15">
        <f>ABS(G23-$AO$19)</f>
        <v>7.0000000000016271E-2</v>
      </c>
      <c r="H24" s="16">
        <f>ABS(H23-$AP$23)</f>
        <v>0.13272505103308241</v>
      </c>
      <c r="I24" s="15"/>
      <c r="J24" s="16"/>
      <c r="K24" s="15"/>
      <c r="L24" s="16"/>
      <c r="M24" s="15"/>
      <c r="N24" s="16"/>
      <c r="O24" s="17" t="s">
        <v>33</v>
      </c>
      <c r="P24" s="17" t="s">
        <v>33</v>
      </c>
      <c r="Q24" s="17"/>
      <c r="R24" s="17"/>
      <c r="S24" s="17" t="s">
        <v>33</v>
      </c>
      <c r="T24" s="17" t="s">
        <v>33</v>
      </c>
      <c r="U24" s="17" t="s">
        <v>33</v>
      </c>
      <c r="V24" s="17" t="s">
        <v>33</v>
      </c>
      <c r="W24" s="17" t="s">
        <v>33</v>
      </c>
      <c r="X24" s="17" t="s">
        <v>33</v>
      </c>
      <c r="Y24" s="17" t="s">
        <v>33</v>
      </c>
      <c r="Z24" s="17" t="s">
        <v>33</v>
      </c>
      <c r="AA24" s="17" t="s">
        <v>33</v>
      </c>
      <c r="AB24" s="17" t="s">
        <v>33</v>
      </c>
      <c r="AC24" s="17" t="s">
        <v>33</v>
      </c>
      <c r="AD24" s="17" t="s">
        <v>33</v>
      </c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Q24" s="12" t="s">
        <v>33</v>
      </c>
      <c r="AR24" s="12" t="s">
        <v>33</v>
      </c>
    </row>
    <row r="25" spans="1:44" ht="15.75" customHeight="1" thickBot="1">
      <c r="A25" s="30">
        <v>90</v>
      </c>
      <c r="D25" s="41" t="s">
        <v>50</v>
      </c>
      <c r="E25" s="12">
        <v>-3.75</v>
      </c>
      <c r="F25" s="12">
        <v>-4.5199999999999996</v>
      </c>
      <c r="G25" s="12">
        <f>G$11-G$13+G$12+198.6-60-SUM(G$14:G$18)</f>
        <v>-3.8200000000000163</v>
      </c>
      <c r="H25" s="12">
        <f>H$11-H$13+H$12+198.6-10*LOG10(A25)-30-SUM(H$14:H$18)</f>
        <v>-4.6424250943932694</v>
      </c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6"/>
      <c r="V25" s="6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>
        <f>AVERAGE(E25,I25,M25,O25,Q25,S25,U25,W25,Y25,AA25,AC25,AE25,AG25,AI25,AK25,AM25)</f>
        <v>-3.75</v>
      </c>
      <c r="AP25" s="12">
        <f>AVERAGE(F25,J25,N25,P25,R25,T25,V25,X25,Z25,AB25,AD25,AF25,AH25,AJ25,AL25,AN25)</f>
        <v>-4.5199999999999996</v>
      </c>
      <c r="AQ25" s="12">
        <f t="shared" si="3"/>
        <v>4.9497474683069836E-2</v>
      </c>
      <c r="AR25" s="12">
        <f t="shared" si="2"/>
        <v>8.6567614432884313E-2</v>
      </c>
    </row>
    <row r="26" spans="1:44" ht="15.75" thickBot="1">
      <c r="A26" s="30"/>
      <c r="D26" s="40" t="s">
        <v>68</v>
      </c>
      <c r="E26" s="15">
        <f>ABS(E25-$AO$25)</f>
        <v>0</v>
      </c>
      <c r="F26" s="16">
        <f>ABS(F25-$AP$25)</f>
        <v>0</v>
      </c>
      <c r="G26" s="15">
        <f>ABS(G25-$AO$19)</f>
        <v>7.0000000000016271E-2</v>
      </c>
      <c r="H26" s="16">
        <f>ABS(H25-$AP$25)</f>
        <v>0.12242509439326987</v>
      </c>
      <c r="I26" s="15"/>
      <c r="J26" s="16"/>
      <c r="K26" s="15"/>
      <c r="L26" s="16"/>
      <c r="M26" s="15"/>
      <c r="N26" s="16"/>
      <c r="O26" s="17" t="s">
        <v>33</v>
      </c>
      <c r="P26" s="17" t="s">
        <v>33</v>
      </c>
      <c r="Q26" s="17"/>
      <c r="R26" s="17"/>
      <c r="S26" s="17" t="s">
        <v>33</v>
      </c>
      <c r="T26" s="17" t="s">
        <v>33</v>
      </c>
      <c r="U26" s="17" t="s">
        <v>33</v>
      </c>
      <c r="V26" s="17" t="s">
        <v>33</v>
      </c>
      <c r="W26" s="17" t="s">
        <v>33</v>
      </c>
      <c r="X26" s="17" t="s">
        <v>33</v>
      </c>
      <c r="Y26" s="17" t="s">
        <v>33</v>
      </c>
      <c r="Z26" s="17" t="s">
        <v>33</v>
      </c>
      <c r="AA26" s="17" t="s">
        <v>33</v>
      </c>
      <c r="AB26" s="17" t="s">
        <v>33</v>
      </c>
      <c r="AC26" s="17" t="s">
        <v>33</v>
      </c>
      <c r="AD26" s="17" t="s">
        <v>33</v>
      </c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Q26" s="12" t="s">
        <v>33</v>
      </c>
      <c r="AR26" s="12" t="s">
        <v>33</v>
      </c>
    </row>
    <row r="27" spans="1:44" ht="15.75" customHeight="1" thickBot="1">
      <c r="A27" s="30">
        <v>45</v>
      </c>
      <c r="D27" s="41" t="s">
        <v>51</v>
      </c>
      <c r="E27" s="12">
        <v>-3.75</v>
      </c>
      <c r="F27" s="12">
        <v>-1.52</v>
      </c>
      <c r="G27" s="12">
        <f>G$11-G$13+G$12+198.6-60-SUM(G$14:G$18)</f>
        <v>-3.8200000000000163</v>
      </c>
      <c r="H27" s="12">
        <f>H$11-H$13+H$12+198.6-10*LOG10(A27)-30-SUM(H$14:H$18)</f>
        <v>-1.6321251377534569</v>
      </c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6"/>
      <c r="V27" s="6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>
        <f>AVERAGE(E27,I27,M27,O27,Q27,S27,U27,W27,Y27,AA27,AC27,AE27,AG27,AI27,AK27,AM27)</f>
        <v>-3.75</v>
      </c>
      <c r="AP27" s="12">
        <f>AVERAGE(F27,J27,N27,P27,R27,T27,V27,X27,Z27,AB27,AD27,AF27,AH27,AJ27,AL27,AN27)</f>
        <v>-1.52</v>
      </c>
      <c r="AQ27" s="12">
        <f t="shared" si="3"/>
        <v>4.9497474683069836E-2</v>
      </c>
      <c r="AR27" s="12">
        <f t="shared" si="2"/>
        <v>7.928444524694514E-2</v>
      </c>
    </row>
    <row r="28" spans="1:44" ht="15.75" thickBot="1">
      <c r="A28" s="30"/>
      <c r="D28" s="40" t="s">
        <v>68</v>
      </c>
      <c r="E28" s="15">
        <f>ABS(E27-$AO$27)</f>
        <v>0</v>
      </c>
      <c r="F28" s="16">
        <f>ABS(F27-$AP$27)</f>
        <v>0</v>
      </c>
      <c r="G28" s="15">
        <f>ABS(G27-$AO$19)</f>
        <v>7.0000000000016271E-2</v>
      </c>
      <c r="H28" s="16">
        <f>ABS(H27-$AP$27)</f>
        <v>0.11212513775345689</v>
      </c>
      <c r="I28" s="15"/>
      <c r="J28" s="16"/>
      <c r="K28" s="15"/>
      <c r="L28" s="16"/>
      <c r="M28" s="15"/>
      <c r="N28" s="16"/>
      <c r="O28" s="17" t="s">
        <v>33</v>
      </c>
      <c r="P28" s="17" t="s">
        <v>33</v>
      </c>
      <c r="Q28" s="17"/>
      <c r="R28" s="17"/>
      <c r="S28" s="17" t="s">
        <v>33</v>
      </c>
      <c r="T28" s="17" t="s">
        <v>33</v>
      </c>
      <c r="U28" s="17" t="s">
        <v>33</v>
      </c>
      <c r="V28" s="17" t="s">
        <v>33</v>
      </c>
      <c r="W28" s="17" t="s">
        <v>33</v>
      </c>
      <c r="X28" s="17" t="s">
        <v>33</v>
      </c>
      <c r="Y28" s="17" t="s">
        <v>33</v>
      </c>
      <c r="Z28" s="17" t="s">
        <v>33</v>
      </c>
      <c r="AA28" s="17" t="s">
        <v>33</v>
      </c>
      <c r="AB28" s="17" t="s">
        <v>33</v>
      </c>
      <c r="AC28" s="17" t="s">
        <v>33</v>
      </c>
      <c r="AD28" s="17" t="s">
        <v>33</v>
      </c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Q28" s="12" t="s">
        <v>33</v>
      </c>
      <c r="AR28" s="12" t="s">
        <v>33</v>
      </c>
    </row>
    <row r="29" spans="1:44" ht="15.75" customHeight="1" thickBot="1">
      <c r="A29" s="30">
        <v>30</v>
      </c>
      <c r="D29" s="41" t="s">
        <v>52</v>
      </c>
      <c r="E29" s="12">
        <v>-3.75</v>
      </c>
      <c r="F29" s="12">
        <v>0.24</v>
      </c>
      <c r="G29" s="12">
        <f>G$11-G$13+G$12+198.6-60-SUM(G$14:G$18)</f>
        <v>-3.8200000000000163</v>
      </c>
      <c r="H29" s="12">
        <f>H$11-H$13+H$12+198.6-10*LOG10(A29)-30-SUM(H$14:H$18)</f>
        <v>0.12878745280335657</v>
      </c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6"/>
      <c r="V29" s="6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>
        <f>AVERAGE(E29,I29,M29,O29,Q29,S29,U29,W29,Y29,AA29,AC29,AE29,AG29,AI29,AK29,AM29)</f>
        <v>-3.75</v>
      </c>
      <c r="AP29" s="12">
        <f>AVERAGE(F29,J29,N29,P29,R29,T29,V29,X29,Z29,AB29,AD29,AF29,AH29,AJ29,AL29,AN29)</f>
        <v>0.24</v>
      </c>
      <c r="AQ29" s="12">
        <f t="shared" si="3"/>
        <v>4.9497474683069836E-2</v>
      </c>
      <c r="AR29" s="12">
        <f t="shared" si="2"/>
        <v>7.8639146275775521E-2</v>
      </c>
    </row>
    <row r="30" spans="1:44" ht="15.75" thickBot="1">
      <c r="A30" s="30"/>
      <c r="D30" s="40" t="s">
        <v>68</v>
      </c>
      <c r="E30" s="15">
        <f>ABS(E29-$AO$29)</f>
        <v>0</v>
      </c>
      <c r="F30" s="16">
        <f>ABS(F29-$AP$29)</f>
        <v>0</v>
      </c>
      <c r="G30" s="15">
        <f>ABS(G29-$AO$19)</f>
        <v>7.0000000000016271E-2</v>
      </c>
      <c r="H30" s="16">
        <f>ABS(H29-$AP$29)</f>
        <v>0.11121254719664342</v>
      </c>
      <c r="I30" s="15"/>
      <c r="J30" s="16"/>
      <c r="K30" s="15"/>
      <c r="L30" s="16"/>
      <c r="M30" s="15"/>
      <c r="N30" s="16"/>
      <c r="O30" s="17" t="s">
        <v>33</v>
      </c>
      <c r="P30" s="17" t="s">
        <v>33</v>
      </c>
      <c r="Q30" s="17"/>
      <c r="R30" s="17"/>
      <c r="S30" s="17" t="s">
        <v>33</v>
      </c>
      <c r="T30" s="17" t="s">
        <v>33</v>
      </c>
      <c r="U30" s="17" t="s">
        <v>33</v>
      </c>
      <c r="V30" s="17" t="s">
        <v>33</v>
      </c>
      <c r="W30" s="17" t="s">
        <v>33</v>
      </c>
      <c r="X30" s="17" t="s">
        <v>33</v>
      </c>
      <c r="Y30" s="17" t="s">
        <v>33</v>
      </c>
      <c r="Z30" s="17" t="s">
        <v>33</v>
      </c>
      <c r="AA30" s="17" t="s">
        <v>33</v>
      </c>
      <c r="AB30" s="17" t="s">
        <v>33</v>
      </c>
      <c r="AC30" s="17" t="s">
        <v>33</v>
      </c>
      <c r="AD30" s="17" t="s">
        <v>33</v>
      </c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Q30" s="12" t="s">
        <v>33</v>
      </c>
      <c r="AR30" s="12" t="s">
        <v>33</v>
      </c>
    </row>
    <row r="31" spans="1:44" ht="15.75" customHeight="1" thickBot="1">
      <c r="A31" s="30">
        <v>15</v>
      </c>
      <c r="D31" s="41" t="s">
        <v>53</v>
      </c>
      <c r="E31" s="12">
        <v>-3.75</v>
      </c>
      <c r="F31" s="12">
        <v>3.24</v>
      </c>
      <c r="G31" s="12">
        <f>G$11-G$13+G$12+198.6-60-SUM(G$14:G$18)</f>
        <v>-3.8200000000000163</v>
      </c>
      <c r="H31" s="12">
        <f>H$11-H$13+H$12+198.6-10*LOG10(A31)-30-SUM(H$14:H$18)</f>
        <v>3.1390874094431691</v>
      </c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6"/>
      <c r="V31" s="6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>
        <f>AVERAGE(E31,I31,M31,O31,Q31,S31,U31,W31,Y31,AA31,AC31,AE31,AG31,AI31,AK31,AM31)</f>
        <v>-3.75</v>
      </c>
      <c r="AP31" s="12">
        <f>AVERAGE(F31,J31,N31,P31,R31,T31,V31,X31,Z31,AB31,AD31,AF31,AH31,AJ31,AL31,AN31)</f>
        <v>3.24</v>
      </c>
      <c r="AQ31" s="12">
        <f t="shared" si="3"/>
        <v>4.9497474683069836E-2</v>
      </c>
      <c r="AR31" s="12">
        <f t="shared" si="2"/>
        <v>7.1355977089836833E-2</v>
      </c>
    </row>
    <row r="32" spans="1:44" ht="15.75" thickBot="1">
      <c r="A32" s="30"/>
      <c r="D32" s="40" t="s">
        <v>68</v>
      </c>
      <c r="E32" s="15">
        <f>ABS(E31-$AO$31)</f>
        <v>0</v>
      </c>
      <c r="F32" s="16">
        <f>ABS(F31-$AP$31)</f>
        <v>0</v>
      </c>
      <c r="G32" s="15">
        <f>ABS(G31-$AO$19)</f>
        <v>7.0000000000016271E-2</v>
      </c>
      <c r="H32" s="16">
        <f>ABS(H31-$AP$31)</f>
        <v>0.10091259055683111</v>
      </c>
      <c r="I32" s="15"/>
      <c r="J32" s="16"/>
      <c r="K32" s="15"/>
      <c r="L32" s="16"/>
      <c r="M32" s="15"/>
      <c r="N32" s="16"/>
      <c r="O32" s="17" t="s">
        <v>33</v>
      </c>
      <c r="P32" s="17" t="s">
        <v>33</v>
      </c>
      <c r="Q32" s="17"/>
      <c r="R32" s="17"/>
      <c r="S32" s="17" t="s">
        <v>33</v>
      </c>
      <c r="T32" s="17" t="s">
        <v>33</v>
      </c>
      <c r="U32" s="17" t="s">
        <v>33</v>
      </c>
      <c r="V32" s="17" t="s">
        <v>33</v>
      </c>
      <c r="W32" s="17" t="s">
        <v>33</v>
      </c>
      <c r="X32" s="17" t="s">
        <v>33</v>
      </c>
      <c r="Y32" s="17" t="s">
        <v>33</v>
      </c>
      <c r="Z32" s="17" t="s">
        <v>33</v>
      </c>
      <c r="AA32" s="17" t="s">
        <v>33</v>
      </c>
      <c r="AB32" s="17" t="s">
        <v>33</v>
      </c>
      <c r="AC32" s="17" t="s">
        <v>33</v>
      </c>
      <c r="AD32" s="17" t="s">
        <v>33</v>
      </c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Q32" s="12" t="s">
        <v>33</v>
      </c>
      <c r="AR32" s="12" t="s">
        <v>33</v>
      </c>
    </row>
    <row r="33" spans="1:44" ht="15.75" customHeight="1" thickBot="1">
      <c r="A33" s="30">
        <v>3.75</v>
      </c>
      <c r="D33" s="41" t="s">
        <v>54</v>
      </c>
      <c r="E33" s="12">
        <v>-3.75</v>
      </c>
      <c r="F33" s="12">
        <v>9.24</v>
      </c>
      <c r="G33" s="12">
        <f>G$11-G$13+G$12+198.6-60-SUM(G$14:G$18)</f>
        <v>-3.8200000000000163</v>
      </c>
      <c r="H33" s="12">
        <f>H$11-H$13+H$12+198.6-10*LOG10(A33)-30-SUM(H$14:H$18)</f>
        <v>9.1596873227227942</v>
      </c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6"/>
      <c r="V33" s="6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>
        <f>AVERAGE(E33,I33,M33,O33,Q33,S33,U33,W33,Y33,AA33,AC33,AE33,AG33,AI33,AK33,AM33)</f>
        <v>-3.75</v>
      </c>
      <c r="AP33" s="12">
        <f>AVERAGE(F33,J33,N33,P33,R33,T33,V33,X33,Z33,AB33,AD33,AF33,AH33,AJ33,AL33,AN33)</f>
        <v>9.24</v>
      </c>
      <c r="AQ33" s="12">
        <f t="shared" si="3"/>
        <v>4.9497474683069836E-2</v>
      </c>
      <c r="AR33" s="12">
        <f t="shared" si="2"/>
        <v>5.6789638717959133E-2</v>
      </c>
    </row>
    <row r="34" spans="1:44" ht="15.75" thickBot="1">
      <c r="D34" s="40" t="s">
        <v>68</v>
      </c>
      <c r="E34" s="15">
        <f>ABS(E33-$AO$33)</f>
        <v>0</v>
      </c>
      <c r="F34" s="16">
        <f>ABS(F33-$AP$33)</f>
        <v>0</v>
      </c>
      <c r="G34" s="15">
        <f>ABS(G33-$AO$19)</f>
        <v>7.0000000000016271E-2</v>
      </c>
      <c r="H34" s="16">
        <f>ABS(H33-$AP$33)</f>
        <v>8.0312677277206035E-2</v>
      </c>
      <c r="I34" s="15"/>
      <c r="J34" s="16"/>
      <c r="K34" s="15"/>
      <c r="L34" s="16"/>
      <c r="M34" s="15"/>
      <c r="N34" s="16"/>
      <c r="O34" s="17" t="s">
        <v>33</v>
      </c>
      <c r="P34" s="17" t="s">
        <v>33</v>
      </c>
      <c r="Q34" s="17"/>
      <c r="R34" s="17"/>
      <c r="S34" s="17" t="s">
        <v>33</v>
      </c>
      <c r="T34" s="17" t="s">
        <v>33</v>
      </c>
      <c r="U34" s="17" t="s">
        <v>33</v>
      </c>
      <c r="V34" s="17" t="s">
        <v>33</v>
      </c>
      <c r="W34" s="17" t="s">
        <v>33</v>
      </c>
      <c r="X34" s="17" t="s">
        <v>33</v>
      </c>
      <c r="Y34" s="17" t="s">
        <v>33</v>
      </c>
      <c r="Z34" s="17" t="s">
        <v>33</v>
      </c>
      <c r="AA34" s="17" t="s">
        <v>33</v>
      </c>
      <c r="AB34" s="17" t="s">
        <v>33</v>
      </c>
      <c r="AC34" s="17" t="s">
        <v>33</v>
      </c>
      <c r="AD34" s="17" t="s">
        <v>33</v>
      </c>
      <c r="AE34" s="16"/>
      <c r="AF34" s="16"/>
      <c r="AG34" s="16"/>
      <c r="AH34" s="16"/>
      <c r="AI34" s="16"/>
      <c r="AJ34" s="16"/>
      <c r="AK34" s="16"/>
      <c r="AL34" s="16"/>
      <c r="AM34" s="16"/>
      <c r="AN34" s="16"/>
    </row>
    <row r="35" spans="1:44" ht="15.75" thickBot="1">
      <c r="D35" s="11" t="s">
        <v>33</v>
      </c>
    </row>
    <row r="37" spans="1:44" ht="15">
      <c r="F37" s="22" t="s">
        <v>33</v>
      </c>
      <c r="G37" s="23"/>
      <c r="H37" s="22" t="s">
        <v>33</v>
      </c>
      <c r="I37" s="23"/>
      <c r="J37" s="23"/>
      <c r="K37" s="23"/>
      <c r="L37" s="22" t="s">
        <v>33</v>
      </c>
    </row>
  </sheetData>
  <mergeCells count="20">
    <mergeCell ref="AA8:AB8"/>
    <mergeCell ref="E8:F8"/>
    <mergeCell ref="G8:H8"/>
    <mergeCell ref="I8:J8"/>
    <mergeCell ref="K8:L8"/>
    <mergeCell ref="M8:N8"/>
    <mergeCell ref="O8:P8"/>
    <mergeCell ref="Q8:R8"/>
    <mergeCell ref="S8:T8"/>
    <mergeCell ref="U8:V8"/>
    <mergeCell ref="W8:X8"/>
    <mergeCell ref="Y8:Z8"/>
    <mergeCell ref="AO8:AP8"/>
    <mergeCell ref="AQ8:AR8"/>
    <mergeCell ref="AC8:AD8"/>
    <mergeCell ref="AE8:AF8"/>
    <mergeCell ref="AG8:AH8"/>
    <mergeCell ref="AI8:AJ8"/>
    <mergeCell ref="AK8:AL8"/>
    <mergeCell ref="AM8:AN8"/>
  </mergeCells>
  <pageMargins left="0.19685039370078741" right="0.19685039370078741" top="0.19685039370078741" bottom="0.19685039370078741" header="0.19685039370078741" footer="0.19685039370078741"/>
  <pageSetup paperSize="9" scale="16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A3:AR37"/>
  <sheetViews>
    <sheetView zoomScale="110" zoomScaleNormal="110" zoomScalePageLayoutView="80" workbookViewId="0">
      <selection activeCell="D8" sqref="D8:D34"/>
    </sheetView>
  </sheetViews>
  <sheetFormatPr defaultColWidth="9.28515625" defaultRowHeight="12.75"/>
  <cols>
    <col min="1" max="3" width="9.28515625" style="18" customWidth="1"/>
    <col min="4" max="4" width="24.42578125" style="18" bestFit="1" customWidth="1"/>
    <col min="5" max="98" width="9.28515625" style="18" customWidth="1"/>
    <col min="99" max="16384" width="9.28515625" style="18"/>
  </cols>
  <sheetData>
    <row r="3" spans="4:44" ht="13.5" thickBot="1"/>
    <row r="4" spans="4:44" ht="13.5" thickBot="1">
      <c r="D4" s="28" t="s">
        <v>64</v>
      </c>
    </row>
    <row r="7" spans="4:44" ht="13.5" customHeight="1" thickBot="1"/>
    <row r="8" spans="4:44" ht="15.75" customHeight="1" thickBot="1">
      <c r="D8" s="40" t="s">
        <v>18</v>
      </c>
      <c r="E8" s="38" t="s">
        <v>32</v>
      </c>
      <c r="F8" s="39"/>
      <c r="G8" s="38" t="s">
        <v>76</v>
      </c>
      <c r="H8" s="39"/>
      <c r="I8" s="31" t="s">
        <v>55</v>
      </c>
      <c r="J8" s="32"/>
      <c r="K8" s="31" t="s">
        <v>56</v>
      </c>
      <c r="L8" s="32"/>
      <c r="M8" s="31" t="s">
        <v>57</v>
      </c>
      <c r="N8" s="33"/>
      <c r="O8" s="31" t="s">
        <v>33</v>
      </c>
      <c r="P8" s="32"/>
      <c r="Q8" s="31"/>
      <c r="R8" s="32"/>
      <c r="S8" s="31" t="s">
        <v>33</v>
      </c>
      <c r="T8" s="32"/>
      <c r="U8" s="31" t="s">
        <v>33</v>
      </c>
      <c r="V8" s="32"/>
      <c r="W8" s="31" t="s">
        <v>33</v>
      </c>
      <c r="X8" s="32"/>
      <c r="Y8" s="31" t="s">
        <v>33</v>
      </c>
      <c r="Z8" s="32"/>
      <c r="AA8" s="31" t="s">
        <v>33</v>
      </c>
      <c r="AB8" s="33"/>
      <c r="AC8" s="31" t="s">
        <v>33</v>
      </c>
      <c r="AD8" s="33"/>
      <c r="AE8" s="31"/>
      <c r="AF8" s="33"/>
      <c r="AG8" s="31"/>
      <c r="AH8" s="32"/>
      <c r="AI8" s="31"/>
      <c r="AJ8" s="32"/>
      <c r="AK8" s="31"/>
      <c r="AL8" s="33"/>
      <c r="AM8" s="31"/>
      <c r="AN8" s="33"/>
      <c r="AO8" s="31" t="s">
        <v>19</v>
      </c>
      <c r="AP8" s="35"/>
      <c r="AQ8" s="31" t="s">
        <v>20</v>
      </c>
      <c r="AR8" s="34"/>
    </row>
    <row r="9" spans="4:44" ht="15.75" customHeight="1" thickBot="1">
      <c r="D9" s="41" t="s">
        <v>21</v>
      </c>
      <c r="E9" s="6" t="s">
        <v>22</v>
      </c>
      <c r="F9" s="6" t="s">
        <v>23</v>
      </c>
      <c r="G9" s="6" t="s">
        <v>22</v>
      </c>
      <c r="H9" s="6" t="s">
        <v>23</v>
      </c>
      <c r="I9" s="6" t="s">
        <v>22</v>
      </c>
      <c r="J9" s="6" t="s">
        <v>23</v>
      </c>
      <c r="K9" s="6" t="s">
        <v>22</v>
      </c>
      <c r="L9" s="6" t="s">
        <v>23</v>
      </c>
      <c r="M9" s="6" t="s">
        <v>22</v>
      </c>
      <c r="N9" s="6" t="s">
        <v>23</v>
      </c>
      <c r="O9" s="6" t="s">
        <v>22</v>
      </c>
      <c r="P9" s="6" t="s">
        <v>23</v>
      </c>
      <c r="Q9" s="6" t="s">
        <v>22</v>
      </c>
      <c r="R9" s="6" t="s">
        <v>23</v>
      </c>
      <c r="S9" s="6" t="s">
        <v>22</v>
      </c>
      <c r="T9" s="6" t="s">
        <v>23</v>
      </c>
      <c r="U9" s="6" t="s">
        <v>22</v>
      </c>
      <c r="V9" s="6" t="s">
        <v>23</v>
      </c>
      <c r="W9" s="6" t="s">
        <v>22</v>
      </c>
      <c r="X9" s="6" t="s">
        <v>23</v>
      </c>
      <c r="Y9" s="6" t="s">
        <v>22</v>
      </c>
      <c r="Z9" s="6" t="s">
        <v>23</v>
      </c>
      <c r="AA9" s="6" t="s">
        <v>22</v>
      </c>
      <c r="AB9" s="6" t="s">
        <v>23</v>
      </c>
      <c r="AC9" s="6" t="s">
        <v>22</v>
      </c>
      <c r="AD9" s="6" t="s">
        <v>23</v>
      </c>
      <c r="AE9" s="6" t="s">
        <v>22</v>
      </c>
      <c r="AF9" s="6" t="s">
        <v>23</v>
      </c>
      <c r="AG9" s="6" t="s">
        <v>22</v>
      </c>
      <c r="AH9" s="6" t="s">
        <v>23</v>
      </c>
      <c r="AI9" s="6" t="s">
        <v>22</v>
      </c>
      <c r="AJ9" s="6" t="s">
        <v>23</v>
      </c>
      <c r="AK9" s="6" t="s">
        <v>22</v>
      </c>
      <c r="AL9" s="6" t="s">
        <v>23</v>
      </c>
      <c r="AM9" s="6" t="s">
        <v>22</v>
      </c>
      <c r="AN9" s="6" t="s">
        <v>23</v>
      </c>
      <c r="AO9" s="6" t="s">
        <v>22</v>
      </c>
      <c r="AP9" s="6" t="s">
        <v>23</v>
      </c>
      <c r="AQ9" s="6" t="s">
        <v>22</v>
      </c>
      <c r="AR9" s="6" t="s">
        <v>23</v>
      </c>
    </row>
    <row r="10" spans="4:44" ht="15.75" customHeight="1" thickBot="1">
      <c r="D10" s="41" t="s">
        <v>24</v>
      </c>
      <c r="E10" s="12">
        <v>2</v>
      </c>
      <c r="F10" s="12">
        <v>2</v>
      </c>
      <c r="G10" s="12">
        <v>2</v>
      </c>
      <c r="H10" s="12">
        <v>2</v>
      </c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</row>
    <row r="11" spans="4:44" ht="30" customHeight="1" thickBot="1">
      <c r="D11" s="42" t="s">
        <v>73</v>
      </c>
      <c r="E11" s="12">
        <v>89.8</v>
      </c>
      <c r="F11" s="12">
        <v>23</v>
      </c>
      <c r="G11" s="36">
        <v>89.8</v>
      </c>
      <c r="H11" s="12">
        <v>23</v>
      </c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6"/>
      <c r="V11" s="6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>
        <f t="shared" ref="AO11:AO19" si="0">AVERAGE(E11,I11,M11,O11,Q11,S11,U11,W11,Y11,AA11,AC11,AE11,AG11,AI11,AK11,AM11)</f>
        <v>89.8</v>
      </c>
      <c r="AP11" s="12">
        <f t="shared" ref="AP11:AP19" si="1">AVERAGE(F11,J11,N11,P11,R11,T11,V11,X11,Z11,AB11,AD11,AF11,AH11,AJ11,AL11,AN11)</f>
        <v>23</v>
      </c>
      <c r="AQ11" s="12">
        <f>_xlfn.STDEV.S(E11,G11,I11,M11,O11,Q11,S11,U11,W11,Y11,AA11,AC11,AE11,AG11,AI11,AK11,AM11)</f>
        <v>0</v>
      </c>
      <c r="AR11" s="12">
        <f>_xlfn.STDEV.S(F11,H11,J11,N11,P11,R11,T11,V11,X11,Z11,AB11,AD11,AF11,AH11,AJ11,AL11,AN11)</f>
        <v>0</v>
      </c>
    </row>
    <row r="12" spans="4:44" ht="15.75" customHeight="1" thickBot="1">
      <c r="D12" s="41" t="s">
        <v>25</v>
      </c>
      <c r="E12" s="12">
        <v>-31.62</v>
      </c>
      <c r="F12" s="12">
        <v>19</v>
      </c>
      <c r="G12" s="12">
        <v>-31.62</v>
      </c>
      <c r="H12" s="12">
        <v>16.7</v>
      </c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6"/>
      <c r="V12" s="6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>
        <f t="shared" si="0"/>
        <v>-31.62</v>
      </c>
      <c r="AP12" s="12">
        <f t="shared" si="1"/>
        <v>19</v>
      </c>
      <c r="AQ12" s="12">
        <f>_xlfn.STDEV.S(E12,G12,I12,M12,O12,Q12,S12,U12,W12,Y12,AA12,AC12,AE12,AG12,AI12,AK12,AM12)</f>
        <v>0</v>
      </c>
      <c r="AR12" s="12">
        <f t="shared" ref="AR12:AR33" si="2">_xlfn.STDEV.S(F12,H12,J12,N12,P12,R12,T12,V12,X12,Z12,AB12,AD12,AF12,AH12,AJ12,AL12,AN12)</f>
        <v>1.6263455967290597</v>
      </c>
    </row>
    <row r="13" spans="4:44" ht="15.75" customHeight="1" thickBot="1">
      <c r="D13" s="41" t="s">
        <v>26</v>
      </c>
      <c r="E13" s="12">
        <v>190.58</v>
      </c>
      <c r="F13" s="12">
        <v>190.58</v>
      </c>
      <c r="G13" s="12">
        <v>190.56</v>
      </c>
      <c r="H13" s="12">
        <v>190.56</v>
      </c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6"/>
      <c r="V13" s="6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>
        <f t="shared" si="0"/>
        <v>190.58</v>
      </c>
      <c r="AP13" s="12">
        <f t="shared" si="1"/>
        <v>190.58</v>
      </c>
      <c r="AQ13" s="12">
        <f t="shared" ref="AQ13:AQ33" si="3">_xlfn.STDEV.S(E13,G13,I13,M13,O13,Q13,S13,U13,W13,Y13,AA13,AC13,AE13,AG13,AI13,AK13,AM13)</f>
        <v>1.4142135623738184E-2</v>
      </c>
      <c r="AR13" s="12">
        <f t="shared" si="2"/>
        <v>1.4142135623738184E-2</v>
      </c>
    </row>
    <row r="14" spans="4:44" ht="15.75" customHeight="1" thickBot="1">
      <c r="D14" s="41" t="s">
        <v>27</v>
      </c>
      <c r="E14" s="12">
        <v>0.2</v>
      </c>
      <c r="F14" s="12">
        <v>0.2</v>
      </c>
      <c r="G14" s="12">
        <v>0.2</v>
      </c>
      <c r="H14" s="12">
        <v>0.2</v>
      </c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6"/>
      <c r="V14" s="6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>
        <f t="shared" si="0"/>
        <v>0.2</v>
      </c>
      <c r="AP14" s="12">
        <f t="shared" si="1"/>
        <v>0.2</v>
      </c>
      <c r="AQ14" s="12">
        <f t="shared" si="3"/>
        <v>0</v>
      </c>
      <c r="AR14" s="12">
        <f t="shared" si="2"/>
        <v>0</v>
      </c>
    </row>
    <row r="15" spans="4:44" ht="15.75" customHeight="1" thickBot="1">
      <c r="D15" s="41" t="s">
        <v>28</v>
      </c>
      <c r="E15" s="12">
        <v>3</v>
      </c>
      <c r="F15" s="12">
        <v>3</v>
      </c>
      <c r="G15" s="12">
        <v>3</v>
      </c>
      <c r="H15" s="12">
        <v>3</v>
      </c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6"/>
      <c r="V15" s="6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>
        <f t="shared" si="0"/>
        <v>3</v>
      </c>
      <c r="AP15" s="12">
        <f t="shared" si="1"/>
        <v>3</v>
      </c>
      <c r="AQ15" s="12">
        <f t="shared" si="3"/>
        <v>0</v>
      </c>
      <c r="AR15" s="12">
        <f t="shared" si="2"/>
        <v>0</v>
      </c>
    </row>
    <row r="16" spans="4:44" ht="15.75" customHeight="1" thickBot="1">
      <c r="D16" s="41" t="s">
        <v>29</v>
      </c>
      <c r="E16" s="12">
        <v>2.2000000000000002</v>
      </c>
      <c r="F16" s="12">
        <v>2.2000000000000002</v>
      </c>
      <c r="G16" s="12">
        <v>2.2000000000000002</v>
      </c>
      <c r="H16" s="12">
        <v>2.2000000000000002</v>
      </c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6"/>
      <c r="V16" s="6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>
        <f t="shared" si="0"/>
        <v>2.2000000000000002</v>
      </c>
      <c r="AP16" s="12">
        <f t="shared" si="1"/>
        <v>2.2000000000000002</v>
      </c>
      <c r="AQ16" s="12">
        <f t="shared" si="3"/>
        <v>0</v>
      </c>
      <c r="AR16" s="12">
        <f t="shared" si="2"/>
        <v>0</v>
      </c>
    </row>
    <row r="17" spans="1:44" ht="15.75" customHeight="1" thickBot="1">
      <c r="D17" s="41" t="s">
        <v>30</v>
      </c>
      <c r="E17" s="12">
        <v>3</v>
      </c>
      <c r="F17" s="12">
        <v>3</v>
      </c>
      <c r="G17" s="12">
        <v>3</v>
      </c>
      <c r="H17" s="12">
        <v>3</v>
      </c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6"/>
      <c r="V17" s="6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>
        <f t="shared" si="0"/>
        <v>3</v>
      </c>
      <c r="AP17" s="12">
        <f t="shared" si="1"/>
        <v>3</v>
      </c>
      <c r="AQ17" s="12">
        <f t="shared" si="3"/>
        <v>0</v>
      </c>
      <c r="AR17" s="12">
        <f t="shared" si="2"/>
        <v>0</v>
      </c>
    </row>
    <row r="18" spans="1:44" ht="15.75" customHeight="1" thickBot="1">
      <c r="D18" s="41" t="s">
        <v>31</v>
      </c>
      <c r="E18" s="12">
        <v>0</v>
      </c>
      <c r="F18" s="12">
        <v>0</v>
      </c>
      <c r="G18" s="12">
        <v>0</v>
      </c>
      <c r="H18" s="12">
        <v>3</v>
      </c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6"/>
      <c r="V18" s="6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>
        <f t="shared" si="0"/>
        <v>0</v>
      </c>
      <c r="AP18" s="12">
        <f t="shared" si="1"/>
        <v>0</v>
      </c>
      <c r="AQ18" s="12">
        <f t="shared" si="3"/>
        <v>0</v>
      </c>
      <c r="AR18" s="12">
        <f t="shared" si="2"/>
        <v>2.1213203435596424</v>
      </c>
    </row>
    <row r="19" spans="1:44" ht="15.75" customHeight="1" thickBot="1">
      <c r="A19" s="30">
        <v>1080</v>
      </c>
      <c r="D19" s="41" t="s">
        <v>48</v>
      </c>
      <c r="E19" s="12">
        <v>-2.2000000000000002</v>
      </c>
      <c r="F19" s="12">
        <v>-23.97</v>
      </c>
      <c r="G19" s="12">
        <f>G$11-G$13+G$12+198.6-60-SUM(G$14:G$18)</f>
        <v>-2.1800000000000015</v>
      </c>
      <c r="H19" s="12">
        <f>H$11-H$13+H$12+198.6-10*LOG10(A19)-30-SUM(H$14:H$18)</f>
        <v>-23.994237554869521</v>
      </c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6"/>
      <c r="V19" s="6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>
        <f t="shared" si="0"/>
        <v>-2.2000000000000002</v>
      </c>
      <c r="AP19" s="12">
        <f t="shared" si="1"/>
        <v>-23.97</v>
      </c>
      <c r="AQ19" s="12">
        <f t="shared" si="3"/>
        <v>1.4142135623730021E-2</v>
      </c>
      <c r="AR19" s="12">
        <f t="shared" si="2"/>
        <v>1.7138539407620154E-2</v>
      </c>
    </row>
    <row r="20" spans="1:44" ht="15.75" thickBot="1">
      <c r="A20" s="30"/>
      <c r="D20" s="40" t="s">
        <v>68</v>
      </c>
      <c r="E20" s="15">
        <f>ABS(E19-$AO$19)</f>
        <v>0</v>
      </c>
      <c r="F20" s="16">
        <f>ABS(F19-$AP$19)</f>
        <v>0</v>
      </c>
      <c r="G20" s="15">
        <f>ABS(G19-$AO$19)</f>
        <v>1.9999999999998685E-2</v>
      </c>
      <c r="H20" s="16">
        <f>ABS(H19-$AP$19)</f>
        <v>2.4237554869522171E-2</v>
      </c>
      <c r="I20" s="15"/>
      <c r="J20" s="16"/>
      <c r="K20" s="15"/>
      <c r="L20" s="16"/>
      <c r="M20" s="15"/>
      <c r="N20" s="16"/>
      <c r="O20" s="17" t="s">
        <v>33</v>
      </c>
      <c r="P20" s="17" t="s">
        <v>33</v>
      </c>
      <c r="Q20" s="17"/>
      <c r="R20" s="17"/>
      <c r="S20" s="17" t="s">
        <v>33</v>
      </c>
      <c r="T20" s="17" t="s">
        <v>33</v>
      </c>
      <c r="U20" s="17" t="s">
        <v>33</v>
      </c>
      <c r="V20" s="17" t="s">
        <v>33</v>
      </c>
      <c r="W20" s="17" t="s">
        <v>33</v>
      </c>
      <c r="X20" s="17" t="s">
        <v>33</v>
      </c>
      <c r="Y20" s="17" t="s">
        <v>33</v>
      </c>
      <c r="Z20" s="17" t="s">
        <v>33</v>
      </c>
      <c r="AA20" s="17" t="s">
        <v>33</v>
      </c>
      <c r="AB20" s="17" t="s">
        <v>33</v>
      </c>
      <c r="AC20" s="17" t="s">
        <v>33</v>
      </c>
      <c r="AD20" s="17" t="s">
        <v>33</v>
      </c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Q20" s="12" t="s">
        <v>33</v>
      </c>
      <c r="AR20" s="12" t="s">
        <v>33</v>
      </c>
    </row>
    <row r="21" spans="1:44" ht="15.75" customHeight="1" thickBot="1">
      <c r="A21" s="30">
        <v>360</v>
      </c>
      <c r="D21" s="41" t="s">
        <v>49</v>
      </c>
      <c r="E21" s="12">
        <v>-2.2000000000000002</v>
      </c>
      <c r="F21" s="12">
        <v>-19.2</v>
      </c>
      <c r="G21" s="12">
        <f>G$11-G$13+G$12+198.6-60-SUM(G$14:G$18)</f>
        <v>-2.1800000000000015</v>
      </c>
      <c r="H21" s="12">
        <f>H$11-H$13+H$12+198.6-10*LOG10(A21)-30-SUM(H$14:H$18)</f>
        <v>-19.223025007672895</v>
      </c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6"/>
      <c r="V21" s="6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>
        <f>AVERAGE(E21,I21,M21,O21,Q21,S21,U21,W21,Y21,AA21,AC21,AE21,AG21,AI21,AK21,AM21)</f>
        <v>-2.2000000000000002</v>
      </c>
      <c r="AP21" s="12">
        <f>AVERAGE(F21,J21,N21,P21,R21,T21,V21,X21,Z21,AB21,AD21,AF21,AH21,AJ21,AL21,AN21)</f>
        <v>-19.2</v>
      </c>
      <c r="AQ21" s="12">
        <f t="shared" si="3"/>
        <v>1.4142135623730021E-2</v>
      </c>
      <c r="AR21" s="12">
        <f t="shared" si="2"/>
        <v>1.6281139062376854E-2</v>
      </c>
    </row>
    <row r="22" spans="1:44" ht="15.75" thickBot="1">
      <c r="A22" s="30"/>
      <c r="D22" s="40" t="s">
        <v>68</v>
      </c>
      <c r="E22" s="15">
        <f>ABS(E21-$AO$21)</f>
        <v>0</v>
      </c>
      <c r="F22" s="16">
        <f>ABS(F21-$AP$21)</f>
        <v>0</v>
      </c>
      <c r="G22" s="15">
        <f>ABS(G21-$AO$19)</f>
        <v>1.9999999999998685E-2</v>
      </c>
      <c r="H22" s="16">
        <f>ABS(H21-$AP$21)</f>
        <v>2.3025007672895725E-2</v>
      </c>
      <c r="I22" s="15"/>
      <c r="J22" s="16"/>
      <c r="K22" s="15"/>
      <c r="L22" s="16"/>
      <c r="M22" s="15"/>
      <c r="N22" s="16"/>
      <c r="O22" s="17" t="s">
        <v>33</v>
      </c>
      <c r="P22" s="17" t="s">
        <v>33</v>
      </c>
      <c r="Q22" s="17"/>
      <c r="R22" s="17"/>
      <c r="S22" s="17" t="s">
        <v>33</v>
      </c>
      <c r="T22" s="17" t="s">
        <v>33</v>
      </c>
      <c r="U22" s="17" t="s">
        <v>33</v>
      </c>
      <c r="V22" s="17" t="s">
        <v>33</v>
      </c>
      <c r="W22" s="17" t="s">
        <v>33</v>
      </c>
      <c r="X22" s="17" t="s">
        <v>33</v>
      </c>
      <c r="Y22" s="17" t="s">
        <v>33</v>
      </c>
      <c r="Z22" s="17" t="s">
        <v>33</v>
      </c>
      <c r="AA22" s="17" t="s">
        <v>33</v>
      </c>
      <c r="AB22" s="17" t="s">
        <v>33</v>
      </c>
      <c r="AC22" s="17" t="s">
        <v>33</v>
      </c>
      <c r="AD22" s="17" t="s">
        <v>33</v>
      </c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Q22" s="12" t="s">
        <v>33</v>
      </c>
      <c r="AR22" s="12" t="s">
        <v>33</v>
      </c>
    </row>
    <row r="23" spans="1:44" ht="15.75" customHeight="1" thickBot="1">
      <c r="A23" s="30">
        <v>180</v>
      </c>
      <c r="D23" s="41" t="s">
        <v>47</v>
      </c>
      <c r="E23" s="12">
        <v>-2.2000000000000002</v>
      </c>
      <c r="F23" s="12">
        <v>-16.2</v>
      </c>
      <c r="G23" s="12">
        <f>G$11-G$13+G$12+198.6-60-SUM(G$14:G$18)</f>
        <v>-2.1800000000000015</v>
      </c>
      <c r="H23" s="12">
        <f>H$11-H$13+H$12+198.6-10*LOG10(A23)-30-SUM(H$14:H$18)</f>
        <v>-16.212725051033082</v>
      </c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6"/>
      <c r="V23" s="6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>
        <f>AVERAGE(E23,I23,M23,O23,Q23,S23,U23,W23,Y23,AA23,AC23,AE23,AG23,AI23,AK23,AM23)</f>
        <v>-2.2000000000000002</v>
      </c>
      <c r="AP23" s="12">
        <f>AVERAGE(F23,J23,N23,P23,R23,T23,V23,X23,Z23,AB23,AD23,AF23,AH23,AJ23,AL23,AN23)</f>
        <v>-16.2</v>
      </c>
      <c r="AQ23" s="12">
        <f t="shared" si="3"/>
        <v>1.4142135623730021E-2</v>
      </c>
      <c r="AR23" s="12">
        <f t="shared" si="2"/>
        <v>8.9979698764380053E-3</v>
      </c>
    </row>
    <row r="24" spans="1:44" ht="15.75" thickBot="1">
      <c r="A24" s="30"/>
      <c r="D24" s="40" t="s">
        <v>68</v>
      </c>
      <c r="E24" s="15">
        <f>ABS(E23-$AO$23)</f>
        <v>0</v>
      </c>
      <c r="F24" s="16">
        <f>ABS(F23-$AP$23)</f>
        <v>0</v>
      </c>
      <c r="G24" s="15">
        <f>ABS(G23-$AO$19)</f>
        <v>1.9999999999998685E-2</v>
      </c>
      <c r="H24" s="16">
        <f>ABS(H23-$AP$23)</f>
        <v>1.272505103308319E-2</v>
      </c>
      <c r="I24" s="15"/>
      <c r="J24" s="16"/>
      <c r="K24" s="15"/>
      <c r="L24" s="16"/>
      <c r="M24" s="15"/>
      <c r="N24" s="16"/>
      <c r="O24" s="17" t="s">
        <v>33</v>
      </c>
      <c r="P24" s="17" t="s">
        <v>33</v>
      </c>
      <c r="Q24" s="17"/>
      <c r="R24" s="17"/>
      <c r="S24" s="17" t="s">
        <v>33</v>
      </c>
      <c r="T24" s="17" t="s">
        <v>33</v>
      </c>
      <c r="U24" s="17" t="s">
        <v>33</v>
      </c>
      <c r="V24" s="17" t="s">
        <v>33</v>
      </c>
      <c r="W24" s="17" t="s">
        <v>33</v>
      </c>
      <c r="X24" s="17" t="s">
        <v>33</v>
      </c>
      <c r="Y24" s="17" t="s">
        <v>33</v>
      </c>
      <c r="Z24" s="17" t="s">
        <v>33</v>
      </c>
      <c r="AA24" s="17" t="s">
        <v>33</v>
      </c>
      <c r="AB24" s="17" t="s">
        <v>33</v>
      </c>
      <c r="AC24" s="17" t="s">
        <v>33</v>
      </c>
      <c r="AD24" s="17" t="s">
        <v>33</v>
      </c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Q24" s="12" t="s">
        <v>33</v>
      </c>
      <c r="AR24" s="12" t="s">
        <v>33</v>
      </c>
    </row>
    <row r="25" spans="1:44" ht="15.75" customHeight="1" thickBot="1">
      <c r="A25" s="30">
        <v>90</v>
      </c>
      <c r="D25" s="41" t="s">
        <v>50</v>
      </c>
      <c r="E25" s="12">
        <v>-2.2000000000000002</v>
      </c>
      <c r="F25" s="12">
        <v>-13.2</v>
      </c>
      <c r="G25" s="12">
        <f>G$11-G$13+G$12+198.6-60-SUM(G$14:G$18)</f>
        <v>-2.1800000000000015</v>
      </c>
      <c r="H25" s="12">
        <f>H$11-H$13+H$12+198.6-10*LOG10(A25)-30-SUM(H$14:H$18)</f>
        <v>-13.202425094393268</v>
      </c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6"/>
      <c r="V25" s="6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>
        <f>AVERAGE(E25,I25,M25,O25,Q25,S25,U25,W25,Y25,AA25,AC25,AE25,AG25,AI25,AK25,AM25)</f>
        <v>-2.2000000000000002</v>
      </c>
      <c r="AP25" s="12">
        <f>AVERAGE(F25,J25,N25,P25,R25,T25,V25,X25,Z25,AB25,AD25,AF25,AH25,AJ25,AL25,AN25)</f>
        <v>-13.2</v>
      </c>
      <c r="AQ25" s="12">
        <f t="shared" si="3"/>
        <v>1.4142135623730021E-2</v>
      </c>
      <c r="AR25" s="12">
        <f t="shared" si="2"/>
        <v>1.7148006904979E-3</v>
      </c>
    </row>
    <row r="26" spans="1:44" ht="15.75" thickBot="1">
      <c r="A26" s="30"/>
      <c r="D26" s="40" t="s">
        <v>68</v>
      </c>
      <c r="E26" s="15">
        <f>ABS(E25-$AO$25)</f>
        <v>0</v>
      </c>
      <c r="F26" s="16">
        <f>ABS(F25-$AP$25)</f>
        <v>0</v>
      </c>
      <c r="G26" s="15">
        <f>ABS(G25-$AO$19)</f>
        <v>1.9999999999998685E-2</v>
      </c>
      <c r="H26" s="16">
        <f>ABS(H25-$AP$25)</f>
        <v>2.4250943932688784E-3</v>
      </c>
      <c r="I26" s="15"/>
      <c r="J26" s="16"/>
      <c r="K26" s="15"/>
      <c r="L26" s="16"/>
      <c r="M26" s="15"/>
      <c r="N26" s="16"/>
      <c r="O26" s="17" t="s">
        <v>33</v>
      </c>
      <c r="P26" s="17" t="s">
        <v>33</v>
      </c>
      <c r="Q26" s="17"/>
      <c r="R26" s="17"/>
      <c r="S26" s="17" t="s">
        <v>33</v>
      </c>
      <c r="T26" s="17" t="s">
        <v>33</v>
      </c>
      <c r="U26" s="17" t="s">
        <v>33</v>
      </c>
      <c r="V26" s="17" t="s">
        <v>33</v>
      </c>
      <c r="W26" s="17" t="s">
        <v>33</v>
      </c>
      <c r="X26" s="17" t="s">
        <v>33</v>
      </c>
      <c r="Y26" s="17" t="s">
        <v>33</v>
      </c>
      <c r="Z26" s="17" t="s">
        <v>33</v>
      </c>
      <c r="AA26" s="17" t="s">
        <v>33</v>
      </c>
      <c r="AB26" s="17" t="s">
        <v>33</v>
      </c>
      <c r="AC26" s="17" t="s">
        <v>33</v>
      </c>
      <c r="AD26" s="17" t="s">
        <v>33</v>
      </c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Q26" s="12" t="s">
        <v>33</v>
      </c>
      <c r="AR26" s="12" t="s">
        <v>33</v>
      </c>
    </row>
    <row r="27" spans="1:44" ht="15.75" customHeight="1" thickBot="1">
      <c r="A27" s="30">
        <v>45</v>
      </c>
      <c r="D27" s="41" t="s">
        <v>51</v>
      </c>
      <c r="E27" s="12">
        <v>-2.2000000000000002</v>
      </c>
      <c r="F27" s="12">
        <v>-10.199999999999999</v>
      </c>
      <c r="G27" s="12">
        <f>G$11-G$13+G$12+198.6-60-SUM(G$14:G$18)</f>
        <v>-2.1800000000000015</v>
      </c>
      <c r="H27" s="12">
        <f>H$11-H$13+H$12+198.6-10*LOG10(A27)-30-SUM(H$14:H$18)</f>
        <v>-10.192125137753456</v>
      </c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6"/>
      <c r="V27" s="6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>
        <f>AVERAGE(E27,I27,M27,O27,Q27,S27,U27,W27,Y27,AA27,AC27,AE27,AG27,AI27,AK27,AM27)</f>
        <v>-2.2000000000000002</v>
      </c>
      <c r="AP27" s="12">
        <f>AVERAGE(F27,J27,N27,P27,R27,T27,V27,X27,Z27,AB27,AD27,AF27,AH27,AJ27,AL27,AN27)</f>
        <v>-10.199999999999999</v>
      </c>
      <c r="AQ27" s="12">
        <f t="shared" si="3"/>
        <v>1.4142135623730021E-2</v>
      </c>
      <c r="AR27" s="12">
        <f t="shared" si="2"/>
        <v>5.5683684954409502E-3</v>
      </c>
    </row>
    <row r="28" spans="1:44" ht="15.75" thickBot="1">
      <c r="A28" s="30"/>
      <c r="D28" s="40" t="s">
        <v>68</v>
      </c>
      <c r="E28" s="15">
        <f>ABS(E27-$AO$27)</f>
        <v>0</v>
      </c>
      <c r="F28" s="16">
        <f>ABS(F27-$AP$27)</f>
        <v>0</v>
      </c>
      <c r="G28" s="15">
        <f>ABS(G27-$AO$19)</f>
        <v>1.9999999999998685E-2</v>
      </c>
      <c r="H28" s="16">
        <f>ABS(H27-$AP$27)</f>
        <v>7.8748622465436569E-3</v>
      </c>
      <c r="I28" s="15"/>
      <c r="J28" s="16"/>
      <c r="K28" s="15"/>
      <c r="L28" s="16"/>
      <c r="M28" s="15"/>
      <c r="N28" s="16"/>
      <c r="O28" s="17" t="s">
        <v>33</v>
      </c>
      <c r="P28" s="17" t="s">
        <v>33</v>
      </c>
      <c r="Q28" s="17"/>
      <c r="R28" s="17"/>
      <c r="S28" s="17" t="s">
        <v>33</v>
      </c>
      <c r="T28" s="17" t="s">
        <v>33</v>
      </c>
      <c r="U28" s="17" t="s">
        <v>33</v>
      </c>
      <c r="V28" s="17" t="s">
        <v>33</v>
      </c>
      <c r="W28" s="17" t="s">
        <v>33</v>
      </c>
      <c r="X28" s="17" t="s">
        <v>33</v>
      </c>
      <c r="Y28" s="17" t="s">
        <v>33</v>
      </c>
      <c r="Z28" s="17" t="s">
        <v>33</v>
      </c>
      <c r="AA28" s="17" t="s">
        <v>33</v>
      </c>
      <c r="AB28" s="17" t="s">
        <v>33</v>
      </c>
      <c r="AC28" s="17" t="s">
        <v>33</v>
      </c>
      <c r="AD28" s="17" t="s">
        <v>33</v>
      </c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Q28" s="12" t="s">
        <v>33</v>
      </c>
      <c r="AR28" s="12" t="s">
        <v>33</v>
      </c>
    </row>
    <row r="29" spans="1:44" ht="15.75" customHeight="1" thickBot="1">
      <c r="A29" s="30">
        <v>30</v>
      </c>
      <c r="D29" s="41" t="s">
        <v>52</v>
      </c>
      <c r="E29" s="12">
        <v>-2.2000000000000002</v>
      </c>
      <c r="F29" s="12">
        <v>-8.44</v>
      </c>
      <c r="G29" s="12">
        <f>G$11-G$13+G$12+198.6-60-SUM(G$14:G$18)</f>
        <v>-2.1800000000000015</v>
      </c>
      <c r="H29" s="12">
        <f>H$11-H$13+H$12+198.6-10*LOG10(A29)-30-SUM(H$14:H$18)</f>
        <v>-8.4312125471966457</v>
      </c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6"/>
      <c r="V29" s="6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>
        <f>AVERAGE(E29,I29,M29,O29,Q29,S29,U29,W29,Y29,AA29,AC29,AE29,AG29,AI29,AK29,AM29)</f>
        <v>-2.2000000000000002</v>
      </c>
      <c r="AP29" s="12">
        <f>AVERAGE(F29,J29,N29,P29,R29,T29,V29,X29,Z29,AB29,AD29,AF29,AH29,AJ29,AL29,AN29)</f>
        <v>-8.44</v>
      </c>
      <c r="AQ29" s="12">
        <f t="shared" si="3"/>
        <v>1.4142135623730021E-2</v>
      </c>
      <c r="AR29" s="12">
        <f t="shared" si="2"/>
        <v>6.2136674666082104E-3</v>
      </c>
    </row>
    <row r="30" spans="1:44" ht="15.75" thickBot="1">
      <c r="A30" s="30"/>
      <c r="D30" s="40" t="s">
        <v>68</v>
      </c>
      <c r="E30" s="15">
        <f>ABS(E29-$AO$29)</f>
        <v>0</v>
      </c>
      <c r="F30" s="16">
        <f>ABS(F29-$AP$29)</f>
        <v>0</v>
      </c>
      <c r="G30" s="15">
        <f>ABS(G29-$AO$19)</f>
        <v>1.9999999999998685E-2</v>
      </c>
      <c r="H30" s="16">
        <f>ABS(H29-$AP$29)</f>
        <v>8.7874528033538013E-3</v>
      </c>
      <c r="I30" s="15"/>
      <c r="J30" s="16"/>
      <c r="K30" s="15"/>
      <c r="L30" s="16"/>
      <c r="M30" s="15"/>
      <c r="N30" s="16"/>
      <c r="O30" s="17" t="s">
        <v>33</v>
      </c>
      <c r="P30" s="17" t="s">
        <v>33</v>
      </c>
      <c r="Q30" s="17"/>
      <c r="R30" s="17"/>
      <c r="S30" s="17" t="s">
        <v>33</v>
      </c>
      <c r="T30" s="17" t="s">
        <v>33</v>
      </c>
      <c r="U30" s="17" t="s">
        <v>33</v>
      </c>
      <c r="V30" s="17" t="s">
        <v>33</v>
      </c>
      <c r="W30" s="17" t="s">
        <v>33</v>
      </c>
      <c r="X30" s="17" t="s">
        <v>33</v>
      </c>
      <c r="Y30" s="17" t="s">
        <v>33</v>
      </c>
      <c r="Z30" s="17" t="s">
        <v>33</v>
      </c>
      <c r="AA30" s="17" t="s">
        <v>33</v>
      </c>
      <c r="AB30" s="17" t="s">
        <v>33</v>
      </c>
      <c r="AC30" s="17" t="s">
        <v>33</v>
      </c>
      <c r="AD30" s="17" t="s">
        <v>33</v>
      </c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Q30" s="12" t="s">
        <v>33</v>
      </c>
      <c r="AR30" s="12" t="s">
        <v>33</v>
      </c>
    </row>
    <row r="31" spans="1:44" ht="15.75" customHeight="1" thickBot="1">
      <c r="A31" s="30">
        <v>15</v>
      </c>
      <c r="D31" s="41" t="s">
        <v>53</v>
      </c>
      <c r="E31" s="12">
        <v>-2.2000000000000002</v>
      </c>
      <c r="F31" s="12">
        <v>-5.44</v>
      </c>
      <c r="G31" s="12">
        <f>G$11-G$13+G$12+198.6-60-SUM(G$14:G$18)</f>
        <v>-2.1800000000000015</v>
      </c>
      <c r="H31" s="12">
        <f>H$11-H$13+H$12+198.6-10*LOG10(A31)-30-SUM(H$14:H$18)</f>
        <v>-5.4209125905568332</v>
      </c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6"/>
      <c r="V31" s="6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>
        <f>AVERAGE(E31,I31,M31,O31,Q31,S31,U31,W31,Y31,AA31,AC31,AE31,AG31,AI31,AK31,AM31)</f>
        <v>-2.2000000000000002</v>
      </c>
      <c r="AP31" s="12">
        <f>AVERAGE(F31,J31,N31,P31,R31,T31,V31,X31,Z31,AB31,AD31,AF31,AH31,AJ31,AL31,AN31)</f>
        <v>-5.44</v>
      </c>
      <c r="AQ31" s="12">
        <f t="shared" si="3"/>
        <v>1.4142135623730021E-2</v>
      </c>
      <c r="AR31" s="12">
        <f t="shared" si="2"/>
        <v>1.3496836652547688E-2</v>
      </c>
    </row>
    <row r="32" spans="1:44" ht="15.75" thickBot="1">
      <c r="A32" s="30"/>
      <c r="D32" s="40" t="s">
        <v>68</v>
      </c>
      <c r="E32" s="15">
        <f>ABS(E31-$AO$31)</f>
        <v>0</v>
      </c>
      <c r="F32" s="16">
        <f>ABS(F31-$AP$31)</f>
        <v>0</v>
      </c>
      <c r="G32" s="15">
        <f>ABS(G31-$AO$19)</f>
        <v>1.9999999999998685E-2</v>
      </c>
      <c r="H32" s="16">
        <f>ABS(H31-$AP$31)</f>
        <v>1.9087409443167225E-2</v>
      </c>
      <c r="I32" s="15"/>
      <c r="J32" s="16"/>
      <c r="K32" s="15"/>
      <c r="L32" s="16"/>
      <c r="M32" s="15"/>
      <c r="N32" s="16"/>
      <c r="O32" s="17" t="s">
        <v>33</v>
      </c>
      <c r="P32" s="17" t="s">
        <v>33</v>
      </c>
      <c r="Q32" s="17"/>
      <c r="R32" s="17"/>
      <c r="S32" s="17" t="s">
        <v>33</v>
      </c>
      <c r="T32" s="17" t="s">
        <v>33</v>
      </c>
      <c r="U32" s="17" t="s">
        <v>33</v>
      </c>
      <c r="V32" s="17" t="s">
        <v>33</v>
      </c>
      <c r="W32" s="17" t="s">
        <v>33</v>
      </c>
      <c r="X32" s="17" t="s">
        <v>33</v>
      </c>
      <c r="Y32" s="17" t="s">
        <v>33</v>
      </c>
      <c r="Z32" s="17" t="s">
        <v>33</v>
      </c>
      <c r="AA32" s="17" t="s">
        <v>33</v>
      </c>
      <c r="AB32" s="17" t="s">
        <v>33</v>
      </c>
      <c r="AC32" s="17" t="s">
        <v>33</v>
      </c>
      <c r="AD32" s="17" t="s">
        <v>33</v>
      </c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Q32" s="12" t="s">
        <v>33</v>
      </c>
      <c r="AR32" s="12" t="s">
        <v>33</v>
      </c>
    </row>
    <row r="33" spans="1:44" ht="15.75" customHeight="1" thickBot="1">
      <c r="A33" s="30">
        <v>3.75</v>
      </c>
      <c r="D33" s="41" t="s">
        <v>54</v>
      </c>
      <c r="E33" s="12">
        <v>-2.2000000000000002</v>
      </c>
      <c r="F33" s="12">
        <v>0.57999999999999996</v>
      </c>
      <c r="G33" s="12">
        <f>G$11-G$13+G$12+198.6-60-SUM(G$14:G$18)</f>
        <v>-2.1800000000000015</v>
      </c>
      <c r="H33" s="12">
        <f>H$11-H$13+H$12+198.6-10*LOG10(A33)-30-SUM(H$14:H$18)</f>
        <v>0.5996873227227919</v>
      </c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6"/>
      <c r="V33" s="6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>
        <f>AVERAGE(E33,I33,M33,O33,Q33,S33,U33,W33,Y33,AA33,AC33,AE33,AG33,AI33,AK33,AM33)</f>
        <v>-2.2000000000000002</v>
      </c>
      <c r="AP33" s="12">
        <f>AVERAGE(F33,J33,N33,P33,R33,T33,V33,X33,Z33,AB33,AD33,AF33,AH33,AJ33,AL33,AN33)</f>
        <v>0.57999999999999996</v>
      </c>
      <c r="AQ33" s="12">
        <f t="shared" si="3"/>
        <v>1.4142135623730021E-2</v>
      </c>
      <c r="AR33" s="12">
        <f t="shared" si="2"/>
        <v>1.3921039400694189E-2</v>
      </c>
    </row>
    <row r="34" spans="1:44" ht="15.75" thickBot="1">
      <c r="A34" s="30"/>
      <c r="D34" s="40" t="s">
        <v>68</v>
      </c>
      <c r="E34" s="15">
        <f>ABS(E33-$AO$33)</f>
        <v>0</v>
      </c>
      <c r="F34" s="16">
        <f>ABS(F33-$AP$33)</f>
        <v>0</v>
      </c>
      <c r="G34" s="15">
        <f>ABS(G33-$AO$19)</f>
        <v>1.9999999999998685E-2</v>
      </c>
      <c r="H34" s="16">
        <f>ABS(H33-$AP$33)</f>
        <v>1.9687322722791945E-2</v>
      </c>
      <c r="I34" s="15"/>
      <c r="J34" s="16"/>
      <c r="K34" s="15"/>
      <c r="L34" s="16"/>
      <c r="M34" s="15"/>
      <c r="N34" s="16"/>
      <c r="O34" s="17" t="s">
        <v>33</v>
      </c>
      <c r="P34" s="17" t="s">
        <v>33</v>
      </c>
      <c r="Q34" s="17"/>
      <c r="R34" s="17"/>
      <c r="S34" s="17" t="s">
        <v>33</v>
      </c>
      <c r="T34" s="17" t="s">
        <v>33</v>
      </c>
      <c r="U34" s="17" t="s">
        <v>33</v>
      </c>
      <c r="V34" s="17" t="s">
        <v>33</v>
      </c>
      <c r="W34" s="17" t="s">
        <v>33</v>
      </c>
      <c r="X34" s="17" t="s">
        <v>33</v>
      </c>
      <c r="Y34" s="17" t="s">
        <v>33</v>
      </c>
      <c r="Z34" s="17" t="s">
        <v>33</v>
      </c>
      <c r="AA34" s="17" t="s">
        <v>33</v>
      </c>
      <c r="AB34" s="17" t="s">
        <v>33</v>
      </c>
      <c r="AC34" s="17" t="s">
        <v>33</v>
      </c>
      <c r="AD34" s="17" t="s">
        <v>33</v>
      </c>
      <c r="AE34" s="16"/>
      <c r="AF34" s="16"/>
      <c r="AG34" s="16"/>
      <c r="AH34" s="16"/>
      <c r="AI34" s="16"/>
      <c r="AJ34" s="16"/>
      <c r="AK34" s="16"/>
      <c r="AL34" s="16"/>
      <c r="AM34" s="16"/>
      <c r="AN34" s="16"/>
    </row>
    <row r="35" spans="1:44" ht="15.75" thickBot="1">
      <c r="D35" s="11" t="s">
        <v>33</v>
      </c>
    </row>
    <row r="37" spans="1:44" ht="15">
      <c r="F37" s="22" t="s">
        <v>33</v>
      </c>
      <c r="G37" s="23"/>
      <c r="H37" s="22" t="s">
        <v>33</v>
      </c>
      <c r="I37" s="23"/>
      <c r="J37" s="23"/>
      <c r="K37" s="23"/>
      <c r="L37" s="22" t="s">
        <v>33</v>
      </c>
    </row>
  </sheetData>
  <mergeCells count="20">
    <mergeCell ref="AA8:AB8"/>
    <mergeCell ref="E8:F8"/>
    <mergeCell ref="G8:H8"/>
    <mergeCell ref="I8:J8"/>
    <mergeCell ref="K8:L8"/>
    <mergeCell ref="M8:N8"/>
    <mergeCell ref="O8:P8"/>
    <mergeCell ref="Q8:R8"/>
    <mergeCell ref="S8:T8"/>
    <mergeCell ref="U8:V8"/>
    <mergeCell ref="W8:X8"/>
    <mergeCell ref="Y8:Z8"/>
    <mergeCell ref="AO8:AP8"/>
    <mergeCell ref="AQ8:AR8"/>
    <mergeCell ref="AC8:AD8"/>
    <mergeCell ref="AE8:AF8"/>
    <mergeCell ref="AG8:AH8"/>
    <mergeCell ref="AI8:AJ8"/>
    <mergeCell ref="AK8:AL8"/>
    <mergeCell ref="AM8:AN8"/>
  </mergeCells>
  <pageMargins left="0.19685039370078741" right="0.19685039370078741" top="0.19685039370078741" bottom="0.19685039370078741" header="0.19685039370078741" footer="0.19685039370078741"/>
  <pageSetup paperSize="9" scale="1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Revision comments</vt:lpstr>
      <vt:lpstr>List of study cases</vt:lpstr>
      <vt:lpstr>Case-1</vt:lpstr>
      <vt:lpstr>Case-2</vt:lpstr>
      <vt:lpstr>Case-3</vt:lpstr>
      <vt:lpstr>Case-4</vt:lpstr>
      <vt:lpstr>Case-5</vt:lpstr>
      <vt:lpstr>Case-6</vt:lpstr>
      <vt:lpstr>Case-7</vt:lpstr>
      <vt:lpstr>Case-8</vt:lpstr>
      <vt:lpstr>Case-9</vt:lpstr>
      <vt:lpstr>Case-10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张楠10184108</dc:creator>
  <cp:keywords>CTPClassification=CTP_IC:VisualMarkings=</cp:keywords>
  <cp:lastModifiedBy>mediatek</cp:lastModifiedBy>
  <cp:lastPrinted>2011-08-15T04:23:56Z</cp:lastPrinted>
  <dcterms:created xsi:type="dcterms:W3CDTF">2009-04-02T17:18:32Z</dcterms:created>
  <dcterms:modified xsi:type="dcterms:W3CDTF">2021-04-22T19:33:10Z</dcterms:modified>
</cp:coreProperties>
</file>