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intel-my.sharepoint.com/personal/dmitry_belov_intel_com/Documents/Desktop/RAN4/RAN4 102 - Feb 2022/04 Meeting/[102-e][323] NR_perf_enh2_Demod_Part2/Round 1/"/>
    </mc:Choice>
  </mc:AlternateContent>
  <xr:revisionPtr revIDLastSave="348" documentId="13_ncr:1_{54601AC1-1622-4DFE-906A-E97B32950D5A}" xr6:coauthVersionLast="47" xr6:coauthVersionMax="47" xr10:uidLastSave="{A1929EB6-B92A-48B2-98DF-73419170E8C1}"/>
  <bookViews>
    <workbookView xWindow="30" yWindow="30" windowWidth="28770" windowHeight="15570" tabRatio="756" activeTab="1" xr2:uid="{00000000-000D-0000-FFFF-FFFF00000000}"/>
  </bookViews>
  <sheets>
    <sheet name="Title" sheetId="1" r:id="rId1"/>
    <sheet name="Summary - FDD" sheetId="19" r:id="rId2"/>
    <sheet name="Summary - TDD" sheetId="2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19" l="1"/>
  <c r="Z5" i="20"/>
  <c r="AB5" i="20" s="1"/>
  <c r="Z6" i="20"/>
  <c r="AB6" i="20" s="1"/>
  <c r="Z7" i="20"/>
  <c r="AB7" i="20" s="1"/>
  <c r="Z8" i="20"/>
  <c r="AB8" i="20" s="1"/>
  <c r="Z9" i="20"/>
  <c r="AB9" i="20" s="1"/>
  <c r="Z10" i="20"/>
  <c r="AB10" i="20" s="1"/>
  <c r="Z11" i="20"/>
  <c r="AB11" i="20" s="1"/>
  <c r="Z12" i="20"/>
  <c r="AB12" i="20" s="1"/>
  <c r="Z13" i="20"/>
  <c r="AB13" i="20" s="1"/>
  <c r="Y5" i="20"/>
  <c r="Y6" i="20"/>
  <c r="Y7" i="20"/>
  <c r="Y8" i="20"/>
  <c r="Y9" i="20"/>
  <c r="AA9" i="20" s="1"/>
  <c r="Y10" i="20"/>
  <c r="AA10" i="20" s="1"/>
  <c r="Y11" i="20"/>
  <c r="Y12" i="20"/>
  <c r="AA12" i="20" s="1"/>
  <c r="Y13" i="20"/>
  <c r="AA13" i="20" s="1"/>
  <c r="X5" i="20"/>
  <c r="X6" i="20"/>
  <c r="X7" i="20"/>
  <c r="X8" i="20"/>
  <c r="X9" i="20"/>
  <c r="X10" i="20"/>
  <c r="X11" i="20"/>
  <c r="X12" i="20"/>
  <c r="X13" i="20"/>
  <c r="W5" i="20"/>
  <c r="W6" i="20"/>
  <c r="W7" i="20"/>
  <c r="W8" i="20"/>
  <c r="W9" i="20"/>
  <c r="W10" i="20"/>
  <c r="W11" i="20"/>
  <c r="W12" i="20"/>
  <c r="W13" i="20"/>
  <c r="Z5" i="19"/>
  <c r="AB5" i="19" s="1"/>
  <c r="Z6" i="19"/>
  <c r="AB6" i="19" s="1"/>
  <c r="Z7" i="19"/>
  <c r="AB7" i="19" s="1"/>
  <c r="Z8" i="19"/>
  <c r="AB8" i="19" s="1"/>
  <c r="Z9" i="19"/>
  <c r="AB9" i="19" s="1"/>
  <c r="Z10" i="19"/>
  <c r="Z11" i="19"/>
  <c r="AB11" i="19" s="1"/>
  <c r="Z12" i="19"/>
  <c r="AB12" i="19" s="1"/>
  <c r="Z13" i="19"/>
  <c r="AB13" i="19" s="1"/>
  <c r="Y5" i="19"/>
  <c r="AA5" i="19" s="1"/>
  <c r="Y6" i="19"/>
  <c r="AA6" i="19" s="1"/>
  <c r="Y7" i="19"/>
  <c r="Y8" i="19"/>
  <c r="Y9" i="19"/>
  <c r="AA9" i="19" s="1"/>
  <c r="Y10" i="19"/>
  <c r="AA10" i="19" s="1"/>
  <c r="Y11" i="19"/>
  <c r="AA11" i="19" s="1"/>
  <c r="Y12" i="19"/>
  <c r="Y13" i="19"/>
  <c r="X5" i="19"/>
  <c r="X6" i="19"/>
  <c r="X7" i="19"/>
  <c r="X8" i="19"/>
  <c r="X9" i="19"/>
  <c r="X10" i="19"/>
  <c r="X11" i="19"/>
  <c r="X12" i="19"/>
  <c r="X13" i="19"/>
  <c r="W5" i="19"/>
  <c r="W6" i="19"/>
  <c r="W7" i="19"/>
  <c r="W8" i="19"/>
  <c r="W9" i="19"/>
  <c r="W10" i="19"/>
  <c r="W11" i="19"/>
  <c r="W12" i="19"/>
  <c r="W13" i="19"/>
  <c r="Z4" i="20"/>
  <c r="Y4" i="20"/>
  <c r="AA4" i="20" s="1"/>
  <c r="X4" i="20"/>
  <c r="W4" i="20"/>
  <c r="Z4" i="19"/>
  <c r="AB4" i="19" s="1"/>
  <c r="Y4" i="19"/>
  <c r="W4" i="19"/>
  <c r="AC11" i="20" l="1"/>
  <c r="AC8" i="20"/>
  <c r="AC6" i="20"/>
  <c r="AC13" i="19"/>
  <c r="AC8" i="19"/>
  <c r="AC10" i="20"/>
  <c r="AC7" i="20"/>
  <c r="AC5" i="20"/>
  <c r="AA7" i="20"/>
  <c r="AC12" i="20"/>
  <c r="AC9" i="20"/>
  <c r="AC13" i="20"/>
  <c r="AC9" i="19"/>
  <c r="AA13" i="19"/>
  <c r="AC6" i="19"/>
  <c r="AC11" i="19"/>
  <c r="AC12" i="19"/>
  <c r="AA12" i="19"/>
  <c r="AC10" i="19"/>
  <c r="AB10" i="19"/>
  <c r="AC4" i="19"/>
  <c r="AA4" i="19"/>
  <c r="AC7" i="19"/>
  <c r="AA7" i="19"/>
  <c r="AA8" i="20"/>
  <c r="AA5" i="20"/>
  <c r="AA8" i="19"/>
  <c r="AC5" i="19"/>
  <c r="AA6" i="20"/>
  <c r="AC4" i="20"/>
  <c r="AB4" i="20"/>
  <c r="AA11" i="20"/>
</calcChain>
</file>

<file path=xl/sharedStrings.xml><?xml version="1.0" encoding="utf-8"?>
<sst xmlns="http://schemas.openxmlformats.org/spreadsheetml/2006/main" count="110" uniqueCount="26">
  <si>
    <t>SNR for 70% of Max T-put</t>
  </si>
  <si>
    <t>Parameters</t>
  </si>
  <si>
    <t>Intel</t>
  </si>
  <si>
    <t>Huawei</t>
    <phoneticPr fontId="1" type="noConversion"/>
  </si>
  <si>
    <t>Ericsson</t>
  </si>
  <si>
    <t>Apple</t>
  </si>
  <si>
    <t>MTK</t>
  </si>
  <si>
    <t>Qualcomm</t>
  </si>
  <si>
    <t>Nokia</t>
  </si>
  <si>
    <t>Span</t>
  </si>
  <si>
    <t>Avarage SNR</t>
  </si>
  <si>
    <t>Avarage SINR</t>
  </si>
  <si>
    <t>MMSE-IRC gain</t>
  </si>
  <si>
    <t>Channel model</t>
  </si>
  <si>
    <t>Number of UE Rx antenna</t>
  </si>
  <si>
    <t>INR1</t>
  </si>
  <si>
    <t>INR2</t>
  </si>
  <si>
    <t>MMSE-MRC</t>
  </si>
  <si>
    <t>MMSE-IRC</t>
  </si>
  <si>
    <t>TDLA</t>
  </si>
  <si>
    <t>2 Rx</t>
  </si>
  <si>
    <t>N/A</t>
  </si>
  <si>
    <t>4 Rx</t>
  </si>
  <si>
    <t>TDLC</t>
  </si>
  <si>
    <t>China Telecom</t>
  </si>
  <si>
    <t>Company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</si>
</sst>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164" fontId="0" fillId="0" borderId="2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 wrapText="1"/>
    </xf>
    <xf numFmtId="0" fontId="0" fillId="0" borderId="23" xfId="0" applyBorder="1"/>
    <xf numFmtId="0" fontId="0" fillId="2" borderId="3" xfId="0" applyFill="1" applyBorder="1" applyAlignment="1">
      <alignment horizontal="center" vertical="center"/>
    </xf>
    <xf numFmtId="0" fontId="0" fillId="0" borderId="26" xfId="0" applyBorder="1"/>
    <xf numFmtId="2" fontId="0" fillId="2" borderId="31" xfId="0" applyNumberFormat="1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35" xfId="0" applyNumberFormat="1" applyFill="1" applyBorder="1" applyAlignment="1">
      <alignment horizontal="center" vertical="center"/>
    </xf>
    <xf numFmtId="0" fontId="0" fillId="0" borderId="9" xfId="0" applyBorder="1"/>
    <xf numFmtId="0" fontId="0" fillId="0" borderId="4" xfId="0" applyBorder="1"/>
    <xf numFmtId="164" fontId="0" fillId="0" borderId="15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4" fontId="0" fillId="0" borderId="38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/>
    <xf numFmtId="0" fontId="0" fillId="0" borderId="26" xfId="0" applyFill="1" applyBorder="1"/>
    <xf numFmtId="164" fontId="0" fillId="0" borderId="27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0" fontId="0" fillId="0" borderId="7" xfId="0" applyBorder="1"/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2" fontId="0" fillId="2" borderId="39" xfId="0" applyNumberFormat="1" applyFill="1" applyBorder="1" applyAlignment="1">
      <alignment horizontal="center" vertical="center"/>
    </xf>
    <xf numFmtId="0" fontId="0" fillId="0" borderId="9" xfId="0" applyFill="1" applyBorder="1"/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15" xfId="0" applyFill="1" applyBorder="1"/>
    <xf numFmtId="164" fontId="0" fillId="0" borderId="4" xfId="0" applyNumberFormat="1" applyBorder="1"/>
    <xf numFmtId="164" fontId="0" fillId="3" borderId="16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42" xfId="0" applyNumberFormat="1" applyFill="1" applyBorder="1" applyAlignment="1">
      <alignment horizontal="center" vertical="center"/>
    </xf>
    <xf numFmtId="164" fontId="0" fillId="0" borderId="43" xfId="0" applyNumberFormat="1" applyFill="1" applyBorder="1" applyAlignment="1">
      <alignment horizontal="center" vertical="center"/>
    </xf>
    <xf numFmtId="164" fontId="0" fillId="0" borderId="41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0" fontId="0" fillId="0" borderId="4" xfId="0" applyFill="1" applyBorder="1"/>
    <xf numFmtId="164" fontId="0" fillId="0" borderId="45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Fill="1" applyBorder="1"/>
    <xf numFmtId="0" fontId="0" fillId="0" borderId="41" xfId="0" applyFill="1" applyBorder="1"/>
    <xf numFmtId="0" fontId="0" fillId="0" borderId="43" xfId="0" applyBorder="1"/>
    <xf numFmtId="0" fontId="0" fillId="0" borderId="41" xfId="0" applyBorder="1"/>
    <xf numFmtId="164" fontId="0" fillId="0" borderId="24" xfId="0" applyNumberFormat="1" applyBorder="1"/>
    <xf numFmtId="164" fontId="0" fillId="0" borderId="42" xfId="0" applyNumberFormat="1" applyBorder="1"/>
    <xf numFmtId="0" fontId="0" fillId="0" borderId="24" xfId="0" applyBorder="1"/>
    <xf numFmtId="164" fontId="0" fillId="3" borderId="4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7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164" fontId="0" fillId="0" borderId="49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2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11</xdr:col>
      <xdr:colOff>0</xdr:colOff>
      <xdr:row>30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CBF07-2256-4005-9BB0-1BA5856177F8}"/>
            </a:ext>
          </a:extLst>
        </xdr:cNvPr>
        <xdr:cNvSpPr txBox="1"/>
      </xdr:nvSpPr>
      <xdr:spPr>
        <a:xfrm>
          <a:off x="609599" y="190500"/>
          <a:ext cx="6096001" cy="552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RAN4#102-e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	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R4-2204377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E-meeting, 21 February – 3 March, 2022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10.12.2.1.1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Intel Corporation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Summary of PDSCH simulation results for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scenario woth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inter-cell interference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the simulation results for scenario with inter-cell interference.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R4-2203008 “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general and PDSCH demodulation requirements for inter-cell interference MMSE-IRC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”,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Intel Corporation, RAN4 #101-bis-e, January 2022.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O11" sqref="O11"/>
    </sheetView>
  </sheetViews>
  <sheetFormatPr defaultColWidth="8.85546875" defaultRowHeight="15"/>
  <sheetData/>
  <phoneticPr fontId="1" type="noConversion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3"/>
  <sheetViews>
    <sheetView tabSelected="1" workbookViewId="0">
      <pane xSplit="4" ySplit="3" topLeftCell="E4" activePane="bottomRight" state="frozen"/>
      <selection pane="topRight" activeCell="G1" sqref="G1"/>
      <selection pane="bottomLeft" activeCell="A4" sqref="A4"/>
      <selection pane="bottomRight" activeCell="K19" sqref="K19"/>
    </sheetView>
  </sheetViews>
  <sheetFormatPr defaultColWidth="8.85546875" defaultRowHeight="15"/>
  <cols>
    <col min="1" max="4" width="10.7109375" customWidth="1"/>
  </cols>
  <sheetData>
    <row r="1" spans="1:29" ht="16.5" thickBot="1">
      <c r="E1" s="99" t="s">
        <v>0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29">
      <c r="A2" s="117" t="s">
        <v>1</v>
      </c>
      <c r="B2" s="118"/>
      <c r="C2" s="118"/>
      <c r="D2" s="119"/>
      <c r="E2" s="100" t="s">
        <v>2</v>
      </c>
      <c r="F2" s="101"/>
      <c r="G2" s="102" t="s">
        <v>3</v>
      </c>
      <c r="H2" s="103"/>
      <c r="I2" s="100" t="s">
        <v>4</v>
      </c>
      <c r="J2" s="103"/>
      <c r="K2" s="100" t="s">
        <v>5</v>
      </c>
      <c r="L2" s="101"/>
      <c r="M2" s="102" t="s">
        <v>24</v>
      </c>
      <c r="N2" s="101"/>
      <c r="O2" s="102" t="s">
        <v>6</v>
      </c>
      <c r="P2" s="103"/>
      <c r="Q2" s="100" t="s">
        <v>7</v>
      </c>
      <c r="R2" s="101"/>
      <c r="S2" s="100" t="s">
        <v>8</v>
      </c>
      <c r="T2" s="103"/>
      <c r="U2" s="117" t="s">
        <v>25</v>
      </c>
      <c r="V2" s="118"/>
      <c r="W2" s="100" t="s">
        <v>9</v>
      </c>
      <c r="X2" s="101"/>
      <c r="Y2" s="100" t="s">
        <v>10</v>
      </c>
      <c r="Z2" s="101"/>
      <c r="AA2" s="102" t="s">
        <v>11</v>
      </c>
      <c r="AB2" s="103"/>
      <c r="AC2" s="104" t="s">
        <v>12</v>
      </c>
    </row>
    <row r="3" spans="1:29" ht="45.75" thickBot="1">
      <c r="A3" s="1" t="s">
        <v>13</v>
      </c>
      <c r="B3" s="2" t="s">
        <v>14</v>
      </c>
      <c r="C3" s="2" t="s">
        <v>15</v>
      </c>
      <c r="D3" s="3" t="s">
        <v>16</v>
      </c>
      <c r="E3" s="1" t="s">
        <v>17</v>
      </c>
      <c r="F3" s="3" t="s">
        <v>18</v>
      </c>
      <c r="G3" s="28" t="s">
        <v>17</v>
      </c>
      <c r="H3" s="10" t="s">
        <v>18</v>
      </c>
      <c r="I3" s="1" t="s">
        <v>17</v>
      </c>
      <c r="J3" s="10" t="s">
        <v>18</v>
      </c>
      <c r="K3" s="98" t="s">
        <v>17</v>
      </c>
      <c r="L3" s="128" t="s">
        <v>18</v>
      </c>
      <c r="M3" s="28" t="s">
        <v>17</v>
      </c>
      <c r="N3" s="3" t="s">
        <v>18</v>
      </c>
      <c r="O3" s="28" t="s">
        <v>17</v>
      </c>
      <c r="P3" s="10" t="s">
        <v>18</v>
      </c>
      <c r="Q3" s="1" t="s">
        <v>17</v>
      </c>
      <c r="R3" s="3" t="s">
        <v>18</v>
      </c>
      <c r="S3" s="1" t="s">
        <v>17</v>
      </c>
      <c r="T3" s="10" t="s">
        <v>18</v>
      </c>
      <c r="U3" s="1" t="s">
        <v>17</v>
      </c>
      <c r="V3" s="10" t="s">
        <v>18</v>
      </c>
      <c r="W3" s="1" t="s">
        <v>17</v>
      </c>
      <c r="X3" s="3" t="s">
        <v>18</v>
      </c>
      <c r="Y3" s="1" t="s">
        <v>17</v>
      </c>
      <c r="Z3" s="3" t="s">
        <v>18</v>
      </c>
      <c r="AA3" s="28" t="s">
        <v>17</v>
      </c>
      <c r="AB3" s="10" t="s">
        <v>18</v>
      </c>
      <c r="AC3" s="105"/>
    </row>
    <row r="4" spans="1:29">
      <c r="A4" s="113" t="s">
        <v>19</v>
      </c>
      <c r="B4" s="112" t="s">
        <v>20</v>
      </c>
      <c r="C4" s="30">
        <v>11.39</v>
      </c>
      <c r="D4" s="55">
        <v>5.45</v>
      </c>
      <c r="E4" s="135">
        <v>15.6</v>
      </c>
      <c r="F4" s="47">
        <v>13.6</v>
      </c>
      <c r="G4" s="22">
        <v>16.09</v>
      </c>
      <c r="H4" s="71">
        <v>13.19</v>
      </c>
      <c r="I4" s="135">
        <v>18.3</v>
      </c>
      <c r="J4" s="97">
        <v>17.399999999999999</v>
      </c>
      <c r="K4" s="22">
        <v>17.100000000000001</v>
      </c>
      <c r="L4" s="47">
        <v>15.8</v>
      </c>
      <c r="M4" s="22">
        <v>17.399999999999999</v>
      </c>
      <c r="N4" s="47">
        <v>14.2</v>
      </c>
      <c r="O4" s="22">
        <v>17.100000000000001</v>
      </c>
      <c r="P4" s="42">
        <v>13.8</v>
      </c>
      <c r="Q4" s="21">
        <v>16.29</v>
      </c>
      <c r="R4" s="42">
        <v>14.19</v>
      </c>
      <c r="S4" s="21">
        <v>18.079999999999998</v>
      </c>
      <c r="T4" s="47">
        <v>15</v>
      </c>
      <c r="U4" s="22"/>
      <c r="V4" s="44"/>
      <c r="W4" s="4">
        <f>MAX(E4,G4,I4,K4,M4,O4,Q4,S4,U4)-MIN(E4,G4,I4,K4,M4,O4,Q4,S4,U4)</f>
        <v>2.7000000000000011</v>
      </c>
      <c r="X4" s="7">
        <f>MAX(F4,H4,J4,L4,N4,P4,R4,T4,V4)-MIN(F4,H4,J4,L4,N4,P4,R4,T4,V4)</f>
        <v>4.2099999999999991</v>
      </c>
      <c r="Y4" s="4">
        <f>AVERAGE(E4,G4,I4,K4,M4,O4,Q4,S4,U4)</f>
        <v>16.994999999999997</v>
      </c>
      <c r="Z4" s="7">
        <f>AVERAGE(F4,H4,J4,L4,N4,P4,R4,T4,V4)</f>
        <v>14.647499999999999</v>
      </c>
      <c r="AA4" s="12">
        <f>10*LOG10(10^(Y4/10)/(10^($C4/10)+10^($D4/10)+1))</f>
        <v>4.3753299282864431</v>
      </c>
      <c r="AB4" s="16">
        <f>10*LOG10(10^(Z4/10)/(10^($C4/10)+10^($D4/10)+1))</f>
        <v>2.0278299282864447</v>
      </c>
      <c r="AC4" s="82">
        <f>Y4-Z4</f>
        <v>2.3474999999999984</v>
      </c>
    </row>
    <row r="5" spans="1:29">
      <c r="A5" s="114"/>
      <c r="B5" s="110"/>
      <c r="C5" s="72">
        <v>7.58</v>
      </c>
      <c r="D5" s="73" t="s">
        <v>21</v>
      </c>
      <c r="E5" s="136">
        <v>11.1</v>
      </c>
      <c r="F5" s="133">
        <v>8.8000000000000007</v>
      </c>
      <c r="G5" s="76">
        <v>12.9</v>
      </c>
      <c r="H5" s="77">
        <v>9.6999999999999993</v>
      </c>
      <c r="I5" s="137">
        <v>14.5</v>
      </c>
      <c r="J5" s="134">
        <v>13.9</v>
      </c>
      <c r="K5" s="130">
        <v>12.5</v>
      </c>
      <c r="L5" s="123">
        <v>11</v>
      </c>
      <c r="M5" s="76"/>
      <c r="N5" s="75"/>
      <c r="O5" s="76"/>
      <c r="P5" s="77"/>
      <c r="Q5" s="74">
        <v>11.69</v>
      </c>
      <c r="R5" s="77">
        <v>9.41</v>
      </c>
      <c r="S5" s="122">
        <v>13.73</v>
      </c>
      <c r="T5" s="123">
        <v>11.08</v>
      </c>
      <c r="U5" s="76"/>
      <c r="V5" s="78"/>
      <c r="W5" s="5">
        <f t="shared" ref="W5:W13" si="0">MAX(E5,G5,I5,K5,M5,O5,Q5,S5,U5)-MIN(E5,G5,I5,K5,M5,O5,Q5,S5,U5)</f>
        <v>3.4000000000000004</v>
      </c>
      <c r="X5" s="8">
        <f t="shared" ref="X5:X13" si="1">MAX(F5,H5,J5,L5,N5,P5,R5,T5,V5)-MIN(F5,H5,J5,L5,N5,P5,R5,T5,V5)</f>
        <v>5.0999999999999996</v>
      </c>
      <c r="Y5" s="5">
        <f t="shared" ref="Y5:Y13" si="2">AVERAGE(E5,G5,I5,K5,M5,O5,Q5,S5,U5)</f>
        <v>12.736666666666666</v>
      </c>
      <c r="Z5" s="8">
        <f t="shared" ref="Z5:Z13" si="3">AVERAGE(F5,H5,J5,L5,N5,P5,R5,T5,V5)</f>
        <v>10.648333333333333</v>
      </c>
      <c r="AA5" s="11">
        <f>10*LOG10(10^(Y5/10)/(10^($C5/10)+1))</f>
        <v>4.4578324589529679</v>
      </c>
      <c r="AB5" s="17">
        <f>10*LOG10(10^(Z5/10)/(10^($C5/10)+1))</f>
        <v>2.3694991256196358</v>
      </c>
      <c r="AC5" s="83">
        <f t="shared" ref="AC5:AC13" si="4">Y5-Z5</f>
        <v>2.0883333333333329</v>
      </c>
    </row>
    <row r="6" spans="1:29" ht="15.75" thickBot="1">
      <c r="A6" s="106"/>
      <c r="B6" s="109"/>
      <c r="C6" s="26">
        <v>4.84</v>
      </c>
      <c r="D6" s="56" t="s">
        <v>21</v>
      </c>
      <c r="E6" s="139">
        <v>9.3000000000000007</v>
      </c>
      <c r="F6" s="48">
        <v>8</v>
      </c>
      <c r="G6" s="24">
        <v>9.73</v>
      </c>
      <c r="H6" s="70">
        <v>7.72</v>
      </c>
      <c r="I6" s="139">
        <v>13</v>
      </c>
      <c r="J6" s="138">
        <v>12.6</v>
      </c>
      <c r="K6" s="131">
        <v>10.6</v>
      </c>
      <c r="L6" s="125">
        <v>9.6999999999999993</v>
      </c>
      <c r="M6" s="24">
        <v>10.8</v>
      </c>
      <c r="N6" s="48">
        <v>8.1</v>
      </c>
      <c r="O6" s="24">
        <v>11</v>
      </c>
      <c r="P6" s="43">
        <v>9.5</v>
      </c>
      <c r="Q6" s="23">
        <v>9.86</v>
      </c>
      <c r="R6" s="43">
        <v>8.32</v>
      </c>
      <c r="S6" s="23">
        <v>12.18</v>
      </c>
      <c r="T6" s="48">
        <v>10.48</v>
      </c>
      <c r="U6" s="24"/>
      <c r="V6" s="45"/>
      <c r="W6" s="6">
        <f t="shared" si="0"/>
        <v>3.6999999999999993</v>
      </c>
      <c r="X6" s="9">
        <f t="shared" si="1"/>
        <v>4.88</v>
      </c>
      <c r="Y6" s="6">
        <f t="shared" si="2"/>
        <v>10.80875</v>
      </c>
      <c r="Z6" s="9">
        <f t="shared" si="3"/>
        <v>9.3025000000000002</v>
      </c>
      <c r="AA6" s="33">
        <f>10*LOG10(10^(Y6/10)/(10^($C6/10)+1))</f>
        <v>4.7364576247671897</v>
      </c>
      <c r="AB6" s="18">
        <f>10*LOG10(10^(Z6/10)/(10^($C6/10)+1))</f>
        <v>3.2302076247671878</v>
      </c>
      <c r="AC6" s="84">
        <f t="shared" si="4"/>
        <v>1.5062499999999996</v>
      </c>
    </row>
    <row r="7" spans="1:29">
      <c r="A7" s="106"/>
      <c r="B7" s="116" t="s">
        <v>22</v>
      </c>
      <c r="C7" s="34">
        <v>11.39</v>
      </c>
      <c r="D7" s="57">
        <v>5.45</v>
      </c>
      <c r="E7" s="21">
        <v>12.1</v>
      </c>
      <c r="F7" s="47">
        <v>6.9</v>
      </c>
      <c r="G7" s="22">
        <v>13.24</v>
      </c>
      <c r="H7" s="71">
        <v>5.96</v>
      </c>
      <c r="I7" s="21">
        <v>13</v>
      </c>
      <c r="J7" s="47">
        <v>8.1999999999999993</v>
      </c>
      <c r="K7" s="22">
        <v>14.3</v>
      </c>
      <c r="L7" s="47">
        <v>10.5</v>
      </c>
      <c r="M7" s="22">
        <v>13.9</v>
      </c>
      <c r="N7" s="47">
        <v>7.3</v>
      </c>
      <c r="O7" s="22">
        <v>13.3</v>
      </c>
      <c r="P7" s="42">
        <v>6.7</v>
      </c>
      <c r="Q7" s="21">
        <v>12.46</v>
      </c>
      <c r="R7" s="42">
        <v>8.84</v>
      </c>
      <c r="S7" s="21">
        <v>14.37</v>
      </c>
      <c r="T7" s="97">
        <v>11.12</v>
      </c>
      <c r="U7" s="22"/>
      <c r="V7" s="44"/>
      <c r="W7" s="4">
        <f t="shared" si="0"/>
        <v>2.2699999999999996</v>
      </c>
      <c r="X7" s="7">
        <f t="shared" si="1"/>
        <v>5.1599999999999993</v>
      </c>
      <c r="Y7" s="4">
        <f t="shared" si="2"/>
        <v>13.333750000000002</v>
      </c>
      <c r="Z7" s="7">
        <f t="shared" si="3"/>
        <v>8.1900000000000013</v>
      </c>
      <c r="AA7" s="12">
        <f>10*LOG10(10^(Y7/10)/(10^($C7/10)+10^($D7/10)+1))</f>
        <v>0.71407992828644629</v>
      </c>
      <c r="AB7" s="16">
        <f>10*LOG10(10^(Z7/10)/(10^($C7/10)+10^($D7/10)+1))</f>
        <v>-4.4296700717135549</v>
      </c>
      <c r="AC7" s="82">
        <f t="shared" si="4"/>
        <v>5.1437500000000007</v>
      </c>
    </row>
    <row r="8" spans="1:29">
      <c r="A8" s="115"/>
      <c r="B8" s="110"/>
      <c r="C8" s="72">
        <v>7.58</v>
      </c>
      <c r="D8" s="73" t="s">
        <v>21</v>
      </c>
      <c r="E8" s="136">
        <v>7.6</v>
      </c>
      <c r="F8" s="75">
        <v>4.4000000000000004</v>
      </c>
      <c r="G8" s="76">
        <v>9.8000000000000007</v>
      </c>
      <c r="H8" s="77">
        <v>4.5999999999999996</v>
      </c>
      <c r="I8" s="137">
        <v>7.6</v>
      </c>
      <c r="J8" s="134">
        <v>3.4</v>
      </c>
      <c r="K8" s="130">
        <v>9.6999999999999993</v>
      </c>
      <c r="L8" s="123">
        <v>6.2</v>
      </c>
      <c r="M8" s="76"/>
      <c r="N8" s="75"/>
      <c r="O8" s="76"/>
      <c r="P8" s="77"/>
      <c r="Q8" s="74">
        <v>8.0500000000000007</v>
      </c>
      <c r="R8" s="77">
        <v>4.72</v>
      </c>
      <c r="S8" s="137">
        <v>10.119999999999999</v>
      </c>
      <c r="T8" s="134">
        <v>7.9</v>
      </c>
      <c r="U8" s="76"/>
      <c r="V8" s="78"/>
      <c r="W8" s="5">
        <f t="shared" si="0"/>
        <v>2.5199999999999996</v>
      </c>
      <c r="X8" s="8">
        <f t="shared" si="1"/>
        <v>4.5</v>
      </c>
      <c r="Y8" s="5">
        <f t="shared" si="2"/>
        <v>8.8116666666666656</v>
      </c>
      <c r="Z8" s="8">
        <f t="shared" si="3"/>
        <v>5.2033333333333331</v>
      </c>
      <c r="AA8" s="11">
        <f>10*LOG10(10^(Y8/10)/(10^($C8/10)+1))</f>
        <v>0.53283245895296671</v>
      </c>
      <c r="AB8" s="17">
        <f>10*LOG10(10^(Z8/10)/(10^($C8/10)+1))</f>
        <v>-3.0755008743803653</v>
      </c>
      <c r="AC8" s="83">
        <f t="shared" si="4"/>
        <v>3.6083333333333325</v>
      </c>
    </row>
    <row r="9" spans="1:29" ht="15.75" thickBot="1">
      <c r="A9" s="107"/>
      <c r="B9" s="109"/>
      <c r="C9" s="26">
        <v>4.84</v>
      </c>
      <c r="D9" s="56" t="s">
        <v>21</v>
      </c>
      <c r="E9" s="139">
        <v>5.8</v>
      </c>
      <c r="F9" s="48">
        <v>4.2</v>
      </c>
      <c r="G9" s="24">
        <v>6.72</v>
      </c>
      <c r="H9" s="43">
        <v>3.43</v>
      </c>
      <c r="I9" s="23">
        <v>5.9</v>
      </c>
      <c r="J9" s="138">
        <v>3</v>
      </c>
      <c r="K9" s="24">
        <v>8</v>
      </c>
      <c r="L9" s="48">
        <v>5.7</v>
      </c>
      <c r="M9" s="24">
        <v>7.3</v>
      </c>
      <c r="N9" s="48">
        <v>4</v>
      </c>
      <c r="O9" s="24">
        <v>7.6</v>
      </c>
      <c r="P9" s="43">
        <v>5</v>
      </c>
      <c r="Q9" s="23">
        <v>6.24</v>
      </c>
      <c r="R9" s="43">
        <v>3.89</v>
      </c>
      <c r="S9" s="139">
        <v>8.32</v>
      </c>
      <c r="T9" s="138">
        <v>7.45</v>
      </c>
      <c r="U9" s="24"/>
      <c r="V9" s="45"/>
      <c r="W9" s="6">
        <f t="shared" si="0"/>
        <v>2.5200000000000005</v>
      </c>
      <c r="X9" s="9">
        <f t="shared" si="1"/>
        <v>4.45</v>
      </c>
      <c r="Y9" s="6">
        <f t="shared" si="2"/>
        <v>6.9850000000000003</v>
      </c>
      <c r="Z9" s="9">
        <f t="shared" si="3"/>
        <v>4.5837500000000002</v>
      </c>
      <c r="AA9" s="33">
        <f>10*LOG10(10^(Y9/10)/(10^($C9/10)+1))</f>
        <v>0.91270762476718903</v>
      </c>
      <c r="AB9" s="18">
        <f>10*LOG10(10^(Z9/10)/(10^($C9/10)+1))</f>
        <v>-1.4885423752328113</v>
      </c>
      <c r="AC9" s="84">
        <f t="shared" si="4"/>
        <v>2.4012500000000001</v>
      </c>
    </row>
    <row r="10" spans="1:29">
      <c r="A10" s="106" t="s">
        <v>23</v>
      </c>
      <c r="B10" s="108" t="s">
        <v>20</v>
      </c>
      <c r="C10" s="25">
        <v>7.77</v>
      </c>
      <c r="D10" s="58">
        <v>2.29</v>
      </c>
      <c r="E10" s="21">
        <v>13.8</v>
      </c>
      <c r="F10" s="47">
        <v>12.5</v>
      </c>
      <c r="G10" s="22">
        <v>14.05</v>
      </c>
      <c r="H10" s="71">
        <v>11.99</v>
      </c>
      <c r="I10" s="21">
        <v>15.7</v>
      </c>
      <c r="J10" s="97">
        <v>15.2</v>
      </c>
      <c r="K10" s="22">
        <v>15</v>
      </c>
      <c r="L10" s="47">
        <v>14.4</v>
      </c>
      <c r="M10" s="22"/>
      <c r="N10" s="47"/>
      <c r="O10" s="22">
        <v>15.2</v>
      </c>
      <c r="P10" s="42">
        <v>13.4</v>
      </c>
      <c r="Q10" s="21">
        <v>14.05</v>
      </c>
      <c r="R10" s="47">
        <v>12.58</v>
      </c>
      <c r="S10" s="132">
        <v>14.88</v>
      </c>
      <c r="T10" s="132">
        <v>13.23</v>
      </c>
      <c r="U10" s="21"/>
      <c r="V10" s="44"/>
      <c r="W10" s="4">
        <f t="shared" si="0"/>
        <v>1.8999999999999986</v>
      </c>
      <c r="X10" s="7">
        <f t="shared" si="1"/>
        <v>3.2099999999999991</v>
      </c>
      <c r="Y10" s="4">
        <f t="shared" si="2"/>
        <v>14.668571428571427</v>
      </c>
      <c r="Z10" s="7">
        <f t="shared" si="3"/>
        <v>13.328571428571427</v>
      </c>
      <c r="AA10" s="12">
        <f>10*LOG10(10^(Y10/10)/(10^($C10/10)+10^($D10/10)+1))</f>
        <v>5.284147894786015</v>
      </c>
      <c r="AB10" s="16">
        <f>10*LOG10(10^(Z10/10)/(10^($C10/10)+10^($D10/10)+1))</f>
        <v>3.9441478947860165</v>
      </c>
      <c r="AC10" s="82">
        <f t="shared" si="4"/>
        <v>1.3399999999999999</v>
      </c>
    </row>
    <row r="11" spans="1:29" ht="15.75" thickBot="1">
      <c r="A11" s="106"/>
      <c r="B11" s="109"/>
      <c r="C11" s="32">
        <v>5.49</v>
      </c>
      <c r="D11" s="59" t="s">
        <v>21</v>
      </c>
      <c r="E11" s="23">
        <v>10.7</v>
      </c>
      <c r="F11" s="48">
        <v>9.3000000000000007</v>
      </c>
      <c r="G11" s="24">
        <v>11.05</v>
      </c>
      <c r="H11" s="43">
        <v>8.91</v>
      </c>
      <c r="I11" s="139">
        <v>13.2</v>
      </c>
      <c r="J11" s="138">
        <v>12.9</v>
      </c>
      <c r="K11" s="24">
        <v>12.1</v>
      </c>
      <c r="L11" s="48">
        <v>11.3</v>
      </c>
      <c r="M11" s="24"/>
      <c r="N11" s="48"/>
      <c r="O11" s="24">
        <v>12.6</v>
      </c>
      <c r="P11" s="43">
        <v>11.1</v>
      </c>
      <c r="Q11" s="23">
        <v>10.97</v>
      </c>
      <c r="R11" s="48">
        <v>9.52</v>
      </c>
      <c r="S11" s="141">
        <v>10.6</v>
      </c>
      <c r="T11" s="70">
        <v>7.37</v>
      </c>
      <c r="U11" s="23"/>
      <c r="V11" s="45"/>
      <c r="W11" s="6">
        <f t="shared" si="0"/>
        <v>2.5999999999999996</v>
      </c>
      <c r="X11" s="9">
        <f t="shared" si="1"/>
        <v>5.53</v>
      </c>
      <c r="Y11" s="6">
        <f t="shared" si="2"/>
        <v>11.602857142857143</v>
      </c>
      <c r="Z11" s="9">
        <f t="shared" si="3"/>
        <v>10.057142857142859</v>
      </c>
      <c r="AA11" s="33">
        <f>10*LOG10(10^(Y11/10)/(10^($C11/10)+1))</f>
        <v>5.0323240494441155</v>
      </c>
      <c r="AB11" s="18">
        <f>10*LOG10(10^(Z11/10)/(10^($C11/10)+1))</f>
        <v>3.4866097637298292</v>
      </c>
      <c r="AC11" s="84">
        <f t="shared" si="4"/>
        <v>1.5457142857142845</v>
      </c>
    </row>
    <row r="12" spans="1:29">
      <c r="A12" s="106"/>
      <c r="B12" s="110" t="s">
        <v>22</v>
      </c>
      <c r="C12" s="25">
        <v>7.77</v>
      </c>
      <c r="D12" s="58">
        <v>2.29</v>
      </c>
      <c r="E12" s="21">
        <v>10.4</v>
      </c>
      <c r="F12" s="47">
        <v>7.7</v>
      </c>
      <c r="G12" s="22">
        <v>10.77</v>
      </c>
      <c r="H12" s="71">
        <v>6.4</v>
      </c>
      <c r="I12" s="21">
        <v>11.9</v>
      </c>
      <c r="J12" s="47">
        <v>9.8000000000000007</v>
      </c>
      <c r="K12" s="129">
        <v>12.3</v>
      </c>
      <c r="L12" s="140">
        <v>10.8</v>
      </c>
      <c r="M12" s="51"/>
      <c r="N12" s="81"/>
      <c r="O12" s="22">
        <v>11.8</v>
      </c>
      <c r="P12" s="42">
        <v>8.3000000000000007</v>
      </c>
      <c r="Q12" s="21">
        <v>10.5</v>
      </c>
      <c r="R12" s="47">
        <v>7.71</v>
      </c>
      <c r="S12" s="22">
        <v>10.92</v>
      </c>
      <c r="T12" s="42">
        <v>8.39</v>
      </c>
      <c r="U12" s="21"/>
      <c r="V12" s="44"/>
      <c r="W12" s="4">
        <f t="shared" si="0"/>
        <v>1.9000000000000004</v>
      </c>
      <c r="X12" s="7">
        <f t="shared" si="1"/>
        <v>4.4000000000000004</v>
      </c>
      <c r="Y12" s="4">
        <f t="shared" si="2"/>
        <v>11.227142857142857</v>
      </c>
      <c r="Z12" s="7">
        <f t="shared" si="3"/>
        <v>8.4428571428571431</v>
      </c>
      <c r="AA12" s="12">
        <f>10*LOG10(10^(Y12/10)/(10^($C12/10)+10^($D12/10)+1))</f>
        <v>1.8427193233574459</v>
      </c>
      <c r="AB12" s="16">
        <f>10*LOG10(10^(Z12/10)/(10^($C12/10)+10^($D12/10)+1))</f>
        <v>-0.94156639092826844</v>
      </c>
      <c r="AC12" s="82">
        <f t="shared" si="4"/>
        <v>2.7842857142857138</v>
      </c>
    </row>
    <row r="13" spans="1:29" ht="15.75" thickBot="1">
      <c r="A13" s="107"/>
      <c r="B13" s="111"/>
      <c r="C13" s="26">
        <v>5.49</v>
      </c>
      <c r="D13" s="56" t="s">
        <v>21</v>
      </c>
      <c r="E13" s="23">
        <v>7.4</v>
      </c>
      <c r="F13" s="48">
        <v>5.4</v>
      </c>
      <c r="G13" s="24">
        <v>8</v>
      </c>
      <c r="H13" s="70">
        <v>4.3099999999999996</v>
      </c>
      <c r="I13" s="23">
        <v>9.1</v>
      </c>
      <c r="J13" s="48">
        <v>6.7</v>
      </c>
      <c r="K13" s="24">
        <v>9.3000000000000007</v>
      </c>
      <c r="L13" s="138">
        <v>7.9</v>
      </c>
      <c r="M13" s="50"/>
      <c r="N13" s="60"/>
      <c r="O13" s="24">
        <v>9.1</v>
      </c>
      <c r="P13" s="43">
        <v>6.5</v>
      </c>
      <c r="Q13" s="23">
        <v>7.6</v>
      </c>
      <c r="R13" s="48">
        <v>4.78</v>
      </c>
      <c r="S13" s="24">
        <v>7.32</v>
      </c>
      <c r="T13" s="43">
        <v>5.07</v>
      </c>
      <c r="U13" s="23"/>
      <c r="V13" s="45"/>
      <c r="W13" s="6">
        <f t="shared" si="0"/>
        <v>1.9800000000000004</v>
      </c>
      <c r="X13" s="9">
        <f t="shared" si="1"/>
        <v>3.5900000000000007</v>
      </c>
      <c r="Y13" s="6">
        <f t="shared" si="2"/>
        <v>8.26</v>
      </c>
      <c r="Z13" s="9">
        <f t="shared" si="3"/>
        <v>5.8085714285714287</v>
      </c>
      <c r="AA13" s="33">
        <f>10*LOG10(10^(Y13/10)/(10^($C13/10)+1))</f>
        <v>1.6894669065869707</v>
      </c>
      <c r="AB13" s="18">
        <f>10*LOG10(10^(Z13/10)/(10^($C13/10)+1))</f>
        <v>-0.76196166484160144</v>
      </c>
      <c r="AC13" s="84">
        <f t="shared" si="4"/>
        <v>2.4514285714285711</v>
      </c>
    </row>
  </sheetData>
  <mergeCells count="21">
    <mergeCell ref="AC2:AC3"/>
    <mergeCell ref="Q2:R2"/>
    <mergeCell ref="A10:A13"/>
    <mergeCell ref="AA2:AB2"/>
    <mergeCell ref="W2:X2"/>
    <mergeCell ref="Y2:Z2"/>
    <mergeCell ref="B10:B11"/>
    <mergeCell ref="B12:B13"/>
    <mergeCell ref="B4:B6"/>
    <mergeCell ref="A4:A9"/>
    <mergeCell ref="B7:B9"/>
    <mergeCell ref="A2:D2"/>
    <mergeCell ref="S2:T2"/>
    <mergeCell ref="U2:V2"/>
    <mergeCell ref="E1:R1"/>
    <mergeCell ref="E2:F2"/>
    <mergeCell ref="G2:H2"/>
    <mergeCell ref="I2:J2"/>
    <mergeCell ref="K2:L2"/>
    <mergeCell ref="M2:N2"/>
    <mergeCell ref="O2:P2"/>
  </mergeCells>
  <phoneticPr fontId="1" type="noConversion"/>
  <conditionalFormatting sqref="AB4:AB13">
    <cfRule type="cellIs" dxfId="5" priority="4" stopIfTrue="1" operator="lessThan">
      <formula>-6</formula>
    </cfRule>
  </conditionalFormatting>
  <conditionalFormatting sqref="AC4:AC13">
    <cfRule type="cellIs" dxfId="4" priority="2" operator="lessThanOrEqual">
      <formula>1</formula>
    </cfRule>
  </conditionalFormatting>
  <conditionalFormatting sqref="W4:X13">
    <cfRule type="cellIs" dxfId="3" priority="1" operator="greaterThan">
      <formula>2.5</formula>
    </cfRule>
  </conditionalFormatting>
  <dataValidations count="1">
    <dataValidation type="whole" operator="greaterThan" allowBlank="1" showInputMessage="1" sqref="AA4:AB13" xr:uid="{FABE29D5-2F7E-4427-AEF9-E4433373A8F9}">
      <formula1>-6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A95CC-6EE5-4A7B-9C01-514BA2E5C912}">
  <dimension ref="A1:AC13"/>
  <sheetViews>
    <sheetView workbookViewId="0">
      <pane xSplit="4" ySplit="3" topLeftCell="E4" activePane="bottomRight" state="frozen"/>
      <selection pane="topRight" activeCell="G1" sqref="G1"/>
      <selection pane="bottomLeft" activeCell="A4" sqref="A4"/>
      <selection pane="bottomRight" activeCell="J14" sqref="J14"/>
    </sheetView>
  </sheetViews>
  <sheetFormatPr defaultColWidth="8.85546875" defaultRowHeight="15"/>
  <cols>
    <col min="1" max="4" width="10.7109375" customWidth="1"/>
  </cols>
  <sheetData>
    <row r="1" spans="1:29" ht="16.5" thickBot="1">
      <c r="E1" s="99" t="s">
        <v>0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29">
      <c r="A2" s="117" t="s">
        <v>1</v>
      </c>
      <c r="B2" s="118"/>
      <c r="C2" s="118"/>
      <c r="D2" s="119"/>
      <c r="E2" s="100" t="s">
        <v>2</v>
      </c>
      <c r="F2" s="101"/>
      <c r="G2" s="102" t="s">
        <v>3</v>
      </c>
      <c r="H2" s="103"/>
      <c r="I2" s="100" t="s">
        <v>4</v>
      </c>
      <c r="J2" s="101"/>
      <c r="K2" s="102" t="s">
        <v>5</v>
      </c>
      <c r="L2" s="103"/>
      <c r="M2" s="100" t="s">
        <v>24</v>
      </c>
      <c r="N2" s="101"/>
      <c r="O2" s="102" t="s">
        <v>6</v>
      </c>
      <c r="P2" s="103"/>
      <c r="Q2" s="100" t="s">
        <v>7</v>
      </c>
      <c r="R2" s="101"/>
      <c r="S2" s="100" t="s">
        <v>8</v>
      </c>
      <c r="T2" s="103"/>
      <c r="U2" s="117" t="s">
        <v>25</v>
      </c>
      <c r="V2" s="119"/>
      <c r="W2" s="100" t="s">
        <v>9</v>
      </c>
      <c r="X2" s="101"/>
      <c r="Y2" s="102" t="s">
        <v>10</v>
      </c>
      <c r="Z2" s="103"/>
      <c r="AA2" s="100" t="s">
        <v>11</v>
      </c>
      <c r="AB2" s="101"/>
      <c r="AC2" s="120" t="s">
        <v>12</v>
      </c>
    </row>
    <row r="3" spans="1:29" ht="45.75" thickBot="1">
      <c r="A3" s="1" t="s">
        <v>13</v>
      </c>
      <c r="B3" s="2" t="s">
        <v>14</v>
      </c>
      <c r="C3" s="2" t="s">
        <v>15</v>
      </c>
      <c r="D3" s="3" t="s">
        <v>16</v>
      </c>
      <c r="E3" s="1" t="s">
        <v>17</v>
      </c>
      <c r="F3" s="3" t="s">
        <v>18</v>
      </c>
      <c r="G3" s="28" t="s">
        <v>17</v>
      </c>
      <c r="H3" s="10" t="s">
        <v>18</v>
      </c>
      <c r="I3" s="1" t="s">
        <v>17</v>
      </c>
      <c r="J3" s="3" t="s">
        <v>18</v>
      </c>
      <c r="K3" s="28" t="s">
        <v>17</v>
      </c>
      <c r="L3" s="10" t="s">
        <v>18</v>
      </c>
      <c r="M3" s="1" t="s">
        <v>17</v>
      </c>
      <c r="N3" s="3" t="s">
        <v>18</v>
      </c>
      <c r="O3" s="28" t="s">
        <v>17</v>
      </c>
      <c r="P3" s="10" t="s">
        <v>18</v>
      </c>
      <c r="Q3" s="1" t="s">
        <v>17</v>
      </c>
      <c r="R3" s="3" t="s">
        <v>18</v>
      </c>
      <c r="S3" s="1" t="s">
        <v>17</v>
      </c>
      <c r="T3" s="10" t="s">
        <v>18</v>
      </c>
      <c r="U3" s="1" t="s">
        <v>17</v>
      </c>
      <c r="V3" s="3" t="s">
        <v>18</v>
      </c>
      <c r="W3" s="1" t="s">
        <v>17</v>
      </c>
      <c r="X3" s="3" t="s">
        <v>18</v>
      </c>
      <c r="Y3" s="28" t="s">
        <v>17</v>
      </c>
      <c r="Z3" s="10" t="s">
        <v>18</v>
      </c>
      <c r="AA3" s="1" t="s">
        <v>17</v>
      </c>
      <c r="AB3" s="3" t="s">
        <v>18</v>
      </c>
      <c r="AC3" s="121"/>
    </row>
    <row r="4" spans="1:29">
      <c r="A4" s="113" t="s">
        <v>19</v>
      </c>
      <c r="B4" s="112" t="s">
        <v>20</v>
      </c>
      <c r="C4" s="30">
        <v>11.39</v>
      </c>
      <c r="D4" s="36">
        <v>5.45</v>
      </c>
      <c r="E4" s="21">
        <v>16</v>
      </c>
      <c r="F4" s="47">
        <v>14</v>
      </c>
      <c r="G4" s="49"/>
      <c r="H4" s="61"/>
      <c r="I4" s="21">
        <v>18</v>
      </c>
      <c r="J4" s="47">
        <v>17</v>
      </c>
      <c r="K4" s="22">
        <v>17.3</v>
      </c>
      <c r="L4" s="47">
        <v>15.7</v>
      </c>
      <c r="M4" s="46"/>
      <c r="N4" s="35"/>
      <c r="O4" s="4"/>
      <c r="P4" s="7"/>
      <c r="Q4" s="46"/>
      <c r="R4" s="35"/>
      <c r="S4" s="66"/>
      <c r="T4" s="35"/>
      <c r="U4" s="66"/>
      <c r="V4" s="35"/>
      <c r="W4" s="4">
        <f>MAX(E4,G4,I4,K4,M4,O4,Q4,S4,U4)-MIN(E4,G4,I4,K4,M4,O4,Q4,S4,U4)</f>
        <v>2</v>
      </c>
      <c r="X4" s="7">
        <f>MAX(F4,H4,J4,L4,N4,P4,R4,T4,V4)-MIN(F4,H4,J4,L4,N4,P4,R4,T4,V4)</f>
        <v>3</v>
      </c>
      <c r="Y4" s="12">
        <f>AVERAGE(E4,G4,I4,K4,M4,O4,Q4,S4,U4)</f>
        <v>17.099999999999998</v>
      </c>
      <c r="Z4" s="16">
        <f>AVERAGE(F4,H4,J4,L4,N4,P4,R4,T4,V4)</f>
        <v>15.566666666666668</v>
      </c>
      <c r="AA4" s="4">
        <f>10*LOG10(10^(Y4/10)/(10^($C4/10)+10^($D4/10)+1))</f>
        <v>4.4803299282864408</v>
      </c>
      <c r="AB4" s="7">
        <f>10*LOG10(10^(Z4/10)/(10^($C4/10)+10^($D4/10)+1))</f>
        <v>2.9469965949531138</v>
      </c>
      <c r="AC4" s="13">
        <f t="shared" ref="AC4:AC13" si="0">Y4-Z4</f>
        <v>1.5333333333333297</v>
      </c>
    </row>
    <row r="5" spans="1:29">
      <c r="A5" s="114"/>
      <c r="B5" s="110"/>
      <c r="C5" s="72">
        <v>7.58</v>
      </c>
      <c r="D5" s="73" t="s">
        <v>21</v>
      </c>
      <c r="E5" s="74">
        <v>11.3</v>
      </c>
      <c r="F5" s="75">
        <v>9.1</v>
      </c>
      <c r="G5" s="85"/>
      <c r="H5" s="86"/>
      <c r="I5" s="122">
        <v>14</v>
      </c>
      <c r="J5" s="123">
        <v>13.5</v>
      </c>
      <c r="K5" s="130">
        <v>12.8</v>
      </c>
      <c r="L5" s="123">
        <v>10.9</v>
      </c>
      <c r="M5" s="87"/>
      <c r="N5" s="88"/>
      <c r="O5" s="79"/>
      <c r="P5" s="80"/>
      <c r="Q5" s="87"/>
      <c r="R5" s="88"/>
      <c r="S5" s="89"/>
      <c r="T5" s="88"/>
      <c r="U5" s="89"/>
      <c r="V5" s="88"/>
      <c r="W5" s="5">
        <f t="shared" ref="W5:W13" si="1">MAX(E5,G5,I5,K5,M5,O5,Q5,S5,U5)-MIN(E5,G5,I5,K5,M5,O5,Q5,S5,U5)</f>
        <v>2.6999999999999993</v>
      </c>
      <c r="X5" s="8">
        <f t="shared" ref="X5:X13" si="2">MAX(F5,H5,J5,L5,N5,P5,R5,T5,V5)-MIN(F5,H5,J5,L5,N5,P5,R5,T5,V5)</f>
        <v>4.4000000000000004</v>
      </c>
      <c r="Y5" s="11">
        <f t="shared" ref="Y5:Y13" si="3">AVERAGE(E5,G5,I5,K5,M5,O5,Q5,S5,U5)</f>
        <v>12.700000000000001</v>
      </c>
      <c r="Z5" s="17">
        <f t="shared" ref="Z5:Z13" si="4">AVERAGE(F5,H5,J5,L5,N5,P5,R5,T5,V5)</f>
        <v>11.166666666666666</v>
      </c>
      <c r="AA5" s="5">
        <f>10*LOG10(10^(Y5/10)/(10^($C5/10)+1))</f>
        <v>4.4211657922863026</v>
      </c>
      <c r="AB5" s="8">
        <f>10*LOG10(10^(Z5/10)/(10^($C5/10)+1))</f>
        <v>2.8878324589529694</v>
      </c>
      <c r="AC5" s="14">
        <f t="shared" si="0"/>
        <v>1.533333333333335</v>
      </c>
    </row>
    <row r="6" spans="1:29" ht="15.75" thickBot="1">
      <c r="A6" s="106"/>
      <c r="B6" s="109"/>
      <c r="C6" s="26">
        <v>4.84</v>
      </c>
      <c r="D6" s="27" t="s">
        <v>21</v>
      </c>
      <c r="E6" s="23">
        <v>9.5</v>
      </c>
      <c r="F6" s="48">
        <v>8.1999999999999993</v>
      </c>
      <c r="G6" s="50"/>
      <c r="H6" s="62"/>
      <c r="I6" s="23">
        <v>12.6</v>
      </c>
      <c r="J6" s="48">
        <v>12.3</v>
      </c>
      <c r="K6" s="131">
        <v>10.8</v>
      </c>
      <c r="L6" s="125">
        <v>9.6999999999999993</v>
      </c>
      <c r="M6" s="29"/>
      <c r="N6" s="20"/>
      <c r="O6" s="63"/>
      <c r="P6" s="64"/>
      <c r="Q6" s="29"/>
      <c r="R6" s="20"/>
      <c r="S6" s="54"/>
      <c r="T6" s="20"/>
      <c r="U6" s="54"/>
      <c r="V6" s="20"/>
      <c r="W6" s="6">
        <f t="shared" si="1"/>
        <v>3.0999999999999996</v>
      </c>
      <c r="X6" s="9">
        <f t="shared" si="2"/>
        <v>4.1000000000000014</v>
      </c>
      <c r="Y6" s="33">
        <f t="shared" si="3"/>
        <v>10.966666666666669</v>
      </c>
      <c r="Z6" s="18">
        <f t="shared" si="4"/>
        <v>10.066666666666666</v>
      </c>
      <c r="AA6" s="6">
        <f>10*LOG10(10^(Y6/10)/(10^($C6/10)+1))</f>
        <v>4.8943742914338584</v>
      </c>
      <c r="AB6" s="9">
        <f>10*LOG10(10^(Z6/10)/(10^($C6/10)+1))</f>
        <v>3.9943742914338549</v>
      </c>
      <c r="AC6" s="15">
        <f t="shared" si="0"/>
        <v>0.90000000000000213</v>
      </c>
    </row>
    <row r="7" spans="1:29">
      <c r="A7" s="106"/>
      <c r="B7" s="116" t="s">
        <v>22</v>
      </c>
      <c r="C7" s="34">
        <v>11.39</v>
      </c>
      <c r="D7" s="37">
        <v>5.45</v>
      </c>
      <c r="E7" s="21">
        <v>12.6</v>
      </c>
      <c r="F7" s="47">
        <v>7.3</v>
      </c>
      <c r="G7" s="51"/>
      <c r="H7" s="68"/>
      <c r="I7" s="21">
        <v>13.4</v>
      </c>
      <c r="J7" s="47">
        <v>9.1</v>
      </c>
      <c r="K7" s="22">
        <v>14.8</v>
      </c>
      <c r="L7" s="47">
        <v>10.7</v>
      </c>
      <c r="M7" s="31"/>
      <c r="N7" s="19"/>
      <c r="O7" s="65"/>
      <c r="P7" s="69"/>
      <c r="Q7" s="31"/>
      <c r="R7" s="19"/>
      <c r="S7" s="67"/>
      <c r="T7" s="19"/>
      <c r="U7" s="67"/>
      <c r="V7" s="19"/>
      <c r="W7" s="4">
        <f t="shared" si="1"/>
        <v>2.2000000000000011</v>
      </c>
      <c r="X7" s="7">
        <f t="shared" si="2"/>
        <v>3.3999999999999995</v>
      </c>
      <c r="Y7" s="12">
        <f t="shared" si="3"/>
        <v>13.6</v>
      </c>
      <c r="Z7" s="16">
        <f t="shared" si="4"/>
        <v>9.0333333333333332</v>
      </c>
      <c r="AA7" s="4">
        <f>10*LOG10(10^(Y7/10)/(10^($C7/10)+10^($D7/10)+1))</f>
        <v>0.98032992828644205</v>
      </c>
      <c r="AB7" s="7">
        <f>10*LOG10(10^(Z7/10)/(10^($C7/10)+10^($D7/10)+1))</f>
        <v>-3.5863367383802243</v>
      </c>
      <c r="AC7" s="13">
        <f t="shared" si="0"/>
        <v>4.5666666666666664</v>
      </c>
    </row>
    <row r="8" spans="1:29">
      <c r="A8" s="115"/>
      <c r="B8" s="110"/>
      <c r="C8" s="72">
        <v>7.58</v>
      </c>
      <c r="D8" s="73" t="s">
        <v>21</v>
      </c>
      <c r="E8" s="74">
        <v>8</v>
      </c>
      <c r="F8" s="75">
        <v>4.7</v>
      </c>
      <c r="G8" s="90"/>
      <c r="H8" s="91"/>
      <c r="I8" s="122">
        <v>8.1</v>
      </c>
      <c r="J8" s="123">
        <v>4.3</v>
      </c>
      <c r="K8" s="130">
        <v>10.3</v>
      </c>
      <c r="L8" s="123">
        <v>6.6</v>
      </c>
      <c r="M8" s="92"/>
      <c r="N8" s="93"/>
      <c r="O8" s="94"/>
      <c r="P8" s="95"/>
      <c r="Q8" s="92"/>
      <c r="R8" s="93"/>
      <c r="S8" s="96"/>
      <c r="T8" s="93"/>
      <c r="U8" s="96"/>
      <c r="V8" s="93"/>
      <c r="W8" s="5">
        <f t="shared" si="1"/>
        <v>2.3000000000000007</v>
      </c>
      <c r="X8" s="8">
        <f t="shared" si="2"/>
        <v>2.2999999999999998</v>
      </c>
      <c r="Y8" s="11">
        <f t="shared" si="3"/>
        <v>8.8000000000000007</v>
      </c>
      <c r="Z8" s="17">
        <f t="shared" si="4"/>
        <v>5.2</v>
      </c>
      <c r="AA8" s="5">
        <f>10*LOG10(10^(Y8/10)/(10^($C8/10)+1))</f>
        <v>0.52116579228630244</v>
      </c>
      <c r="AB8" s="8">
        <f>10*LOG10(10^(Z8/10)/(10^($C8/10)+1))</f>
        <v>-3.0788342077136983</v>
      </c>
      <c r="AC8" s="14">
        <f t="shared" si="0"/>
        <v>3.6000000000000005</v>
      </c>
    </row>
    <row r="9" spans="1:29" ht="15.75" thickBot="1">
      <c r="A9" s="107"/>
      <c r="B9" s="109"/>
      <c r="C9" s="26">
        <v>4.84</v>
      </c>
      <c r="D9" s="27" t="s">
        <v>21</v>
      </c>
      <c r="E9" s="23">
        <v>6.2</v>
      </c>
      <c r="F9" s="48">
        <v>4.5</v>
      </c>
      <c r="G9" s="50"/>
      <c r="H9" s="62"/>
      <c r="I9" s="124">
        <v>6.5</v>
      </c>
      <c r="J9" s="125">
        <v>4.2</v>
      </c>
      <c r="K9" s="24">
        <v>8.4</v>
      </c>
      <c r="L9" s="48">
        <v>6.1</v>
      </c>
      <c r="M9" s="29"/>
      <c r="N9" s="20"/>
      <c r="O9" s="63"/>
      <c r="P9" s="64"/>
      <c r="Q9" s="29"/>
      <c r="R9" s="20"/>
      <c r="S9" s="54"/>
      <c r="T9" s="20"/>
      <c r="U9" s="54"/>
      <c r="V9" s="20"/>
      <c r="W9" s="6">
        <f t="shared" si="1"/>
        <v>2.2000000000000002</v>
      </c>
      <c r="X9" s="9">
        <f t="shared" si="2"/>
        <v>1.8999999999999995</v>
      </c>
      <c r="Y9" s="33">
        <f t="shared" si="3"/>
        <v>7.0333333333333341</v>
      </c>
      <c r="Z9" s="18">
        <f t="shared" si="4"/>
        <v>4.9333333333333327</v>
      </c>
      <c r="AA9" s="6">
        <f>10*LOG10(10^(Y9/10)/(10^($C9/10)+1))</f>
        <v>0.96104095810052248</v>
      </c>
      <c r="AB9" s="9">
        <f>10*LOG10(10^(Z9/10)/(10^($C9/10)+1))</f>
        <v>-1.1389590418994784</v>
      </c>
      <c r="AC9" s="15">
        <f t="shared" si="0"/>
        <v>2.1000000000000014</v>
      </c>
    </row>
    <row r="10" spans="1:29">
      <c r="A10" s="106" t="s">
        <v>23</v>
      </c>
      <c r="B10" s="108" t="s">
        <v>20</v>
      </c>
      <c r="C10" s="25">
        <v>7.77</v>
      </c>
      <c r="D10" s="38">
        <v>2.29</v>
      </c>
      <c r="E10" s="21">
        <v>14.2</v>
      </c>
      <c r="F10" s="52">
        <v>13</v>
      </c>
      <c r="G10" s="22"/>
      <c r="H10" s="44"/>
      <c r="I10" s="21">
        <v>15.8</v>
      </c>
      <c r="J10" s="47">
        <v>15.4</v>
      </c>
      <c r="K10" s="22">
        <v>15.5</v>
      </c>
      <c r="L10" s="47">
        <v>14.6</v>
      </c>
      <c r="M10" s="31"/>
      <c r="N10" s="19"/>
      <c r="O10" s="65"/>
      <c r="P10" s="41"/>
      <c r="Q10" s="31"/>
      <c r="R10" s="19"/>
      <c r="S10" s="67"/>
      <c r="T10" s="19"/>
      <c r="U10" s="67"/>
      <c r="V10" s="19"/>
      <c r="W10" s="4">
        <f t="shared" si="1"/>
        <v>1.6000000000000014</v>
      </c>
      <c r="X10" s="7">
        <f t="shared" si="2"/>
        <v>2.4000000000000004</v>
      </c>
      <c r="Y10" s="12">
        <f t="shared" si="3"/>
        <v>15.166666666666666</v>
      </c>
      <c r="Z10" s="16">
        <f t="shared" si="4"/>
        <v>14.333333333333334</v>
      </c>
      <c r="AA10" s="4">
        <f>10*LOG10(10^(Y10/10)/(10^($C10/10)+10^($D10/10)+1))</f>
        <v>5.7822431328812556</v>
      </c>
      <c r="AB10" s="7">
        <f>10*LOG10(10^(Z10/10)/(10^($C10/10)+10^($D10/10)+1))</f>
        <v>4.9489097995479217</v>
      </c>
      <c r="AC10" s="13">
        <f t="shared" si="0"/>
        <v>0.83333333333333215</v>
      </c>
    </row>
    <row r="11" spans="1:29" ht="15.75" thickBot="1">
      <c r="A11" s="106"/>
      <c r="B11" s="109"/>
      <c r="C11" s="32">
        <v>5.49</v>
      </c>
      <c r="D11" s="39" t="s">
        <v>21</v>
      </c>
      <c r="E11" s="23">
        <v>11.1</v>
      </c>
      <c r="F11" s="53">
        <v>9.6999999999999993</v>
      </c>
      <c r="G11" s="24"/>
      <c r="H11" s="45"/>
      <c r="I11" s="23">
        <v>13.2</v>
      </c>
      <c r="J11" s="48">
        <v>12.9</v>
      </c>
      <c r="K11" s="24">
        <v>12.5</v>
      </c>
      <c r="L11" s="48">
        <v>11.6</v>
      </c>
      <c r="M11" s="29"/>
      <c r="N11" s="20"/>
      <c r="O11" s="63"/>
      <c r="P11" s="40"/>
      <c r="Q11" s="29"/>
      <c r="R11" s="20"/>
      <c r="S11" s="54"/>
      <c r="T11" s="20"/>
      <c r="U11" s="54"/>
      <c r="V11" s="20"/>
      <c r="W11" s="6">
        <f t="shared" si="1"/>
        <v>2.0999999999999996</v>
      </c>
      <c r="X11" s="9">
        <f t="shared" si="2"/>
        <v>3.2000000000000011</v>
      </c>
      <c r="Y11" s="33">
        <f t="shared" si="3"/>
        <v>12.266666666666666</v>
      </c>
      <c r="Z11" s="18">
        <f t="shared" si="4"/>
        <v>11.4</v>
      </c>
      <c r="AA11" s="6">
        <f>10*LOG10(10^(Y11/10)/(10^($C11/10)+1))</f>
        <v>5.696133573253638</v>
      </c>
      <c r="AB11" s="9">
        <f>10*LOG10(10^(Z11/10)/(10^($C11/10)+1))</f>
        <v>4.8294669065869726</v>
      </c>
      <c r="AC11" s="15">
        <f t="shared" si="0"/>
        <v>0.86666666666666536</v>
      </c>
    </row>
    <row r="12" spans="1:29">
      <c r="A12" s="106"/>
      <c r="B12" s="110" t="s">
        <v>22</v>
      </c>
      <c r="C12" s="25">
        <v>7.77</v>
      </c>
      <c r="D12" s="38">
        <v>2.29</v>
      </c>
      <c r="E12" s="21">
        <v>11.1</v>
      </c>
      <c r="F12" s="52">
        <v>8.3000000000000007</v>
      </c>
      <c r="G12" s="22"/>
      <c r="H12" s="44"/>
      <c r="I12" s="126">
        <v>12</v>
      </c>
      <c r="J12" s="127">
        <v>10.199999999999999</v>
      </c>
      <c r="K12" s="129">
        <v>12.6</v>
      </c>
      <c r="L12" s="127">
        <v>11.2</v>
      </c>
      <c r="M12" s="31"/>
      <c r="N12" s="19"/>
      <c r="O12" s="65"/>
      <c r="P12" s="69"/>
      <c r="Q12" s="31"/>
      <c r="R12" s="19"/>
      <c r="S12" s="67"/>
      <c r="T12" s="19"/>
      <c r="U12" s="67"/>
      <c r="V12" s="19"/>
      <c r="W12" s="4">
        <f t="shared" si="1"/>
        <v>1.5</v>
      </c>
      <c r="X12" s="7">
        <f t="shared" si="2"/>
        <v>2.8999999999999986</v>
      </c>
      <c r="Y12" s="12">
        <f t="shared" si="3"/>
        <v>11.9</v>
      </c>
      <c r="Z12" s="16">
        <f t="shared" si="4"/>
        <v>9.9</v>
      </c>
      <c r="AA12" s="4">
        <f>10*LOG10(10^(Y12/10)/(10^($C12/10)+10^($D12/10)+1))</f>
        <v>2.515576466214589</v>
      </c>
      <c r="AB12" s="7">
        <f>10*LOG10(10^(Z12/10)/(10^($C12/10)+10^($D12/10)+1))</f>
        <v>0.51557646621458963</v>
      </c>
      <c r="AC12" s="13">
        <f t="shared" si="0"/>
        <v>2</v>
      </c>
    </row>
    <row r="13" spans="1:29" ht="15.75" thickBot="1">
      <c r="A13" s="107"/>
      <c r="B13" s="111"/>
      <c r="C13" s="26">
        <v>5.49</v>
      </c>
      <c r="D13" s="27" t="s">
        <v>21</v>
      </c>
      <c r="E13" s="23">
        <v>7.8</v>
      </c>
      <c r="F13" s="48">
        <v>5.8</v>
      </c>
      <c r="G13" s="50"/>
      <c r="H13" s="62"/>
      <c r="I13" s="23">
        <v>9.4</v>
      </c>
      <c r="J13" s="48">
        <v>7.4</v>
      </c>
      <c r="K13" s="24">
        <v>9.8000000000000007</v>
      </c>
      <c r="L13" s="48">
        <v>8.3000000000000007</v>
      </c>
      <c r="M13" s="29"/>
      <c r="N13" s="20"/>
      <c r="O13" s="63"/>
      <c r="P13" s="64"/>
      <c r="Q13" s="29"/>
      <c r="R13" s="20"/>
      <c r="S13" s="54"/>
      <c r="T13" s="20"/>
      <c r="U13" s="54"/>
      <c r="V13" s="20"/>
      <c r="W13" s="6">
        <f t="shared" si="1"/>
        <v>2.0000000000000009</v>
      </c>
      <c r="X13" s="9">
        <f t="shared" si="2"/>
        <v>2.5000000000000009</v>
      </c>
      <c r="Y13" s="33">
        <f t="shared" si="3"/>
        <v>9</v>
      </c>
      <c r="Z13" s="18">
        <f t="shared" si="4"/>
        <v>7.166666666666667</v>
      </c>
      <c r="AA13" s="6">
        <f>10*LOG10(10^(Y13/10)/(10^($C13/10)+1))</f>
        <v>2.4294669065869718</v>
      </c>
      <c r="AB13" s="9">
        <f>10*LOG10(10^(Z13/10)/(10^($C13/10)+1))</f>
        <v>0.59613357325363681</v>
      </c>
      <c r="AC13" s="15">
        <f t="shared" si="0"/>
        <v>1.833333333333333</v>
      </c>
    </row>
  </sheetData>
  <mergeCells count="21">
    <mergeCell ref="E1:R1"/>
    <mergeCell ref="A2:D2"/>
    <mergeCell ref="E2:F2"/>
    <mergeCell ref="G2:H2"/>
    <mergeCell ref="I2:J2"/>
    <mergeCell ref="K2:L2"/>
    <mergeCell ref="M2:N2"/>
    <mergeCell ref="O2:P2"/>
    <mergeCell ref="Q2:R2"/>
    <mergeCell ref="Y2:Z2"/>
    <mergeCell ref="AA2:AB2"/>
    <mergeCell ref="AC2:AC3"/>
    <mergeCell ref="A4:A9"/>
    <mergeCell ref="B4:B6"/>
    <mergeCell ref="B7:B9"/>
    <mergeCell ref="U2:V2"/>
    <mergeCell ref="A10:A13"/>
    <mergeCell ref="B10:B11"/>
    <mergeCell ref="B12:B13"/>
    <mergeCell ref="S2:T2"/>
    <mergeCell ref="W2:X2"/>
  </mergeCells>
  <conditionalFormatting sqref="AB4 AB7:AB13">
    <cfRule type="cellIs" dxfId="2" priority="3" stopIfTrue="1" operator="lessThan">
      <formula>-6</formula>
    </cfRule>
  </conditionalFormatting>
  <conditionalFormatting sqref="AC4:AC13">
    <cfRule type="cellIs" dxfId="1" priority="2" operator="lessThanOrEqual">
      <formula>1</formula>
    </cfRule>
  </conditionalFormatting>
  <conditionalFormatting sqref="W4:X13">
    <cfRule type="cellIs" dxfId="0" priority="1" operator="greaterThan">
      <formula>2.5</formula>
    </cfRule>
  </conditionalFormatting>
  <dataValidations count="1">
    <dataValidation type="whole" operator="greaterThan" allowBlank="1" showInputMessage="1" sqref="AA4:AB13" xr:uid="{9686DC6D-8959-4852-8612-AC3D247AB1AB}">
      <formula1>-6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0228539477E1449577CE7A7D951B98" ma:contentTypeVersion="9" ma:contentTypeDescription="Create a new document." ma:contentTypeScope="" ma:versionID="8afe667528c203bac2c3e101525187ec">
  <xsd:schema xmlns:xsd="http://www.w3.org/2001/XMLSchema" xmlns:xs="http://www.w3.org/2001/XMLSchema" xmlns:p="http://schemas.microsoft.com/office/2006/metadata/properties" xmlns:ns2="71c5aaf6-e6ce-465b-b873-5148d2a4c105" xmlns:ns3="c34ee549-3807-4d6f-89b0-9308128df9a4" xmlns:ns4="77f91c30-fd38-40f9-99f8-eb03b11a70a3" targetNamespace="http://schemas.microsoft.com/office/2006/metadata/properties" ma:root="true" ma:fieldsID="5be4f1c284c373f0c14026c24b15b2b8" ns2:_="" ns3:_="" ns4:_="">
    <xsd:import namespace="71c5aaf6-e6ce-465b-b873-5148d2a4c105"/>
    <xsd:import namespace="c34ee549-3807-4d6f-89b0-9308128df9a4"/>
    <xsd:import namespace="77f91c30-fd38-40f9-99f8-eb03b11a70a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ee549-3807-4d6f-89b0-9308128df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91c30-fd38-40f9-99f8-eb03b11a7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71c5aaf6-e6ce-465b-b873-5148d2a4c105">false</HideFromDelv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34c87397-5fc1-491e-85e7-d6110dbe9cbd" ContentTypeId="0x0101" PreviousValue="false"/>
</file>

<file path=customXml/itemProps1.xml><?xml version="1.0" encoding="utf-8"?>
<ds:datastoreItem xmlns:ds="http://schemas.openxmlformats.org/officeDocument/2006/customXml" ds:itemID="{7F7FA7A1-1D7E-4111-85FA-E60CF21AC6E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35ED331-DCE0-4E76-B1BE-35EA3E2BAA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c34ee549-3807-4d6f-89b0-9308128df9a4"/>
    <ds:schemaRef ds:uri="77f91c30-fd38-40f9-99f8-eb03b11a70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685D81-CDD6-4A0F-8364-F4D63A83B80D}">
  <ds:schemaRefs>
    <ds:schemaRef ds:uri="http://schemas.microsoft.com/office/2006/metadata/properties"/>
    <ds:schemaRef ds:uri="http://schemas.microsoft.com/office/infopath/2007/PartnerControls"/>
    <ds:schemaRef ds:uri="71c5aaf6-e6ce-465b-b873-5148d2a4c105"/>
  </ds:schemaRefs>
</ds:datastoreItem>
</file>

<file path=customXml/itemProps4.xml><?xml version="1.0" encoding="utf-8"?>
<ds:datastoreItem xmlns:ds="http://schemas.openxmlformats.org/officeDocument/2006/customXml" ds:itemID="{924477C8-11B7-451E-8E64-911519C7315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CF9749D-EC7D-4447-8361-C9061289CC6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Summary - FDD</vt:lpstr>
      <vt:lpstr>Summary - TDD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 (RAN4 #93)</dc:creator>
  <cp:keywords>CTPClassification=CTP_NT</cp:keywords>
  <dc:description/>
  <cp:lastModifiedBy>Intel RAN4 #102</cp:lastModifiedBy>
  <cp:revision/>
  <dcterms:created xsi:type="dcterms:W3CDTF">2019-11-11T10:49:25Z</dcterms:created>
  <dcterms:modified xsi:type="dcterms:W3CDTF">2022-02-21T13:27:01Z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3eb2df8b-3206-42f4-8cd9-97223133b40c</vt:lpwstr>
  </property>
  <property fmtid="{D5CDD505-2E9C-101B-9397-08002B2CF9AE}" pid="3" name="CTP_TimeStamp">
    <vt:lpwstr>2020-04-22 06:41:01Z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0x0101002A0228539477E1449577CE7A7D951B98</vt:lpwstr>
  </property>
  <property fmtid="{D5CDD505-2E9C-101B-9397-08002B2CF9AE}" pid="8" name="_2015_ms_pID_725343">
    <vt:lpwstr>(3)ag9w1l7FX5UIUw2vBFUua9GEpajPtBZeL2ho2EhgJtfh8vjN+0ADyEoF3tGQt9JKIkK4pu3R
HcQnkBNc3CDRjisgt55/EAnxAQPKaXas8epePhaajGM/UzME303LU1cNDux+fHQvMP6+S+pf
r1SPW/Vd3155Ywm8vQ5o08txYrXLKHqjOoujhpb8PRjgO+VR8nWw8/eRM4BUlO/Ebowg1nQ+
gElxmvY8sHsAvNdWgp</vt:lpwstr>
  </property>
  <property fmtid="{D5CDD505-2E9C-101B-9397-08002B2CF9AE}" pid="9" name="_2015_ms_pID_7253431">
    <vt:lpwstr>JOTaMfXQBH7DHsjNy+LEU6mFVlYiADauBGvnYkRinV3CPNt6KkM8c6
b0zDJ7OB4oM64kS1pgobDeu31lFe8SIIUgZvC3j/iRefPl1RJKGk8P15N8q/9jKSlj/KxcdS
Fc7NgbFTJ8Vq1+DEVvBQAkugC/k1jCNzQvCUHsoLsJCEcp2fCru5WctDAtuantDqi1nm3uAy
m7GzR02FhGlIxDzB5PIvwZ/54noD74mae5/h</vt:lpwstr>
  </property>
  <property fmtid="{D5CDD505-2E9C-101B-9397-08002B2CF9AE}" pid="10" name="_2015_ms_pID_7253432">
    <vt:lpwstr>0Wmpszb2Q3mxua345y38n2U=</vt:lpwstr>
  </property>
  <property fmtid="{D5CDD505-2E9C-101B-9397-08002B2CF9AE}" pid="11" name="_NewReviewCycle">
    <vt:lpwstr/>
  </property>
  <property fmtid="{D5CDD505-2E9C-101B-9397-08002B2CF9AE}" pid="12" name="CTPClassification">
    <vt:lpwstr>CTP_NT</vt:lpwstr>
  </property>
  <property fmtid="{D5CDD505-2E9C-101B-9397-08002B2CF9AE}" pid="13" name="MSIP_Label_9aa06179-68b3-4e2b-b09b-a2424735516b_Enabled">
    <vt:lpwstr>False</vt:lpwstr>
  </property>
  <property fmtid="{D5CDD505-2E9C-101B-9397-08002B2CF9AE}" pid="14" name="MSIP_Label_9aa06179-68b3-4e2b-b09b-a2424735516b_SiteId">
    <vt:lpwstr>46c98d88-e344-4ed4-8496-4ed7712e255d</vt:lpwstr>
  </property>
  <property fmtid="{D5CDD505-2E9C-101B-9397-08002B2CF9AE}" pid="15" name="MSIP_Label_9aa06179-68b3-4e2b-b09b-a2424735516b_Owner">
    <vt:lpwstr>dmitry.belov@intel.com</vt:lpwstr>
  </property>
  <property fmtid="{D5CDD505-2E9C-101B-9397-08002B2CF9AE}" pid="16" name="MSIP_Label_9aa06179-68b3-4e2b-b09b-a2424735516b_SetDate">
    <vt:lpwstr>2021-05-19T08:04:03.4805523Z</vt:lpwstr>
  </property>
  <property fmtid="{D5CDD505-2E9C-101B-9397-08002B2CF9AE}" pid="17" name="MSIP_Label_9aa06179-68b3-4e2b-b09b-a2424735516b_Name">
    <vt:lpwstr>Intel Confidential</vt:lpwstr>
  </property>
  <property fmtid="{D5CDD505-2E9C-101B-9397-08002B2CF9AE}" pid="18" name="MSIP_Label_9aa06179-68b3-4e2b-b09b-a2424735516b_Application">
    <vt:lpwstr>Microsoft Azure Information Protection</vt:lpwstr>
  </property>
  <property fmtid="{D5CDD505-2E9C-101B-9397-08002B2CF9AE}" pid="19" name="MSIP_Label_9aa06179-68b3-4e2b-b09b-a2424735516b_ActionId">
    <vt:lpwstr>74c5dd67-3d7a-4c57-ab1a-f920de49aae1</vt:lpwstr>
  </property>
  <property fmtid="{D5CDD505-2E9C-101B-9397-08002B2CF9AE}" pid="20" name="MSIP_Label_9aa06179-68b3-4e2b-b09b-a2424735516b_Extended_MSFT_Method">
    <vt:lpwstr>Manual</vt:lpwstr>
  </property>
  <property fmtid="{D5CDD505-2E9C-101B-9397-08002B2CF9AE}" pid="21" name="_readonly">
    <vt:lpwstr/>
  </property>
  <property fmtid="{D5CDD505-2E9C-101B-9397-08002B2CF9AE}" pid="22" name="_change">
    <vt:lpwstr/>
  </property>
  <property fmtid="{D5CDD505-2E9C-101B-9397-08002B2CF9AE}" pid="23" name="_full-control">
    <vt:lpwstr/>
  </property>
  <property fmtid="{D5CDD505-2E9C-101B-9397-08002B2CF9AE}" pid="24" name="sflag">
    <vt:lpwstr>1629186270</vt:lpwstr>
  </property>
</Properties>
</file>