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k06374\Documents\3GPP RAN1\RAN1#104e-bis\IoT NTN\IoT NTN scenarios\FL Summary\Spreadsheet for calibration\"/>
    </mc:Choice>
  </mc:AlternateContent>
  <bookViews>
    <workbookView xWindow="20595" yWindow="435" windowWidth="15885" windowHeight="18390" tabRatio="857" activeTab="11"/>
  </bookViews>
  <sheets>
    <sheet name="Revision comments" sheetId="1" r:id="rId1"/>
    <sheet name="List of study cases" sheetId="2" r:id="rId2"/>
    <sheet name="Case-1" sheetId="3" r:id="rId3"/>
    <sheet name="Case-2" sheetId="42" r:id="rId4"/>
    <sheet name="Case-3" sheetId="43" r:id="rId5"/>
    <sheet name="Case-4" sheetId="44" r:id="rId6"/>
    <sheet name="Case-5" sheetId="45" r:id="rId7"/>
    <sheet name="Case-6" sheetId="46" r:id="rId8"/>
    <sheet name="Case-7" sheetId="47" r:id="rId9"/>
    <sheet name="Case-8" sheetId="48" r:id="rId10"/>
    <sheet name="Case-9" sheetId="49" r:id="rId11"/>
    <sheet name="Case-10" sheetId="50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4" i="50" l="1"/>
  <c r="L32" i="50"/>
  <c r="L28" i="50"/>
  <c r="L26" i="50"/>
  <c r="L24" i="50"/>
  <c r="K24" i="50"/>
  <c r="L34" i="49"/>
  <c r="L32" i="49"/>
  <c r="L26" i="49"/>
  <c r="L24" i="49"/>
  <c r="K24" i="49"/>
  <c r="L34" i="48"/>
  <c r="L32" i="48"/>
  <c r="L28" i="48"/>
  <c r="L26" i="48"/>
  <c r="L24" i="48"/>
  <c r="K24" i="48"/>
  <c r="L34" i="47"/>
  <c r="L32" i="47"/>
  <c r="L28" i="47"/>
  <c r="L26" i="47"/>
  <c r="L24" i="47"/>
  <c r="K24" i="47"/>
  <c r="L34" i="46"/>
  <c r="L32" i="46"/>
  <c r="L28" i="46"/>
  <c r="L26" i="46"/>
  <c r="L24" i="46"/>
  <c r="K24" i="46"/>
  <c r="L34" i="45"/>
  <c r="L32" i="45"/>
  <c r="L28" i="45"/>
  <c r="L26" i="45"/>
  <c r="L24" i="45"/>
  <c r="K24" i="45"/>
  <c r="L34" i="44"/>
  <c r="L32" i="44"/>
  <c r="L28" i="44"/>
  <c r="L26" i="44"/>
  <c r="L24" i="44"/>
  <c r="K24" i="44"/>
  <c r="L34" i="43"/>
  <c r="L32" i="43"/>
  <c r="L28" i="43"/>
  <c r="L26" i="43"/>
  <c r="L24" i="43"/>
  <c r="K24" i="43"/>
  <c r="L34" i="42"/>
  <c r="L32" i="42"/>
  <c r="L28" i="42"/>
  <c r="L26" i="42"/>
  <c r="L24" i="42"/>
  <c r="K24" i="42"/>
  <c r="L34" i="3"/>
  <c r="L32" i="3"/>
  <c r="L28" i="3"/>
  <c r="L26" i="3"/>
  <c r="L24" i="3"/>
  <c r="K24" i="3"/>
  <c r="G33" i="50" l="1"/>
  <c r="G31" i="50"/>
  <c r="G29" i="50"/>
  <c r="G27" i="50"/>
  <c r="G25" i="50"/>
  <c r="G23" i="50"/>
  <c r="G21" i="50"/>
  <c r="G19" i="50"/>
  <c r="H33" i="50" l="1"/>
  <c r="H31" i="50"/>
  <c r="H29" i="50"/>
  <c r="H27" i="50"/>
  <c r="H25" i="50"/>
  <c r="H23" i="50"/>
  <c r="H21" i="50"/>
  <c r="H19" i="50"/>
  <c r="H33" i="49"/>
  <c r="G33" i="49"/>
  <c r="H31" i="49"/>
  <c r="G31" i="49"/>
  <c r="H29" i="49"/>
  <c r="G29" i="49"/>
  <c r="H27" i="49"/>
  <c r="G27" i="49"/>
  <c r="H25" i="49"/>
  <c r="G25" i="49"/>
  <c r="H23" i="49"/>
  <c r="G23" i="49"/>
  <c r="H21" i="49"/>
  <c r="G21" i="49"/>
  <c r="H19" i="49"/>
  <c r="G19" i="49"/>
  <c r="H33" i="48"/>
  <c r="G33" i="48"/>
  <c r="H31" i="48"/>
  <c r="G31" i="48"/>
  <c r="H29" i="48"/>
  <c r="G29" i="48"/>
  <c r="H27" i="48"/>
  <c r="G27" i="48"/>
  <c r="H25" i="48"/>
  <c r="G25" i="48"/>
  <c r="H23" i="48"/>
  <c r="G23" i="48"/>
  <c r="H21" i="48"/>
  <c r="G21" i="48"/>
  <c r="H19" i="48"/>
  <c r="G19" i="48"/>
  <c r="H33" i="47"/>
  <c r="G33" i="47"/>
  <c r="H31" i="47"/>
  <c r="G31" i="47"/>
  <c r="H29" i="47"/>
  <c r="G29" i="47"/>
  <c r="H27" i="47"/>
  <c r="G27" i="47"/>
  <c r="H25" i="47"/>
  <c r="G25" i="47"/>
  <c r="H23" i="47"/>
  <c r="G23" i="47"/>
  <c r="H21" i="47"/>
  <c r="G21" i="47"/>
  <c r="H19" i="47"/>
  <c r="G19" i="47"/>
  <c r="H33" i="46"/>
  <c r="G33" i="46"/>
  <c r="H31" i="46"/>
  <c r="G31" i="46"/>
  <c r="H29" i="46"/>
  <c r="G29" i="46"/>
  <c r="H27" i="46"/>
  <c r="G27" i="46"/>
  <c r="H25" i="46"/>
  <c r="G25" i="46"/>
  <c r="H23" i="46"/>
  <c r="G23" i="46"/>
  <c r="H21" i="46"/>
  <c r="G21" i="46"/>
  <c r="H19" i="46"/>
  <c r="G19" i="46"/>
  <c r="H33" i="45"/>
  <c r="G33" i="45"/>
  <c r="H31" i="45"/>
  <c r="G31" i="45"/>
  <c r="H29" i="45"/>
  <c r="G29" i="45"/>
  <c r="H27" i="45"/>
  <c r="G27" i="45"/>
  <c r="H25" i="45"/>
  <c r="G25" i="45"/>
  <c r="H23" i="45"/>
  <c r="G23" i="45"/>
  <c r="H21" i="45"/>
  <c r="G21" i="45"/>
  <c r="H19" i="45"/>
  <c r="G19" i="45"/>
  <c r="H33" i="44"/>
  <c r="G33" i="44"/>
  <c r="H31" i="44"/>
  <c r="G31" i="44"/>
  <c r="H29" i="44"/>
  <c r="G29" i="44"/>
  <c r="H27" i="44"/>
  <c r="G27" i="44"/>
  <c r="H25" i="44"/>
  <c r="G25" i="44"/>
  <c r="H23" i="44"/>
  <c r="G23" i="44"/>
  <c r="H21" i="44"/>
  <c r="G21" i="44"/>
  <c r="H19" i="44"/>
  <c r="G19" i="44"/>
  <c r="H33" i="43"/>
  <c r="G33" i="43"/>
  <c r="H31" i="43"/>
  <c r="G31" i="43"/>
  <c r="H29" i="43"/>
  <c r="G29" i="43"/>
  <c r="H27" i="43"/>
  <c r="G27" i="43"/>
  <c r="H25" i="43"/>
  <c r="G25" i="43"/>
  <c r="H23" i="43"/>
  <c r="G23" i="43"/>
  <c r="H21" i="43"/>
  <c r="G21" i="43"/>
  <c r="H19" i="43"/>
  <c r="G19" i="43"/>
  <c r="H33" i="42"/>
  <c r="G33" i="42"/>
  <c r="H31" i="42"/>
  <c r="G31" i="42"/>
  <c r="H29" i="42"/>
  <c r="G29" i="42"/>
  <c r="H27" i="42"/>
  <c r="G27" i="42"/>
  <c r="H25" i="42"/>
  <c r="G25" i="42"/>
  <c r="H23" i="42"/>
  <c r="G23" i="42"/>
  <c r="H21" i="42"/>
  <c r="G21" i="42"/>
  <c r="H19" i="42"/>
  <c r="G19" i="42"/>
  <c r="H33" i="3"/>
  <c r="G33" i="3"/>
  <c r="H31" i="3"/>
  <c r="G31" i="3"/>
  <c r="H29" i="3"/>
  <c r="G29" i="3"/>
  <c r="H27" i="3"/>
  <c r="G27" i="3"/>
  <c r="H25" i="3"/>
  <c r="G25" i="3"/>
  <c r="H23" i="3"/>
  <c r="G23" i="3"/>
  <c r="H21" i="3"/>
  <c r="G21" i="3"/>
  <c r="H19" i="3"/>
  <c r="G19" i="3"/>
  <c r="H20" i="42" l="1"/>
  <c r="H22" i="42"/>
  <c r="H34" i="42"/>
  <c r="H32" i="42"/>
  <c r="H30" i="48"/>
  <c r="H32" i="43"/>
  <c r="AR33" i="50"/>
  <c r="AQ33" i="50"/>
  <c r="AP33" i="50"/>
  <c r="AO33" i="50"/>
  <c r="E34" i="50" s="1"/>
  <c r="AR31" i="50"/>
  <c r="AQ31" i="50"/>
  <c r="AP31" i="50"/>
  <c r="AO31" i="50"/>
  <c r="E32" i="50" s="1"/>
  <c r="AR29" i="50"/>
  <c r="AQ29" i="50"/>
  <c r="AP29" i="50"/>
  <c r="AO29" i="50"/>
  <c r="E30" i="50" s="1"/>
  <c r="AR27" i="50"/>
  <c r="AQ27" i="50"/>
  <c r="AP27" i="50"/>
  <c r="AO27" i="50"/>
  <c r="E28" i="50" s="1"/>
  <c r="AR25" i="50"/>
  <c r="AQ25" i="50"/>
  <c r="AP25" i="50"/>
  <c r="AO25" i="50"/>
  <c r="E26" i="50" s="1"/>
  <c r="AR23" i="50"/>
  <c r="AQ23" i="50"/>
  <c r="AP23" i="50"/>
  <c r="AO23" i="50"/>
  <c r="E24" i="50" s="1"/>
  <c r="AR21" i="50"/>
  <c r="AQ21" i="50"/>
  <c r="AP21" i="50"/>
  <c r="AO21" i="50"/>
  <c r="E22" i="50" s="1"/>
  <c r="AR19" i="50"/>
  <c r="AQ19" i="50"/>
  <c r="AP19" i="50"/>
  <c r="AO19" i="50"/>
  <c r="AR18" i="50"/>
  <c r="AQ18" i="50"/>
  <c r="AP18" i="50"/>
  <c r="AO18" i="50"/>
  <c r="AR17" i="50"/>
  <c r="AQ17" i="50"/>
  <c r="AP17" i="50"/>
  <c r="AO17" i="50"/>
  <c r="AR16" i="50"/>
  <c r="AQ16" i="50"/>
  <c r="AP16" i="50"/>
  <c r="AO16" i="50"/>
  <c r="AR15" i="50"/>
  <c r="AQ15" i="50"/>
  <c r="AP15" i="50"/>
  <c r="AO15" i="50"/>
  <c r="AR14" i="50"/>
  <c r="AQ14" i="50"/>
  <c r="AP14" i="50"/>
  <c r="AO14" i="50"/>
  <c r="AR13" i="50"/>
  <c r="AQ13" i="50"/>
  <c r="AP13" i="50"/>
  <c r="AO13" i="50"/>
  <c r="AR12" i="50"/>
  <c r="AQ12" i="50"/>
  <c r="AP12" i="50"/>
  <c r="AO12" i="50"/>
  <c r="AR11" i="50"/>
  <c r="AQ11" i="50"/>
  <c r="AP11" i="50"/>
  <c r="AO11" i="50"/>
  <c r="AR33" i="49"/>
  <c r="AQ33" i="49"/>
  <c r="AP33" i="49"/>
  <c r="AO33" i="49"/>
  <c r="E34" i="49" s="1"/>
  <c r="AR31" i="49"/>
  <c r="AQ31" i="49"/>
  <c r="AP31" i="49"/>
  <c r="J32" i="49" s="1"/>
  <c r="AO31" i="49"/>
  <c r="E32" i="49" s="1"/>
  <c r="AR29" i="49"/>
  <c r="AQ29" i="49"/>
  <c r="AP29" i="49"/>
  <c r="J30" i="49" s="1"/>
  <c r="AO29" i="49"/>
  <c r="E30" i="49" s="1"/>
  <c r="AR27" i="49"/>
  <c r="AQ27" i="49"/>
  <c r="AP27" i="49"/>
  <c r="AO27" i="49"/>
  <c r="E28" i="49" s="1"/>
  <c r="AR25" i="49"/>
  <c r="AQ25" i="49"/>
  <c r="AP25" i="49"/>
  <c r="AO25" i="49"/>
  <c r="E26" i="49" s="1"/>
  <c r="AR23" i="49"/>
  <c r="AQ23" i="49"/>
  <c r="AP23" i="49"/>
  <c r="AO23" i="49"/>
  <c r="E24" i="49" s="1"/>
  <c r="AR21" i="49"/>
  <c r="AQ21" i="49"/>
  <c r="AP21" i="49"/>
  <c r="AO21" i="49"/>
  <c r="E22" i="49" s="1"/>
  <c r="AR19" i="49"/>
  <c r="AQ19" i="49"/>
  <c r="AP19" i="49"/>
  <c r="AO19" i="49"/>
  <c r="AR18" i="49"/>
  <c r="AQ18" i="49"/>
  <c r="AP18" i="49"/>
  <c r="AO18" i="49"/>
  <c r="AR17" i="49"/>
  <c r="AQ17" i="49"/>
  <c r="AP17" i="49"/>
  <c r="AO17" i="49"/>
  <c r="AR16" i="49"/>
  <c r="AQ16" i="49"/>
  <c r="AP16" i="49"/>
  <c r="AO16" i="49"/>
  <c r="AR15" i="49"/>
  <c r="AQ15" i="49"/>
  <c r="AP15" i="49"/>
  <c r="AO15" i="49"/>
  <c r="AR14" i="49"/>
  <c r="AQ14" i="49"/>
  <c r="AP14" i="49"/>
  <c r="AO14" i="49"/>
  <c r="AR13" i="49"/>
  <c r="AQ13" i="49"/>
  <c r="AP13" i="49"/>
  <c r="AO13" i="49"/>
  <c r="AR12" i="49"/>
  <c r="AQ12" i="49"/>
  <c r="AP12" i="49"/>
  <c r="AO12" i="49"/>
  <c r="AR11" i="49"/>
  <c r="AQ11" i="49"/>
  <c r="AP11" i="49"/>
  <c r="AO11" i="49"/>
  <c r="AR33" i="48"/>
  <c r="AQ33" i="48"/>
  <c r="AP33" i="48"/>
  <c r="AO33" i="48"/>
  <c r="E34" i="48" s="1"/>
  <c r="AR31" i="48"/>
  <c r="AQ31" i="48"/>
  <c r="AP31" i="48"/>
  <c r="AO31" i="48"/>
  <c r="E32" i="48" s="1"/>
  <c r="AR29" i="48"/>
  <c r="AQ29" i="48"/>
  <c r="AP29" i="48"/>
  <c r="AO29" i="48"/>
  <c r="E30" i="48" s="1"/>
  <c r="AR27" i="48"/>
  <c r="AQ27" i="48"/>
  <c r="AP27" i="48"/>
  <c r="AO27" i="48"/>
  <c r="E28" i="48" s="1"/>
  <c r="AR25" i="48"/>
  <c r="AQ25" i="48"/>
  <c r="AP25" i="48"/>
  <c r="AO25" i="48"/>
  <c r="E26" i="48" s="1"/>
  <c r="AR23" i="48"/>
  <c r="AQ23" i="48"/>
  <c r="AP23" i="48"/>
  <c r="AO23" i="48"/>
  <c r="E24" i="48" s="1"/>
  <c r="AR21" i="48"/>
  <c r="AQ21" i="48"/>
  <c r="AP21" i="48"/>
  <c r="AO21" i="48"/>
  <c r="E22" i="48" s="1"/>
  <c r="AR19" i="48"/>
  <c r="AQ19" i="48"/>
  <c r="AP19" i="48"/>
  <c r="AO19" i="48"/>
  <c r="AR18" i="48"/>
  <c r="AQ18" i="48"/>
  <c r="AP18" i="48"/>
  <c r="AO18" i="48"/>
  <c r="AR17" i="48"/>
  <c r="AQ17" i="48"/>
  <c r="AP17" i="48"/>
  <c r="AO17" i="48"/>
  <c r="AR16" i="48"/>
  <c r="AQ16" i="48"/>
  <c r="AP16" i="48"/>
  <c r="AO16" i="48"/>
  <c r="AR15" i="48"/>
  <c r="AQ15" i="48"/>
  <c r="AP15" i="48"/>
  <c r="AO15" i="48"/>
  <c r="AR14" i="48"/>
  <c r="AQ14" i="48"/>
  <c r="AP14" i="48"/>
  <c r="AO14" i="48"/>
  <c r="AR13" i="48"/>
  <c r="AQ13" i="48"/>
  <c r="AP13" i="48"/>
  <c r="AO13" i="48"/>
  <c r="AR12" i="48"/>
  <c r="AQ12" i="48"/>
  <c r="AP12" i="48"/>
  <c r="AO12" i="48"/>
  <c r="AR11" i="48"/>
  <c r="AQ11" i="48"/>
  <c r="AP11" i="48"/>
  <c r="AO11" i="48"/>
  <c r="AR33" i="47"/>
  <c r="AQ33" i="47"/>
  <c r="AP33" i="47"/>
  <c r="AO33" i="47"/>
  <c r="AR31" i="47"/>
  <c r="AQ31" i="47"/>
  <c r="AP31" i="47"/>
  <c r="AO31" i="47"/>
  <c r="E32" i="47" s="1"/>
  <c r="AR29" i="47"/>
  <c r="AQ29" i="47"/>
  <c r="AP29" i="47"/>
  <c r="AO29" i="47"/>
  <c r="E30" i="47" s="1"/>
  <c r="AR27" i="47"/>
  <c r="AQ27" i="47"/>
  <c r="AP27" i="47"/>
  <c r="AO27" i="47"/>
  <c r="E28" i="47" s="1"/>
  <c r="AR25" i="47"/>
  <c r="AQ25" i="47"/>
  <c r="AP25" i="47"/>
  <c r="AO25" i="47"/>
  <c r="AR23" i="47"/>
  <c r="AQ23" i="47"/>
  <c r="AP23" i="47"/>
  <c r="AO23" i="47"/>
  <c r="AR21" i="47"/>
  <c r="AQ21" i="47"/>
  <c r="AP21" i="47"/>
  <c r="AO21" i="47"/>
  <c r="E22" i="47" s="1"/>
  <c r="AR19" i="47"/>
  <c r="AQ19" i="47"/>
  <c r="AP19" i="47"/>
  <c r="AO19" i="47"/>
  <c r="AR18" i="47"/>
  <c r="AQ18" i="47"/>
  <c r="AP18" i="47"/>
  <c r="AO18" i="47"/>
  <c r="AR17" i="47"/>
  <c r="AQ17" i="47"/>
  <c r="AP17" i="47"/>
  <c r="AO17" i="47"/>
  <c r="AR16" i="47"/>
  <c r="AQ16" i="47"/>
  <c r="AP16" i="47"/>
  <c r="AO16" i="47"/>
  <c r="AR15" i="47"/>
  <c r="AQ15" i="47"/>
  <c r="AP15" i="47"/>
  <c r="AO15" i="47"/>
  <c r="AR14" i="47"/>
  <c r="AQ14" i="47"/>
  <c r="AP14" i="47"/>
  <c r="AO14" i="47"/>
  <c r="AR13" i="47"/>
  <c r="AQ13" i="47"/>
  <c r="AP13" i="47"/>
  <c r="AO13" i="47"/>
  <c r="AR12" i="47"/>
  <c r="AQ12" i="47"/>
  <c r="AP12" i="47"/>
  <c r="AO12" i="47"/>
  <c r="AR11" i="47"/>
  <c r="AQ11" i="47"/>
  <c r="AP11" i="47"/>
  <c r="AO11" i="47"/>
  <c r="AR33" i="46"/>
  <c r="AQ33" i="46"/>
  <c r="AP33" i="46"/>
  <c r="AO33" i="46"/>
  <c r="E34" i="46" s="1"/>
  <c r="AR31" i="46"/>
  <c r="AQ31" i="46"/>
  <c r="AP31" i="46"/>
  <c r="AO31" i="46"/>
  <c r="E32" i="46" s="1"/>
  <c r="AR29" i="46"/>
  <c r="AQ29" i="46"/>
  <c r="AP29" i="46"/>
  <c r="AO29" i="46"/>
  <c r="E30" i="46" s="1"/>
  <c r="AR27" i="46"/>
  <c r="AQ27" i="46"/>
  <c r="AP27" i="46"/>
  <c r="AO27" i="46"/>
  <c r="E28" i="46" s="1"/>
  <c r="AR25" i="46"/>
  <c r="AQ25" i="46"/>
  <c r="AP25" i="46"/>
  <c r="AO25" i="46"/>
  <c r="E26" i="46" s="1"/>
  <c r="AR23" i="46"/>
  <c r="AQ23" i="46"/>
  <c r="AP23" i="46"/>
  <c r="AO23" i="46"/>
  <c r="E24" i="46" s="1"/>
  <c r="AR21" i="46"/>
  <c r="AQ21" i="46"/>
  <c r="AP21" i="46"/>
  <c r="AO21" i="46"/>
  <c r="E22" i="46" s="1"/>
  <c r="AR19" i="46"/>
  <c r="AQ19" i="46"/>
  <c r="AP19" i="46"/>
  <c r="AO19" i="46"/>
  <c r="G32" i="46" s="1"/>
  <c r="AR18" i="46"/>
  <c r="AQ18" i="46"/>
  <c r="AP18" i="46"/>
  <c r="AO18" i="46"/>
  <c r="AR17" i="46"/>
  <c r="AQ17" i="46"/>
  <c r="AP17" i="46"/>
  <c r="AO17" i="46"/>
  <c r="AR16" i="46"/>
  <c r="AQ16" i="46"/>
  <c r="AP16" i="46"/>
  <c r="AO16" i="46"/>
  <c r="AR15" i="46"/>
  <c r="AQ15" i="46"/>
  <c r="AP15" i="46"/>
  <c r="AO15" i="46"/>
  <c r="AR14" i="46"/>
  <c r="AQ14" i="46"/>
  <c r="AP14" i="46"/>
  <c r="AO14" i="46"/>
  <c r="AR13" i="46"/>
  <c r="AQ13" i="46"/>
  <c r="AP13" i="46"/>
  <c r="AO13" i="46"/>
  <c r="AR12" i="46"/>
  <c r="AQ12" i="46"/>
  <c r="AP12" i="46"/>
  <c r="AO12" i="46"/>
  <c r="AR11" i="46"/>
  <c r="AQ11" i="46"/>
  <c r="AP11" i="46"/>
  <c r="AO11" i="46"/>
  <c r="AR33" i="45"/>
  <c r="AQ33" i="45"/>
  <c r="AP33" i="45"/>
  <c r="J34" i="45" s="1"/>
  <c r="AO33" i="45"/>
  <c r="E34" i="45" s="1"/>
  <c r="AR31" i="45"/>
  <c r="AQ31" i="45"/>
  <c r="AP31" i="45"/>
  <c r="J32" i="45" s="1"/>
  <c r="AO31" i="45"/>
  <c r="E32" i="45" s="1"/>
  <c r="AR29" i="45"/>
  <c r="AQ29" i="45"/>
  <c r="AP29" i="45"/>
  <c r="J30" i="45" s="1"/>
  <c r="AO29" i="45"/>
  <c r="E30" i="45" s="1"/>
  <c r="AR27" i="45"/>
  <c r="AQ27" i="45"/>
  <c r="AP27" i="45"/>
  <c r="J28" i="45" s="1"/>
  <c r="AO27" i="45"/>
  <c r="E28" i="45" s="1"/>
  <c r="AR25" i="45"/>
  <c r="AQ25" i="45"/>
  <c r="AP25" i="45"/>
  <c r="J26" i="45" s="1"/>
  <c r="AO25" i="45"/>
  <c r="E26" i="45" s="1"/>
  <c r="AR23" i="45"/>
  <c r="AQ23" i="45"/>
  <c r="AP23" i="45"/>
  <c r="J24" i="45" s="1"/>
  <c r="AO23" i="45"/>
  <c r="E24" i="45" s="1"/>
  <c r="AR21" i="45"/>
  <c r="AQ21" i="45"/>
  <c r="AP21" i="45"/>
  <c r="J22" i="45" s="1"/>
  <c r="AO21" i="45"/>
  <c r="E22" i="45" s="1"/>
  <c r="AR19" i="45"/>
  <c r="AQ19" i="45"/>
  <c r="AP19" i="45"/>
  <c r="J20" i="45" s="1"/>
  <c r="AO19" i="45"/>
  <c r="AR18" i="45"/>
  <c r="AQ18" i="45"/>
  <c r="AP18" i="45"/>
  <c r="AO18" i="45"/>
  <c r="AR17" i="45"/>
  <c r="AQ17" i="45"/>
  <c r="AP17" i="45"/>
  <c r="AO17" i="45"/>
  <c r="AR16" i="45"/>
  <c r="AQ16" i="45"/>
  <c r="AP16" i="45"/>
  <c r="AO16" i="45"/>
  <c r="AR15" i="45"/>
  <c r="AQ15" i="45"/>
  <c r="AP15" i="45"/>
  <c r="AO15" i="45"/>
  <c r="AR14" i="45"/>
  <c r="AQ14" i="45"/>
  <c r="AP14" i="45"/>
  <c r="AO14" i="45"/>
  <c r="AR13" i="45"/>
  <c r="AQ13" i="45"/>
  <c r="AP13" i="45"/>
  <c r="AO13" i="45"/>
  <c r="AR12" i="45"/>
  <c r="AQ12" i="45"/>
  <c r="AP12" i="45"/>
  <c r="AO12" i="45"/>
  <c r="AR11" i="45"/>
  <c r="AQ11" i="45"/>
  <c r="AP11" i="45"/>
  <c r="AO11" i="45"/>
  <c r="AR33" i="44"/>
  <c r="AQ33" i="44"/>
  <c r="AP33" i="44"/>
  <c r="AO33" i="44"/>
  <c r="AR31" i="44"/>
  <c r="AQ31" i="44"/>
  <c r="AP31" i="44"/>
  <c r="AO31" i="44"/>
  <c r="AR29" i="44"/>
  <c r="AQ29" i="44"/>
  <c r="AP29" i="44"/>
  <c r="AO29" i="44"/>
  <c r="AR27" i="44"/>
  <c r="AQ27" i="44"/>
  <c r="AP27" i="44"/>
  <c r="AO27" i="44"/>
  <c r="AR25" i="44"/>
  <c r="AQ25" i="44"/>
  <c r="AP25" i="44"/>
  <c r="AO25" i="44"/>
  <c r="AR23" i="44"/>
  <c r="AQ23" i="44"/>
  <c r="AP23" i="44"/>
  <c r="AO23" i="44"/>
  <c r="AR21" i="44"/>
  <c r="AQ21" i="44"/>
  <c r="AP21" i="44"/>
  <c r="AO21" i="44"/>
  <c r="AR19" i="44"/>
  <c r="AQ19" i="44"/>
  <c r="AP19" i="44"/>
  <c r="AO19" i="44"/>
  <c r="AR18" i="44"/>
  <c r="AQ18" i="44"/>
  <c r="AP18" i="44"/>
  <c r="AO18" i="44"/>
  <c r="AR17" i="44"/>
  <c r="AQ17" i="44"/>
  <c r="AP17" i="44"/>
  <c r="AO17" i="44"/>
  <c r="AR16" i="44"/>
  <c r="AQ16" i="44"/>
  <c r="AP16" i="44"/>
  <c r="AO16" i="44"/>
  <c r="AR15" i="44"/>
  <c r="AQ15" i="44"/>
  <c r="AP15" i="44"/>
  <c r="AO15" i="44"/>
  <c r="AR14" i="44"/>
  <c r="AQ14" i="44"/>
  <c r="AP14" i="44"/>
  <c r="AO14" i="44"/>
  <c r="AR13" i="44"/>
  <c r="AQ13" i="44"/>
  <c r="AP13" i="44"/>
  <c r="AO13" i="44"/>
  <c r="AR12" i="44"/>
  <c r="AQ12" i="44"/>
  <c r="AP12" i="44"/>
  <c r="AO12" i="44"/>
  <c r="AR11" i="44"/>
  <c r="AQ11" i="44"/>
  <c r="AP11" i="44"/>
  <c r="AO11" i="44"/>
  <c r="AR33" i="43"/>
  <c r="AQ33" i="43"/>
  <c r="AP33" i="43"/>
  <c r="AO33" i="43"/>
  <c r="AR31" i="43"/>
  <c r="AQ31" i="43"/>
  <c r="AP31" i="43"/>
  <c r="J32" i="43" s="1"/>
  <c r="AO31" i="43"/>
  <c r="AR29" i="43"/>
  <c r="AQ29" i="43"/>
  <c r="AP29" i="43"/>
  <c r="AO29" i="43"/>
  <c r="AR27" i="43"/>
  <c r="AQ27" i="43"/>
  <c r="AP27" i="43"/>
  <c r="AO27" i="43"/>
  <c r="AR25" i="43"/>
  <c r="AQ25" i="43"/>
  <c r="AP25" i="43"/>
  <c r="AO25" i="43"/>
  <c r="AR23" i="43"/>
  <c r="AQ23" i="43"/>
  <c r="AP23" i="43"/>
  <c r="AO23" i="43"/>
  <c r="AR21" i="43"/>
  <c r="AQ21" i="43"/>
  <c r="AP21" i="43"/>
  <c r="AO21" i="43"/>
  <c r="AR19" i="43"/>
  <c r="AQ19" i="43"/>
  <c r="AP19" i="43"/>
  <c r="AO19" i="43"/>
  <c r="AR18" i="43"/>
  <c r="AQ18" i="43"/>
  <c r="AP18" i="43"/>
  <c r="AO18" i="43"/>
  <c r="AR17" i="43"/>
  <c r="AQ17" i="43"/>
  <c r="AP17" i="43"/>
  <c r="AO17" i="43"/>
  <c r="AR16" i="43"/>
  <c r="AQ16" i="43"/>
  <c r="AP16" i="43"/>
  <c r="AO16" i="43"/>
  <c r="AR15" i="43"/>
  <c r="AQ15" i="43"/>
  <c r="AP15" i="43"/>
  <c r="AO15" i="43"/>
  <c r="AR14" i="43"/>
  <c r="AQ14" i="43"/>
  <c r="AP14" i="43"/>
  <c r="AO14" i="43"/>
  <c r="AR13" i="43"/>
  <c r="AQ13" i="43"/>
  <c r="AP13" i="43"/>
  <c r="AO13" i="43"/>
  <c r="AR12" i="43"/>
  <c r="AQ12" i="43"/>
  <c r="AP12" i="43"/>
  <c r="AO12" i="43"/>
  <c r="AR11" i="43"/>
  <c r="AQ11" i="43"/>
  <c r="AP11" i="43"/>
  <c r="AO11" i="43"/>
  <c r="AR33" i="42"/>
  <c r="AQ33" i="42"/>
  <c r="AP33" i="42"/>
  <c r="J34" i="42" s="1"/>
  <c r="AO33" i="42"/>
  <c r="AR31" i="42"/>
  <c r="AQ31" i="42"/>
  <c r="AP31" i="42"/>
  <c r="J32" i="42" s="1"/>
  <c r="AO31" i="42"/>
  <c r="AR29" i="42"/>
  <c r="AQ29" i="42"/>
  <c r="AP29" i="42"/>
  <c r="J30" i="42" s="1"/>
  <c r="AO29" i="42"/>
  <c r="AR27" i="42"/>
  <c r="AQ27" i="42"/>
  <c r="AP27" i="42"/>
  <c r="J28" i="42" s="1"/>
  <c r="AO27" i="42"/>
  <c r="AR25" i="42"/>
  <c r="AQ25" i="42"/>
  <c r="AP25" i="42"/>
  <c r="J26" i="42" s="1"/>
  <c r="AO25" i="42"/>
  <c r="AR23" i="42"/>
  <c r="AQ23" i="42"/>
  <c r="AP23" i="42"/>
  <c r="J24" i="42" s="1"/>
  <c r="AO23" i="42"/>
  <c r="AR21" i="42"/>
  <c r="AQ21" i="42"/>
  <c r="AP21" i="42"/>
  <c r="J22" i="42" s="1"/>
  <c r="AO21" i="42"/>
  <c r="AR19" i="42"/>
  <c r="AQ19" i="42"/>
  <c r="AP19" i="42"/>
  <c r="J20" i="42" s="1"/>
  <c r="AO19" i="42"/>
  <c r="AR18" i="42"/>
  <c r="AQ18" i="42"/>
  <c r="AP18" i="42"/>
  <c r="AO18" i="42"/>
  <c r="AR17" i="42"/>
  <c r="AQ17" i="42"/>
  <c r="AP17" i="42"/>
  <c r="AO17" i="42"/>
  <c r="AR16" i="42"/>
  <c r="AQ16" i="42"/>
  <c r="AP16" i="42"/>
  <c r="AO16" i="42"/>
  <c r="AR15" i="42"/>
  <c r="AQ15" i="42"/>
  <c r="AP15" i="42"/>
  <c r="AO15" i="42"/>
  <c r="AR14" i="42"/>
  <c r="AQ14" i="42"/>
  <c r="AP14" i="42"/>
  <c r="AO14" i="42"/>
  <c r="AR13" i="42"/>
  <c r="AQ13" i="42"/>
  <c r="AP13" i="42"/>
  <c r="AO13" i="42"/>
  <c r="AR12" i="42"/>
  <c r="AQ12" i="42"/>
  <c r="AP12" i="42"/>
  <c r="AO12" i="42"/>
  <c r="AR11" i="42"/>
  <c r="AQ11" i="42"/>
  <c r="AP11" i="42"/>
  <c r="AO11" i="42"/>
  <c r="AR12" i="3"/>
  <c r="AR13" i="3"/>
  <c r="AR14" i="3"/>
  <c r="AR15" i="3"/>
  <c r="AR16" i="3"/>
  <c r="AR17" i="3"/>
  <c r="AR18" i="3"/>
  <c r="AR19" i="3"/>
  <c r="AR21" i="3"/>
  <c r="AR23" i="3"/>
  <c r="AR25" i="3"/>
  <c r="AR27" i="3"/>
  <c r="AR29" i="3"/>
  <c r="AR31" i="3"/>
  <c r="AR33" i="3"/>
  <c r="AQ13" i="3"/>
  <c r="AQ14" i="3"/>
  <c r="AQ15" i="3"/>
  <c r="AQ16" i="3"/>
  <c r="AQ17" i="3"/>
  <c r="AQ18" i="3"/>
  <c r="AQ19" i="3"/>
  <c r="AQ21" i="3"/>
  <c r="AQ23" i="3"/>
  <c r="AQ25" i="3"/>
  <c r="AQ27" i="3"/>
  <c r="AQ29" i="3"/>
  <c r="AQ31" i="3"/>
  <c r="AQ33" i="3"/>
  <c r="AQ12" i="3"/>
  <c r="AR11" i="3"/>
  <c r="AQ11" i="3"/>
  <c r="AP33" i="3"/>
  <c r="AO33" i="3"/>
  <c r="E34" i="3" s="1"/>
  <c r="AP31" i="3"/>
  <c r="AO31" i="3"/>
  <c r="E32" i="3" s="1"/>
  <c r="AP29" i="3"/>
  <c r="AO29" i="3"/>
  <c r="E30" i="3" s="1"/>
  <c r="AP27" i="3"/>
  <c r="J28" i="3" s="1"/>
  <c r="AO27" i="3"/>
  <c r="E28" i="3" s="1"/>
  <c r="AP25" i="3"/>
  <c r="AO25" i="3"/>
  <c r="AP23" i="3"/>
  <c r="AO23" i="3"/>
  <c r="AP21" i="3"/>
  <c r="AO21" i="3"/>
  <c r="F20" i="50" l="1"/>
  <c r="J20" i="50"/>
  <c r="F22" i="50"/>
  <c r="J22" i="50"/>
  <c r="F24" i="50"/>
  <c r="J24" i="50"/>
  <c r="F26" i="50"/>
  <c r="J26" i="50"/>
  <c r="F28" i="50"/>
  <c r="J28" i="50"/>
  <c r="F30" i="50"/>
  <c r="J30" i="50"/>
  <c r="F32" i="50"/>
  <c r="J32" i="50"/>
  <c r="F34" i="50"/>
  <c r="J34" i="50"/>
  <c r="H20" i="50"/>
  <c r="H22" i="50"/>
  <c r="H32" i="50"/>
  <c r="H34" i="50"/>
  <c r="H28" i="50"/>
  <c r="H30" i="50"/>
  <c r="E20" i="50"/>
  <c r="I34" i="50"/>
  <c r="I30" i="50"/>
  <c r="I26" i="50"/>
  <c r="I22" i="50"/>
  <c r="I32" i="50"/>
  <c r="I20" i="50"/>
  <c r="I28" i="50"/>
  <c r="I24" i="50"/>
  <c r="G34" i="50"/>
  <c r="G30" i="50"/>
  <c r="G26" i="50"/>
  <c r="G22" i="50"/>
  <c r="G32" i="50"/>
  <c r="G28" i="50"/>
  <c r="G24" i="50"/>
  <c r="G20" i="50"/>
  <c r="H24" i="50"/>
  <c r="H26" i="50"/>
  <c r="I32" i="49"/>
  <c r="I24" i="49"/>
  <c r="I34" i="49"/>
  <c r="I30" i="49"/>
  <c r="I26" i="49"/>
  <c r="I22" i="49"/>
  <c r="I28" i="49"/>
  <c r="I20" i="49"/>
  <c r="F20" i="49"/>
  <c r="J20" i="49"/>
  <c r="H20" i="49"/>
  <c r="F22" i="49"/>
  <c r="J22" i="49"/>
  <c r="H22" i="49"/>
  <c r="F24" i="49"/>
  <c r="J24" i="49"/>
  <c r="H24" i="49"/>
  <c r="F26" i="49"/>
  <c r="J26" i="49"/>
  <c r="H26" i="49"/>
  <c r="F28" i="49"/>
  <c r="J28" i="49"/>
  <c r="H28" i="49"/>
  <c r="H34" i="49"/>
  <c r="J34" i="49"/>
  <c r="E20" i="48"/>
  <c r="I34" i="48"/>
  <c r="I30" i="48"/>
  <c r="I26" i="48"/>
  <c r="I22" i="48"/>
  <c r="I32" i="48"/>
  <c r="I28" i="48"/>
  <c r="I24" i="48"/>
  <c r="I20" i="48"/>
  <c r="F20" i="48"/>
  <c r="J20" i="48"/>
  <c r="F22" i="48"/>
  <c r="J22" i="48"/>
  <c r="F24" i="48"/>
  <c r="J24" i="48"/>
  <c r="F26" i="48"/>
  <c r="J26" i="48"/>
  <c r="F28" i="48"/>
  <c r="J28" i="48"/>
  <c r="F30" i="48"/>
  <c r="J30" i="48"/>
  <c r="F32" i="48"/>
  <c r="J32" i="48"/>
  <c r="H34" i="48"/>
  <c r="J34" i="48"/>
  <c r="G34" i="48"/>
  <c r="H26" i="48"/>
  <c r="G22" i="47"/>
  <c r="I34" i="47"/>
  <c r="I30" i="47"/>
  <c r="I26" i="47"/>
  <c r="I22" i="47"/>
  <c r="I32" i="47"/>
  <c r="I28" i="47"/>
  <c r="I24" i="47"/>
  <c r="I20" i="47"/>
  <c r="G30" i="47"/>
  <c r="F20" i="47"/>
  <c r="J20" i="47"/>
  <c r="F22" i="47"/>
  <c r="J22" i="47"/>
  <c r="F24" i="47"/>
  <c r="J24" i="47"/>
  <c r="F26" i="47"/>
  <c r="J26" i="47"/>
  <c r="F28" i="47"/>
  <c r="J28" i="47"/>
  <c r="F30" i="47"/>
  <c r="J30" i="47"/>
  <c r="F32" i="47"/>
  <c r="J32" i="47"/>
  <c r="H34" i="47"/>
  <c r="J34" i="47"/>
  <c r="G32" i="47"/>
  <c r="G28" i="47"/>
  <c r="G34" i="47"/>
  <c r="E20" i="46"/>
  <c r="I34" i="46"/>
  <c r="I30" i="46"/>
  <c r="I26" i="46"/>
  <c r="I22" i="46"/>
  <c r="I32" i="46"/>
  <c r="I28" i="46"/>
  <c r="I24" i="46"/>
  <c r="I20" i="46"/>
  <c r="F20" i="46"/>
  <c r="J20" i="46"/>
  <c r="F22" i="46"/>
  <c r="J22" i="46"/>
  <c r="F24" i="46"/>
  <c r="J24" i="46"/>
  <c r="F26" i="46"/>
  <c r="J26" i="46"/>
  <c r="F28" i="46"/>
  <c r="J28" i="46"/>
  <c r="F30" i="46"/>
  <c r="J30" i="46"/>
  <c r="F32" i="46"/>
  <c r="J32" i="46"/>
  <c r="F34" i="46"/>
  <c r="J34" i="46"/>
  <c r="G34" i="46"/>
  <c r="E20" i="45"/>
  <c r="I34" i="45"/>
  <c r="I30" i="45"/>
  <c r="I26" i="45"/>
  <c r="I22" i="45"/>
  <c r="I32" i="45"/>
  <c r="I24" i="45"/>
  <c r="I28" i="45"/>
  <c r="I20" i="45"/>
  <c r="G26" i="45"/>
  <c r="G30" i="45"/>
  <c r="G20" i="45"/>
  <c r="G24" i="45"/>
  <c r="G20" i="44"/>
  <c r="I34" i="44"/>
  <c r="I26" i="44"/>
  <c r="I22" i="44"/>
  <c r="I28" i="44"/>
  <c r="I24" i="44"/>
  <c r="I20" i="44"/>
  <c r="I30" i="44"/>
  <c r="H20" i="44"/>
  <c r="J20" i="44"/>
  <c r="H24" i="44"/>
  <c r="J24" i="44"/>
  <c r="H28" i="44"/>
  <c r="J28" i="44"/>
  <c r="H32" i="44"/>
  <c r="J32" i="44"/>
  <c r="I32" i="44"/>
  <c r="G26" i="44"/>
  <c r="H22" i="44"/>
  <c r="J22" i="44"/>
  <c r="H26" i="44"/>
  <c r="J26" i="44"/>
  <c r="H30" i="44"/>
  <c r="J30" i="44"/>
  <c r="H34" i="44"/>
  <c r="J34" i="44"/>
  <c r="G24" i="44"/>
  <c r="G20" i="43"/>
  <c r="I34" i="43"/>
  <c r="I30" i="43"/>
  <c r="I26" i="43"/>
  <c r="I22" i="43"/>
  <c r="I32" i="43"/>
  <c r="I28" i="43"/>
  <c r="I24" i="43"/>
  <c r="I20" i="43"/>
  <c r="H20" i="43"/>
  <c r="J20" i="43"/>
  <c r="H22" i="43"/>
  <c r="J22" i="43"/>
  <c r="H24" i="43"/>
  <c r="J24" i="43"/>
  <c r="H26" i="43"/>
  <c r="J26" i="43"/>
  <c r="H28" i="43"/>
  <c r="J28" i="43"/>
  <c r="H30" i="43"/>
  <c r="J30" i="43"/>
  <c r="H34" i="43"/>
  <c r="J34" i="43"/>
  <c r="I26" i="42"/>
  <c r="I30" i="42"/>
  <c r="I22" i="42"/>
  <c r="I32" i="42"/>
  <c r="I28" i="42"/>
  <c r="I24" i="42"/>
  <c r="I20" i="42"/>
  <c r="I34" i="42"/>
  <c r="G34" i="42"/>
  <c r="G26" i="42"/>
  <c r="G24" i="42"/>
  <c r="G28" i="42"/>
  <c r="G20" i="42"/>
  <c r="G32" i="42"/>
  <c r="G30" i="42"/>
  <c r="G22" i="42"/>
  <c r="H24" i="42"/>
  <c r="H28" i="42"/>
  <c r="H26" i="42"/>
  <c r="H30" i="42"/>
  <c r="E24" i="3"/>
  <c r="I24" i="3"/>
  <c r="F24" i="3"/>
  <c r="J24" i="3"/>
  <c r="F32" i="3"/>
  <c r="J32" i="3"/>
  <c r="E22" i="3"/>
  <c r="I22" i="3"/>
  <c r="E26" i="3"/>
  <c r="I26" i="3"/>
  <c r="F22" i="3"/>
  <c r="J22" i="3"/>
  <c r="F26" i="3"/>
  <c r="J26" i="3"/>
  <c r="F30" i="3"/>
  <c r="J30" i="3"/>
  <c r="F34" i="3"/>
  <c r="J34" i="3"/>
  <c r="F30" i="49"/>
  <c r="H30" i="49"/>
  <c r="F32" i="49"/>
  <c r="H32" i="49"/>
  <c r="E20" i="49"/>
  <c r="G34" i="49"/>
  <c r="G32" i="49"/>
  <c r="G30" i="49"/>
  <c r="G28" i="49"/>
  <c r="G26" i="49"/>
  <c r="G24" i="49"/>
  <c r="G22" i="49"/>
  <c r="G20" i="49"/>
  <c r="H20" i="48"/>
  <c r="H22" i="48"/>
  <c r="H24" i="48"/>
  <c r="H28" i="48"/>
  <c r="H32" i="48"/>
  <c r="G30" i="48"/>
  <c r="G32" i="48"/>
  <c r="G28" i="48"/>
  <c r="G24" i="48"/>
  <c r="G26" i="48"/>
  <c r="G20" i="48"/>
  <c r="G22" i="48"/>
  <c r="H20" i="47"/>
  <c r="H22" i="47"/>
  <c r="H24" i="47"/>
  <c r="H26" i="47"/>
  <c r="H28" i="47"/>
  <c r="H30" i="47"/>
  <c r="H32" i="47"/>
  <c r="G24" i="47"/>
  <c r="G26" i="47"/>
  <c r="G20" i="47"/>
  <c r="H20" i="46"/>
  <c r="H22" i="46"/>
  <c r="H24" i="46"/>
  <c r="H26" i="46"/>
  <c r="H28" i="46"/>
  <c r="H30" i="46"/>
  <c r="H32" i="46"/>
  <c r="H34" i="46"/>
  <c r="G28" i="46"/>
  <c r="G26" i="46"/>
  <c r="G24" i="46"/>
  <c r="G30" i="46"/>
  <c r="G22" i="46"/>
  <c r="G20" i="46"/>
  <c r="F20" i="45"/>
  <c r="H20" i="45"/>
  <c r="F22" i="45"/>
  <c r="H22" i="45"/>
  <c r="F24" i="45"/>
  <c r="H24" i="45"/>
  <c r="F26" i="45"/>
  <c r="H26" i="45"/>
  <c r="F28" i="45"/>
  <c r="H28" i="45"/>
  <c r="F30" i="45"/>
  <c r="H30" i="45"/>
  <c r="F32" i="45"/>
  <c r="H32" i="45"/>
  <c r="F34" i="45"/>
  <c r="H34" i="45"/>
  <c r="G22" i="45"/>
  <c r="G34" i="45"/>
  <c r="G32" i="45"/>
  <c r="G28" i="45"/>
  <c r="G30" i="44"/>
  <c r="G32" i="44"/>
  <c r="G34" i="44"/>
  <c r="G28" i="44"/>
  <c r="G22" i="44"/>
  <c r="G28" i="43"/>
  <c r="G34" i="43"/>
  <c r="G32" i="43"/>
  <c r="G22" i="43"/>
  <c r="G30" i="43"/>
  <c r="G24" i="43"/>
  <c r="G26" i="43"/>
  <c r="H28" i="3"/>
  <c r="F28" i="3"/>
  <c r="H30" i="3"/>
  <c r="H24" i="3"/>
  <c r="H34" i="3"/>
  <c r="H32" i="3"/>
  <c r="H26" i="3"/>
  <c r="H22" i="3"/>
  <c r="F34" i="49"/>
  <c r="F34" i="48"/>
  <c r="E20" i="47"/>
  <c r="E26" i="47"/>
  <c r="E34" i="47"/>
  <c r="F34" i="47"/>
  <c r="E24" i="47"/>
  <c r="E20" i="44"/>
  <c r="E22" i="44"/>
  <c r="E24" i="44"/>
  <c r="E26" i="44"/>
  <c r="E28" i="44"/>
  <c r="E30" i="44"/>
  <c r="E32" i="44"/>
  <c r="E34" i="44"/>
  <c r="F20" i="44"/>
  <c r="F22" i="44"/>
  <c r="F24" i="44"/>
  <c r="F26" i="44"/>
  <c r="F28" i="44"/>
  <c r="F30" i="44"/>
  <c r="F32" i="44"/>
  <c r="F34" i="44"/>
  <c r="E20" i="43"/>
  <c r="E22" i="43"/>
  <c r="E24" i="43"/>
  <c r="E26" i="43"/>
  <c r="E28" i="43"/>
  <c r="E30" i="43"/>
  <c r="E32" i="43"/>
  <c r="E34" i="43"/>
  <c r="F20" i="43"/>
  <c r="F22" i="43"/>
  <c r="F24" i="43"/>
  <c r="F26" i="43"/>
  <c r="F28" i="43"/>
  <c r="F30" i="43"/>
  <c r="F32" i="43"/>
  <c r="F34" i="43"/>
  <c r="E20" i="42"/>
  <c r="E22" i="42"/>
  <c r="E24" i="42"/>
  <c r="E26" i="42"/>
  <c r="E28" i="42"/>
  <c r="E30" i="42"/>
  <c r="E32" i="42"/>
  <c r="E34" i="42"/>
  <c r="F20" i="42"/>
  <c r="F22" i="42"/>
  <c r="F24" i="42"/>
  <c r="F26" i="42"/>
  <c r="F28" i="42"/>
  <c r="F30" i="42"/>
  <c r="F32" i="42"/>
  <c r="F34" i="42"/>
  <c r="AO11" i="3" l="1"/>
  <c r="AO12" i="3"/>
  <c r="AO13" i="3"/>
  <c r="AO14" i="3"/>
  <c r="AO15" i="3"/>
  <c r="AO16" i="3"/>
  <c r="AO17" i="3"/>
  <c r="AO18" i="3"/>
  <c r="AO19" i="3"/>
  <c r="E20" i="3" l="1"/>
  <c r="I32" i="3"/>
  <c r="I28" i="3"/>
  <c r="I20" i="3"/>
  <c r="I34" i="3"/>
  <c r="I30" i="3"/>
  <c r="G32" i="3"/>
  <c r="G26" i="3"/>
  <c r="G20" i="3"/>
  <c r="G30" i="3"/>
  <c r="G24" i="3"/>
  <c r="G34" i="3"/>
  <c r="G28" i="3"/>
  <c r="G22" i="3"/>
  <c r="AP19" i="3"/>
  <c r="AP18" i="3"/>
  <c r="AP17" i="3"/>
  <c r="AP16" i="3"/>
  <c r="AP15" i="3"/>
  <c r="AP14" i="3"/>
  <c r="AP13" i="3"/>
  <c r="AP12" i="3"/>
  <c r="AP11" i="3"/>
  <c r="F20" i="3" l="1"/>
  <c r="J20" i="3"/>
  <c r="H20" i="3"/>
</calcChain>
</file>

<file path=xl/sharedStrings.xml><?xml version="1.0" encoding="utf-8"?>
<sst xmlns="http://schemas.openxmlformats.org/spreadsheetml/2006/main" count="2201" uniqueCount="80">
  <si>
    <t>Date</t>
  </si>
  <si>
    <t>Version</t>
  </si>
  <si>
    <t>Company</t>
  </si>
  <si>
    <t>Comments</t>
  </si>
  <si>
    <t>v01</t>
  </si>
  <si>
    <t>template proposal</t>
  </si>
  <si>
    <t>Case</t>
  </si>
  <si>
    <t>Satellite orbit</t>
  </si>
  <si>
    <t>Satellite parameter set</t>
  </si>
  <si>
    <t>Frequency Band</t>
  </si>
  <si>
    <t>GEO</t>
  </si>
  <si>
    <t>Set 1</t>
  </si>
  <si>
    <t>12.5 deg</t>
  </si>
  <si>
    <t>S-band</t>
  </si>
  <si>
    <t>LEO-600</t>
  </si>
  <si>
    <t>30 deg</t>
  </si>
  <si>
    <t>LEO-1200</t>
  </si>
  <si>
    <t>Set 2</t>
  </si>
  <si>
    <t>Companies</t>
  </si>
  <si>
    <t>Mean</t>
  </si>
  <si>
    <t>Standard deviation</t>
  </si>
  <si>
    <t>Transmission mode</t>
  </si>
  <si>
    <t>DL</t>
  </si>
  <si>
    <t>UL</t>
  </si>
  <si>
    <t>Frequency [GHz]</t>
  </si>
  <si>
    <t>RX: G/T [dB/T]</t>
  </si>
  <si>
    <t>Free space path loss [dB]</t>
  </si>
  <si>
    <t>Atmospheric loss [dB]</t>
  </si>
  <si>
    <t>Shadow fading margin [dB]</t>
  </si>
  <si>
    <t>Scintillation Loss [dB]</t>
  </si>
  <si>
    <t>Polarization loss [dB]</t>
  </si>
  <si>
    <t>Additional losses [dB]</t>
  </si>
  <si>
    <t>MEDIATEK</t>
  </si>
  <si>
    <t xml:space="preserve"> </t>
  </si>
  <si>
    <t>Set 3</t>
  </si>
  <si>
    <t>Central beam center elevation</t>
  </si>
  <si>
    <t>Central Beam edge elevation</t>
  </si>
  <si>
    <t>2.3 deg</t>
  </si>
  <si>
    <t>26.3 deg</t>
  </si>
  <si>
    <t>27.0 deg</t>
  </si>
  <si>
    <t>11.0 deg</t>
  </si>
  <si>
    <t>22.2 deg</t>
  </si>
  <si>
    <t>23.8 deg</t>
  </si>
  <si>
    <t>20.9 deg</t>
  </si>
  <si>
    <t>46.05 deg</t>
  </si>
  <si>
    <t>43.78 deg</t>
  </si>
  <si>
    <t>90 deg</t>
  </si>
  <si>
    <t>CNR [dB]-180 kHz</t>
  </si>
  <si>
    <t>CNR [dB]-1080 kHz</t>
  </si>
  <si>
    <t>CNR [dB]-360 kHz</t>
  </si>
  <si>
    <t>CNR [dB]-90 kHz</t>
  </si>
  <si>
    <t>CNR [dB]-45 kHz</t>
  </si>
  <si>
    <t>CNR [dB]-30 kHz</t>
  </si>
  <si>
    <t>CNR [dB]-15 kHz</t>
  </si>
  <si>
    <t>CNR [dB]-3.75 kHz</t>
  </si>
  <si>
    <t>COMPANY D</t>
  </si>
  <si>
    <t xml:space="preserve">GEO 35786 km - Set -1 </t>
  </si>
  <si>
    <t xml:space="preserve">LEO-1200 km  - Set -1 </t>
  </si>
  <si>
    <t xml:space="preserve">LEO-600 km  - Set -1 </t>
  </si>
  <si>
    <t xml:space="preserve">GEO 35786 km - Set -2 </t>
  </si>
  <si>
    <t xml:space="preserve">LEO-1200 km  - Set -2 </t>
  </si>
  <si>
    <t>LEO-600 km  - Set -2</t>
  </si>
  <si>
    <t xml:space="preserve">GEO 35786 km - Set -3 </t>
  </si>
  <si>
    <t>LEO-1200 km  - Set -3</t>
  </si>
  <si>
    <t>LEO-600 km  - Set -3</t>
  </si>
  <si>
    <t>LEO-600 km  - Set -4</t>
  </si>
  <si>
    <t>CNR deviation [dB]</t>
  </si>
  <si>
    <t>PC3 (23 dBm) for UL and NF=7 dB for DL are used in link budget analysis</t>
  </si>
  <si>
    <t>NOTE:</t>
  </si>
  <si>
    <t>Set 4</t>
  </si>
  <si>
    <t>20 deg</t>
  </si>
  <si>
    <t>TX: DL EIRP [dBm/MHz]
TX: UL [dBm]</t>
  </si>
  <si>
    <t>UL CNR includes 3 dB additional loss due to beamwidth defined by HPBW at edge of the beam</t>
  </si>
  <si>
    <t xml:space="preserve">For PC5 (20 dBm) and NF=9 dB, ADD 3 dB and 2 dB respectively to align CNR UL and DL figures </t>
  </si>
  <si>
    <t>SONY</t>
  </si>
  <si>
    <t>DL EIRP density includes 3 dB additional loss due to beamwidth defined by HPBW at the edge of the beam for SET1, SET 2, SET 3</t>
  </si>
  <si>
    <t>DL EIRP density does not include 3 dB additional loss due to beamwidth defined by HPBW at the edge of the beam for SET4, SUBSTRACT 3 dB from DL SNR</t>
  </si>
  <si>
    <t xml:space="preserve">   </t>
  </si>
  <si>
    <t>CMCC</t>
  </si>
  <si>
    <t>HUAWEI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</si>
</sst>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_ "/>
    <numFmt numFmtId="165" formatCode="0.0"/>
  </numFmts>
  <fonts count="11"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charset val="136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4" fillId="0" borderId="0"/>
    <xf numFmtId="0" fontId="4" fillId="2" borderId="1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7" fillId="0" borderId="0"/>
    <xf numFmtId="0" fontId="1" fillId="0" borderId="0"/>
  </cellStyleXfs>
  <cellXfs count="4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0" fillId="0" borderId="0" xfId="0" applyNumberFormat="1"/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15" borderId="0" xfId="0" applyFont="1" applyFill="1"/>
    <xf numFmtId="14" fontId="0" fillId="15" borderId="0" xfId="0" applyNumberFormat="1" applyFill="1" applyAlignment="1">
      <alignment horizontal="center"/>
    </xf>
    <xf numFmtId="164" fontId="0" fillId="0" borderId="0" xfId="0" applyNumberFormat="1"/>
    <xf numFmtId="2" fontId="9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8" fillId="0" borderId="5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164" fontId="10" fillId="15" borderId="2" xfId="0" applyNumberFormat="1" applyFont="1" applyFill="1" applyBorder="1"/>
    <xf numFmtId="164" fontId="0" fillId="0" borderId="2" xfId="0" applyNumberFormat="1" applyBorder="1"/>
    <xf numFmtId="164" fontId="0" fillId="0" borderId="0" xfId="0" applyNumberFormat="1"/>
    <xf numFmtId="2" fontId="9" fillId="0" borderId="5" xfId="0" applyNumberFormat="1" applyFont="1" applyFill="1" applyBorder="1" applyAlignment="1">
      <alignment horizontal="center" vertical="center"/>
    </xf>
    <xf numFmtId="0" fontId="0" fillId="15" borderId="0" xfId="0" applyFill="1"/>
    <xf numFmtId="0" fontId="9" fillId="16" borderId="2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164" fontId="0" fillId="0" borderId="7" xfId="0" applyNumberFormat="1" applyBorder="1"/>
    <xf numFmtId="164" fontId="0" fillId="0" borderId="0" xfId="0" applyNumberFormat="1"/>
    <xf numFmtId="164" fontId="0" fillId="0" borderId="3" xfId="0" applyNumberFormat="1" applyBorder="1"/>
  </cellXfs>
  <cellStyles count="90">
    <cellStyle name="20% - Accent1 2" xfId="9"/>
    <cellStyle name="20% - Accent1 2 2" xfId="72"/>
    <cellStyle name="20% - Accent1 3" xfId="55"/>
    <cellStyle name="20% - Accent2 2" xfId="11"/>
    <cellStyle name="20% - Accent2 2 2" xfId="74"/>
    <cellStyle name="20% - Accent2 3" xfId="57"/>
    <cellStyle name="20% - Accent3 2" xfId="13"/>
    <cellStyle name="20% - Accent3 2 2" xfId="76"/>
    <cellStyle name="20% - Accent3 3" xfId="59"/>
    <cellStyle name="20% - Accent4 2" xfId="15"/>
    <cellStyle name="20% - Accent4 2 2" xfId="78"/>
    <cellStyle name="20% - Accent4 3" xfId="61"/>
    <cellStyle name="20% - Accent5 2" xfId="17"/>
    <cellStyle name="20% - Accent5 2 2" xfId="80"/>
    <cellStyle name="20% - Accent5 3" xfId="63"/>
    <cellStyle name="20% - Accent6 2" xfId="19"/>
    <cellStyle name="20% - Accent6 2 2" xfId="82"/>
    <cellStyle name="20% - Accent6 3" xfId="65"/>
    <cellStyle name="20% - 강조색1 2" xfId="41"/>
    <cellStyle name="20% - 강조색1 3" xfId="28"/>
    <cellStyle name="20% - 강조색2 2" xfId="43"/>
    <cellStyle name="20% - 강조색2 3" xfId="30"/>
    <cellStyle name="20% - 강조색3 2" xfId="45"/>
    <cellStyle name="20% - 강조색3 3" xfId="32"/>
    <cellStyle name="20% - 강조색4 2" xfId="47"/>
    <cellStyle name="20% - 강조색4 3" xfId="34"/>
    <cellStyle name="20% - 강조색5 2" xfId="49"/>
    <cellStyle name="20% - 강조색5 3" xfId="36"/>
    <cellStyle name="20% - 강조색6 2" xfId="51"/>
    <cellStyle name="20% - 강조색6 3" xfId="38"/>
    <cellStyle name="40% - Accent1 2" xfId="10"/>
    <cellStyle name="40% - Accent1 2 2" xfId="73"/>
    <cellStyle name="40% - Accent1 3" xfId="56"/>
    <cellStyle name="40% - Accent2 2" xfId="12"/>
    <cellStyle name="40% - Accent2 2 2" xfId="75"/>
    <cellStyle name="40% - Accent2 3" xfId="58"/>
    <cellStyle name="40% - Accent3 2" xfId="14"/>
    <cellStyle name="40% - Accent3 2 2" xfId="77"/>
    <cellStyle name="40% - Accent3 3" xfId="60"/>
    <cellStyle name="40% - Accent4 2" xfId="16"/>
    <cellStyle name="40% - Accent4 2 2" xfId="79"/>
    <cellStyle name="40% - Accent4 3" xfId="62"/>
    <cellStyle name="40% - Accent5 2" xfId="18"/>
    <cellStyle name="40% - Accent5 2 2" xfId="81"/>
    <cellStyle name="40% - Accent5 3" xfId="64"/>
    <cellStyle name="40% - Accent6 2" xfId="20"/>
    <cellStyle name="40% - Accent6 2 2" xfId="83"/>
    <cellStyle name="40% - Accent6 3" xfId="66"/>
    <cellStyle name="40% - 강조색1 2" xfId="42"/>
    <cellStyle name="40% - 강조색1 3" xfId="29"/>
    <cellStyle name="40% - 강조색2 2" xfId="44"/>
    <cellStyle name="40% - 강조색2 3" xfId="31"/>
    <cellStyle name="40% - 강조색3 2" xfId="46"/>
    <cellStyle name="40% - 강조색3 3" xfId="33"/>
    <cellStyle name="40% - 강조색4 2" xfId="48"/>
    <cellStyle name="40% - 강조색4 3" xfId="35"/>
    <cellStyle name="40% - 강조색5 2" xfId="50"/>
    <cellStyle name="40% - 강조색5 3" xfId="37"/>
    <cellStyle name="40% - 강조색6 2" xfId="52"/>
    <cellStyle name="40% - 강조색6 3" xfId="39"/>
    <cellStyle name="Commentaire 2" xfId="3"/>
    <cellStyle name="Commentaire 2 2" xfId="22"/>
    <cellStyle name="Commentaire 2 2 2" xfId="85"/>
    <cellStyle name="Commentaire 2 3" xfId="68"/>
    <cellStyle name="Followed Hyperlink" xfId="26" builtinId="9" hidden="1"/>
    <cellStyle name="Hyperlink" xfId="25" builtinId="8" hidden="1"/>
    <cellStyle name="Normal" xfId="0" builtinId="0"/>
    <cellStyle name="Normal 2" xfId="1"/>
    <cellStyle name="Normal 2 2" xfId="6"/>
    <cellStyle name="Normal 2 2 2" xfId="24"/>
    <cellStyle name="Normal 2 2 2 2" xfId="87"/>
    <cellStyle name="Normal 2 2 3" xfId="70"/>
    <cellStyle name="Normal 2 3" xfId="8"/>
    <cellStyle name="Normal 2 3 2" xfId="71"/>
    <cellStyle name="Normal 2 4" xfId="54"/>
    <cellStyle name="Normal 3" xfId="2"/>
    <cellStyle name="Normal 3 2" xfId="5"/>
    <cellStyle name="Normal 3 3" xfId="21"/>
    <cellStyle name="Normal 3 3 2" xfId="84"/>
    <cellStyle name="Normal 3 4" xfId="67"/>
    <cellStyle name="Normal 4" xfId="4"/>
    <cellStyle name="Normal 4 2" xfId="23"/>
    <cellStyle name="Normal 4 2 2" xfId="86"/>
    <cellStyle name="Normal 4 3" xfId="69"/>
    <cellStyle name="Normal 5" xfId="88"/>
    <cellStyle name="Normal 6" xfId="89"/>
    <cellStyle name="一般 2" xfId="7"/>
    <cellStyle name="一般 2 2" xfId="53"/>
    <cellStyle name="一般 2 3" xfId="40"/>
    <cellStyle name="一般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4:E59"/>
  <sheetViews>
    <sheetView workbookViewId="0">
      <selection activeCell="B5" sqref="B5"/>
    </sheetView>
  </sheetViews>
  <sheetFormatPr defaultColWidth="9.28515625" defaultRowHeight="12.75"/>
  <cols>
    <col min="2" max="2" width="13.7109375" customWidth="1"/>
    <col min="4" max="4" width="11.7109375" bestFit="1" customWidth="1"/>
    <col min="5" max="5" width="53.85546875" customWidth="1"/>
  </cols>
  <sheetData>
    <row r="4" spans="2:5">
      <c r="B4" s="2" t="s">
        <v>0</v>
      </c>
      <c r="C4" s="2" t="s">
        <v>1</v>
      </c>
      <c r="D4" s="2" t="s">
        <v>2</v>
      </c>
      <c r="E4" s="2" t="s">
        <v>3</v>
      </c>
    </row>
    <row r="5" spans="2:5">
      <c r="B5" s="20">
        <v>44335</v>
      </c>
      <c r="C5" s="2" t="s">
        <v>4</v>
      </c>
      <c r="D5" s="2" t="s">
        <v>32</v>
      </c>
      <c r="E5" s="4" t="s">
        <v>5</v>
      </c>
    </row>
    <row r="6" spans="2:5">
      <c r="B6" s="3"/>
    </row>
    <row r="8" spans="2:5">
      <c r="B8" s="3"/>
    </row>
    <row r="9" spans="2:5">
      <c r="B9" s="3"/>
    </row>
    <row r="10" spans="2:5">
      <c r="B10" s="3"/>
    </row>
    <row r="11" spans="2:5">
      <c r="B11" s="3"/>
    </row>
    <row r="12" spans="2:5">
      <c r="B12" s="3"/>
    </row>
    <row r="13" spans="2:5">
      <c r="B13" s="3"/>
    </row>
    <row r="14" spans="2:5">
      <c r="B14" s="3"/>
    </row>
    <row r="15" spans="2:5">
      <c r="B15" s="3"/>
    </row>
    <row r="16" spans="2:5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63</v>
      </c>
    </row>
    <row r="7" spans="4:44" ht="13.5" customHeight="1" thickBot="1"/>
    <row r="8" spans="4:44" ht="15.75" customHeight="1" thickBot="1">
      <c r="D8" s="33" t="s">
        <v>18</v>
      </c>
      <c r="E8" s="38" t="s">
        <v>32</v>
      </c>
      <c r="F8" s="39"/>
      <c r="G8" s="38" t="s">
        <v>74</v>
      </c>
      <c r="H8" s="39"/>
      <c r="I8" s="38" t="s">
        <v>78</v>
      </c>
      <c r="J8" s="39"/>
      <c r="K8" s="38" t="s">
        <v>79</v>
      </c>
      <c r="L8" s="39"/>
      <c r="M8" s="36" t="s">
        <v>55</v>
      </c>
      <c r="N8" s="40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40"/>
      <c r="AC8" s="36" t="s">
        <v>33</v>
      </c>
      <c r="AD8" s="40"/>
      <c r="AE8" s="36"/>
      <c r="AF8" s="40"/>
      <c r="AG8" s="36"/>
      <c r="AH8" s="37"/>
      <c r="AI8" s="36"/>
      <c r="AJ8" s="37"/>
      <c r="AK8" s="36"/>
      <c r="AL8" s="40"/>
      <c r="AM8" s="36"/>
      <c r="AN8" s="40"/>
      <c r="AO8" s="36" t="s">
        <v>19</v>
      </c>
      <c r="AP8" s="42"/>
      <c r="AQ8" s="36" t="s">
        <v>20</v>
      </c>
      <c r="AR8" s="41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71</v>
      </c>
      <c r="E11" s="12">
        <v>63.7</v>
      </c>
      <c r="F11" s="12">
        <v>23</v>
      </c>
      <c r="G11" s="12">
        <v>63.7</v>
      </c>
      <c r="H11" s="12">
        <v>23</v>
      </c>
      <c r="I11" s="12">
        <v>63.7</v>
      </c>
      <c r="J11" s="12">
        <v>23</v>
      </c>
      <c r="K11" s="12">
        <v>63.7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63.7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8.7023357152673167E-15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-12.8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2.1755839288168292E-15</v>
      </c>
    </row>
    <row r="13" spans="4:44" ht="15.75" customHeight="1" thickBot="1">
      <c r="D13" s="34" t="s">
        <v>26</v>
      </c>
      <c r="E13" s="12">
        <v>164.49</v>
      </c>
      <c r="F13" s="12">
        <v>164.49</v>
      </c>
      <c r="G13" s="12">
        <v>164.47</v>
      </c>
      <c r="H13" s="12">
        <v>164.47</v>
      </c>
      <c r="I13" s="12">
        <v>164.48634034438322</v>
      </c>
      <c r="J13" s="12">
        <v>164.48634034438322</v>
      </c>
      <c r="K13" s="12">
        <v>164.486340344383</v>
      </c>
      <c r="L13" s="12">
        <v>164.486340344383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164.48817017219162</v>
      </c>
      <c r="AP13" s="12">
        <f t="shared" si="1"/>
        <v>164.48817017219162</v>
      </c>
      <c r="AQ13" s="12">
        <f t="shared" ref="AQ13:AQ33" si="3">_xlfn.STDEV.S(E13,G13,I13,M13,O13,Q13,S13,U13,W13,Y13,AA13,AC13,AE13,AG13,AI13,AK13,AM13)</f>
        <v>1.0648943091501599E-2</v>
      </c>
      <c r="AR13" s="12">
        <f t="shared" si="2"/>
        <v>1.0648943091501599E-2</v>
      </c>
    </row>
    <row r="14" spans="4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-2.11</v>
      </c>
      <c r="F19" s="12">
        <v>-27.38</v>
      </c>
      <c r="G19" s="12">
        <f>G$11-G$13+G$12+198.6-60-SUM(G$14:G$18)</f>
        <v>-2.1899999999999924</v>
      </c>
      <c r="H19" s="12">
        <f>H$11-H$13+H$12+198.6-10*LOG10(A19)-30-SUM(H$14:H$18)</f>
        <v>-27.404237554869518</v>
      </c>
      <c r="I19" s="12">
        <v>-2.110320323372747</v>
      </c>
      <c r="J19" s="12">
        <v>-27.320577899252726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-2.1101601616863732</v>
      </c>
      <c r="AP19" s="12">
        <f t="shared" si="1"/>
        <v>-27.350288949626361</v>
      </c>
      <c r="AQ19" s="12">
        <f t="shared" si="3"/>
        <v>4.6095830387148054E-2</v>
      </c>
      <c r="AR19" s="12">
        <f t="shared" si="2"/>
        <v>4.3045292234250659E-2</v>
      </c>
    </row>
    <row r="20" spans="1:44" ht="15.75" thickBot="1">
      <c r="A20" s="30"/>
      <c r="D20" s="33" t="s">
        <v>66</v>
      </c>
      <c r="E20" s="15">
        <f>ABS(E19-$AO$19)</f>
        <v>1.6016168637333905E-4</v>
      </c>
      <c r="F20" s="16">
        <f>ABS(F19-$AP$19)</f>
        <v>2.9711050373638415E-2</v>
      </c>
      <c r="G20" s="15">
        <f>ABS(G19-$AO$19)</f>
        <v>7.9839838313619182E-2</v>
      </c>
      <c r="H20" s="16">
        <f>ABS(H19-$AP$19)</f>
        <v>5.3948605243157033E-2</v>
      </c>
      <c r="I20" s="15">
        <f>ABS(I19-$AO$19)</f>
        <v>1.6016168637378314E-4</v>
      </c>
      <c r="J20" s="16">
        <f>ABS(J19-$AP$19)</f>
        <v>2.9711050373634862E-2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-2.11</v>
      </c>
      <c r="F21" s="12">
        <v>-22.61</v>
      </c>
      <c r="G21" s="12">
        <f>G$11-G$13+G$12+198.6-60-SUM(G$14:G$18)</f>
        <v>-2.1899999999999924</v>
      </c>
      <c r="H21" s="12">
        <f>H$11-H$13+H$12+198.6-10*LOG10(A21)-30-SUM(H$14:H$18)</f>
        <v>-22.633025007672892</v>
      </c>
      <c r="I21" s="12">
        <v>-2.110320323372747</v>
      </c>
      <c r="J21" s="12">
        <v>-22.5493653520561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-2.1101601616863732</v>
      </c>
      <c r="AP21" s="12">
        <f>AVERAGE(F21,J21,N21,P21,R21,T21,V21,X21,Z21,AB21,AD21,AF21,AH21,AJ21,AL21,AN21)</f>
        <v>-22.57968267602805</v>
      </c>
      <c r="AQ21" s="12">
        <f t="shared" si="3"/>
        <v>4.6095830387148054E-2</v>
      </c>
      <c r="AR21" s="12">
        <f t="shared" si="2"/>
        <v>4.3215833301267458E-2</v>
      </c>
    </row>
    <row r="22" spans="1:44" ht="15.75" thickBot="1">
      <c r="A22" s="30"/>
      <c r="D22" s="33" t="s">
        <v>66</v>
      </c>
      <c r="E22" s="15">
        <f>ABS(E21-$AO$21)</f>
        <v>1.6016168637333905E-4</v>
      </c>
      <c r="F22" s="16">
        <f>ABS(F21-$AP$21)</f>
        <v>3.0317323971949861E-2</v>
      </c>
      <c r="G22" s="15">
        <f>ABS(G21-$AO$19)</f>
        <v>7.9839838313619182E-2</v>
      </c>
      <c r="H22" s="16">
        <f>ABS(H21-$AP$21)</f>
        <v>5.3342331644842034E-2</v>
      </c>
      <c r="I22" s="15">
        <f>ABS(I21-$AO$19)</f>
        <v>1.6016168637378314E-4</v>
      </c>
      <c r="J22" s="16">
        <f>ABS(J21-$AP$21)</f>
        <v>3.0317323971949861E-2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-2.11</v>
      </c>
      <c r="F23" s="12">
        <v>-19.61</v>
      </c>
      <c r="G23" s="12">
        <f>G$11-G$13+G$12+198.6-60-SUM(G$14:G$18)</f>
        <v>-2.1899999999999924</v>
      </c>
      <c r="H23" s="12">
        <f>H$11-H$13+H$12+198.6-10*LOG10(A23)-30-SUM(H$14:H$18)</f>
        <v>-19.622725051033079</v>
      </c>
      <c r="I23" s="12">
        <v>-2.110320323372747</v>
      </c>
      <c r="J23" s="12">
        <v>-19.539065395416287</v>
      </c>
      <c r="K23" s="12">
        <v>-2.1103203233727998</v>
      </c>
      <c r="L23" s="12">
        <v>-19.539065395416301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-2.1101601616863732</v>
      </c>
      <c r="AP23" s="12">
        <f>AVERAGE(F23,J23,N23,P23,R23,T23,V23,X23,Z23,AB23,AD23,AF23,AH23,AJ23,AL23,AN23)</f>
        <v>-19.574532697708143</v>
      </c>
      <c r="AQ23" s="12">
        <f t="shared" si="3"/>
        <v>4.6095830387148054E-2</v>
      </c>
      <c r="AR23" s="12">
        <f t="shared" si="2"/>
        <v>4.5078788487791593E-2</v>
      </c>
    </row>
    <row r="24" spans="1:44" ht="15.75" thickBot="1">
      <c r="A24" s="30"/>
      <c r="D24" s="33" t="s">
        <v>66</v>
      </c>
      <c r="E24" s="15">
        <f>ABS(E23-$AO$23)</f>
        <v>1.6016168637333905E-4</v>
      </c>
      <c r="F24" s="16">
        <f>ABS(F23-$AP$23)</f>
        <v>3.5467302291856129E-2</v>
      </c>
      <c r="G24" s="15">
        <f>ABS(G23-$AO$19)</f>
        <v>7.9839838313619182E-2</v>
      </c>
      <c r="H24" s="16">
        <f>ABS(H23-$AP$23)</f>
        <v>4.8192353324935766E-2</v>
      </c>
      <c r="I24" s="15">
        <f>ABS(I23-$AO$19)</f>
        <v>1.6016168637378314E-4</v>
      </c>
      <c r="J24" s="16">
        <f>ABS(J23-$AP$23)</f>
        <v>3.5467302291856129E-2</v>
      </c>
      <c r="K24" s="15">
        <f>ABS(K23-$AO$19)</f>
        <v>1.6016168642662976E-4</v>
      </c>
      <c r="L24" s="16">
        <f>ABS(L23-$AP$23)</f>
        <v>3.5467302291841918E-2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-2.11</v>
      </c>
      <c r="F25" s="12">
        <v>-16.61</v>
      </c>
      <c r="G25" s="12">
        <f>G$11-G$13+G$12+198.6-60-SUM(G$14:G$18)</f>
        <v>-2.1899999999999924</v>
      </c>
      <c r="H25" s="12">
        <f>H$11-H$13+H$12+198.6-10*LOG10(A25)-30-SUM(H$14:H$18)</f>
        <v>-16.612425094393267</v>
      </c>
      <c r="I25" s="12">
        <v>-2.110320323372747</v>
      </c>
      <c r="J25" s="12">
        <v>-16.528765438776475</v>
      </c>
      <c r="K25" s="12"/>
      <c r="L25" s="12">
        <v>-16.5287654387765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-2.1101601616863732</v>
      </c>
      <c r="AP25" s="12">
        <f>AVERAGE(F25,J25,N25,P25,R25,T25,V25,X25,Z25,AB25,AD25,AF25,AH25,AJ25,AL25,AN25)</f>
        <v>-16.569382719388237</v>
      </c>
      <c r="AQ25" s="12">
        <f t="shared" si="3"/>
        <v>4.6095830387148054E-2</v>
      </c>
      <c r="AR25" s="12">
        <f t="shared" si="2"/>
        <v>4.7616301476691561E-2</v>
      </c>
    </row>
    <row r="26" spans="1:44" ht="15.75" thickBot="1">
      <c r="A26" s="30"/>
      <c r="D26" s="33" t="s">
        <v>66</v>
      </c>
      <c r="E26" s="15">
        <f>ABS(E25-$AO$25)</f>
        <v>1.6016168637333905E-4</v>
      </c>
      <c r="F26" s="16">
        <f>ABS(F25-$AP$25)</f>
        <v>4.0617280611762396E-2</v>
      </c>
      <c r="G26" s="15">
        <f>ABS(G25-$AO$19)</f>
        <v>7.9839838313619182E-2</v>
      </c>
      <c r="H26" s="16">
        <f>ABS(H25-$AP$25)</f>
        <v>4.3042375005029498E-2</v>
      </c>
      <c r="I26" s="15">
        <f>ABS(I25-$AO$19)</f>
        <v>1.6016168637378314E-4</v>
      </c>
      <c r="J26" s="16">
        <f>ABS(J25-$AP$25)</f>
        <v>4.0617280611762396E-2</v>
      </c>
      <c r="K26" s="15"/>
      <c r="L26" s="16">
        <f>ABS(L25-$AP$25)</f>
        <v>4.0617280611737527E-2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-2.11</v>
      </c>
      <c r="F27" s="12">
        <v>-13.61</v>
      </c>
      <c r="G27" s="12">
        <f>G$11-G$13+G$12+198.6-60-SUM(G$14:G$18)</f>
        <v>-2.1899999999999924</v>
      </c>
      <c r="H27" s="12">
        <f>H$11-H$13+H$12+198.6-10*LOG10(A27)-30-SUM(H$14:H$18)</f>
        <v>-13.602125137753452</v>
      </c>
      <c r="I27" s="12">
        <v>-2.110320323372747</v>
      </c>
      <c r="J27" s="12">
        <v>-13.518465482136662</v>
      </c>
      <c r="K27" s="12"/>
      <c r="L27" s="12">
        <v>-13.518465482136699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-2.1101601616863732</v>
      </c>
      <c r="AP27" s="12">
        <f>AVERAGE(F27,J27,N27,P27,R27,T27,V27,X27,Z27,AB27,AD27,AF27,AH27,AJ27,AL27,AN27)</f>
        <v>-13.564232741068331</v>
      </c>
      <c r="AQ27" s="12">
        <f t="shared" si="3"/>
        <v>4.6095830387148054E-2</v>
      </c>
      <c r="AR27" s="12">
        <f t="shared" si="2"/>
        <v>5.0727243492025793E-2</v>
      </c>
    </row>
    <row r="28" spans="1:44" ht="15.75" thickBot="1">
      <c r="A28" s="30"/>
      <c r="D28" s="33" t="s">
        <v>66</v>
      </c>
      <c r="E28" s="15">
        <f>ABS(E27-$AO$27)</f>
        <v>1.6016168637333905E-4</v>
      </c>
      <c r="F28" s="16">
        <f>ABS(F27-$AP$27)</f>
        <v>4.5767258931668664E-2</v>
      </c>
      <c r="G28" s="15">
        <f>ABS(G27-$AO$19)</f>
        <v>7.9839838313619182E-2</v>
      </c>
      <c r="H28" s="16">
        <f>ABS(H27-$AP$27)</f>
        <v>3.7892396685121454E-2</v>
      </c>
      <c r="I28" s="15">
        <f>ABS(I27-$AO$19)</f>
        <v>1.6016168637378314E-4</v>
      </c>
      <c r="J28" s="16">
        <f>ABS(J27-$AP$27)</f>
        <v>4.5767258931668664E-2</v>
      </c>
      <c r="K28" s="15"/>
      <c r="L28" s="16">
        <f>ABS(L27-$AP$27)</f>
        <v>4.576725893163136E-2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-2.11</v>
      </c>
      <c r="F29" s="12">
        <v>-11.85</v>
      </c>
      <c r="G29" s="12">
        <f>G$11-G$13+G$12+198.6-60-SUM(G$14:G$18)</f>
        <v>-2.1899999999999924</v>
      </c>
      <c r="H29" s="12">
        <f>H$11-H$13+H$12+198.6-10*LOG10(A29)-30-SUM(H$14:H$18)</f>
        <v>-11.841212547196642</v>
      </c>
      <c r="I29" s="12">
        <v>-2.110320323372747</v>
      </c>
      <c r="J29" s="12">
        <v>-11.757552891579849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-2.1101601616863732</v>
      </c>
      <c r="AP29" s="12">
        <f>AVERAGE(F29,J29,N29,P29,R29,T29,V29,X29,Z29,AB29,AD29,AF29,AH29,AJ29,AL29,AN29)</f>
        <v>-11.803776445789925</v>
      </c>
      <c r="AQ29" s="12">
        <f t="shared" si="3"/>
        <v>4.6095830387148054E-2</v>
      </c>
      <c r="AR29" s="12">
        <f t="shared" si="2"/>
        <v>5.102715806303363E-2</v>
      </c>
    </row>
    <row r="30" spans="1:44" ht="15.75" thickBot="1">
      <c r="A30" s="30"/>
      <c r="D30" s="33" t="s">
        <v>66</v>
      </c>
      <c r="E30" s="15">
        <f>ABS(E29-$AO$29)</f>
        <v>1.6016168637333905E-4</v>
      </c>
      <c r="F30" s="16">
        <f>ABS(F29-$AP$29)</f>
        <v>4.6223554210074624E-2</v>
      </c>
      <c r="G30" s="15">
        <f>ABS(G29-$AO$19)</f>
        <v>7.9839838313619182E-2</v>
      </c>
      <c r="H30" s="16">
        <f>ABS(H29-$AP$29)</f>
        <v>3.743610140671727E-2</v>
      </c>
      <c r="I30" s="15">
        <f>ABS(I29-$AO$19)</f>
        <v>1.6016168637378314E-4</v>
      </c>
      <c r="J30" s="16">
        <f>ABS(J29-$AP$29)</f>
        <v>4.6223554210076401E-2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-2.11</v>
      </c>
      <c r="F31" s="12">
        <v>-8.75</v>
      </c>
      <c r="G31" s="12">
        <f>G$11-G$13+G$12+198.6-60-SUM(G$14:G$18)</f>
        <v>-2.1899999999999924</v>
      </c>
      <c r="H31" s="12">
        <f>H$11-H$13+H$12+198.6-10*LOG10(A31)-30-SUM(H$14:H$18)</f>
        <v>-8.8309125905568298</v>
      </c>
      <c r="I31" s="12">
        <v>-2.110320323372747</v>
      </c>
      <c r="J31" s="12">
        <v>-8.7472529349400361</v>
      </c>
      <c r="K31" s="12"/>
      <c r="L31" s="12">
        <v>-8.7472529349400592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-2.1101601616863732</v>
      </c>
      <c r="AP31" s="12">
        <f>AVERAGE(F31,J31,N31,P31,R31,T31,V31,X31,Z31,AB31,AD31,AF31,AH31,AJ31,AL31,AN31)</f>
        <v>-8.748626467470018</v>
      </c>
      <c r="AQ31" s="12">
        <f t="shared" si="3"/>
        <v>4.6095830387148054E-2</v>
      </c>
      <c r="AR31" s="12">
        <f t="shared" si="2"/>
        <v>4.7527766717610047E-2</v>
      </c>
    </row>
    <row r="32" spans="1:44" ht="15.75" thickBot="1">
      <c r="A32" s="30"/>
      <c r="D32" s="33" t="s">
        <v>66</v>
      </c>
      <c r="E32" s="15">
        <f>ABS(E31-$AO$31)</f>
        <v>1.6016168637333905E-4</v>
      </c>
      <c r="F32" s="16">
        <f>ABS(F31-$AP$31)</f>
        <v>1.3735325299819579E-3</v>
      </c>
      <c r="G32" s="15">
        <f>ABS(G31-$AO$19)</f>
        <v>7.9839838313619182E-2</v>
      </c>
      <c r="H32" s="16">
        <f>ABS(H31-$AP$31)</f>
        <v>8.2286123086811713E-2</v>
      </c>
      <c r="I32" s="15">
        <f>ABS(I31-$AO$19)</f>
        <v>1.6016168637378314E-4</v>
      </c>
      <c r="J32" s="16">
        <f>ABS(J31-$AP$31)</f>
        <v>1.3735325299819579E-3</v>
      </c>
      <c r="K32" s="15"/>
      <c r="L32" s="16">
        <f>ABS(L31-$AP$31)</f>
        <v>1.3735325299588652E-3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-2.11</v>
      </c>
      <c r="F33" s="12">
        <v>-2.73</v>
      </c>
      <c r="G33" s="12">
        <f>G$11-G$13+G$12+198.6-60-SUM(G$14:G$18)</f>
        <v>-2.1899999999999924</v>
      </c>
      <c r="H33" s="12">
        <f>H$11-H$13+H$12+198.6-10*LOG10(A33)-30-SUM(H$14:H$18)</f>
        <v>-2.8103126772772047</v>
      </c>
      <c r="I33" s="12">
        <v>-2.110320323372747</v>
      </c>
      <c r="J33" s="12">
        <v>-2.726653021660411</v>
      </c>
      <c r="K33" s="12"/>
      <c r="L33" s="12">
        <v>-2.7266530216604301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-2.1101601616863732</v>
      </c>
      <c r="AP33" s="12">
        <f>AVERAGE(F33,J33,N33,P33,R33,T33,V33,X33,Z33,AB33,AD33,AF33,AH33,AJ33,AL33,AN33)</f>
        <v>-2.7283265108302057</v>
      </c>
      <c r="AQ33" s="12">
        <f t="shared" si="3"/>
        <v>4.6095830387148054E-2</v>
      </c>
      <c r="AR33" s="12">
        <f t="shared" si="2"/>
        <v>4.7364308597224396E-2</v>
      </c>
    </row>
    <row r="34" spans="1:44" ht="15.75" thickBot="1">
      <c r="D34" s="33" t="s">
        <v>66</v>
      </c>
      <c r="E34" s="15">
        <f>ABS(E33-$AO$33)</f>
        <v>1.6016168637333905E-4</v>
      </c>
      <c r="F34" s="16">
        <f>ABS(F33-$AP$33)</f>
        <v>1.6734891697942622E-3</v>
      </c>
      <c r="G34" s="15">
        <f>ABS(G33-$AO$19)</f>
        <v>7.9839838313619182E-2</v>
      </c>
      <c r="H34" s="16">
        <f>ABS(H33-$AP$33)</f>
        <v>8.1986166446998965E-2</v>
      </c>
      <c r="I34" s="15">
        <f>ABS(I33-$AO$19)</f>
        <v>1.6016168637378314E-4</v>
      </c>
      <c r="J34" s="16">
        <f>ABS(J33-$AP$33)</f>
        <v>1.6734891697947063E-3</v>
      </c>
      <c r="K34" s="15"/>
      <c r="L34" s="16">
        <f>ABS(L33-$AP$33)</f>
        <v>1.6734891697756105E-3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64</v>
      </c>
    </row>
    <row r="7" spans="1:44" ht="13.5" customHeight="1" thickBot="1"/>
    <row r="8" spans="1:44" ht="15.75" customHeight="1" thickBot="1">
      <c r="D8" s="33" t="s">
        <v>18</v>
      </c>
      <c r="E8" s="38" t="s">
        <v>32</v>
      </c>
      <c r="F8" s="39"/>
      <c r="G8" s="38" t="s">
        <v>74</v>
      </c>
      <c r="H8" s="39"/>
      <c r="I8" s="38" t="s">
        <v>78</v>
      </c>
      <c r="J8" s="39"/>
      <c r="K8" s="38" t="s">
        <v>79</v>
      </c>
      <c r="L8" s="39"/>
      <c r="M8" s="36" t="s">
        <v>55</v>
      </c>
      <c r="N8" s="40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40"/>
      <c r="AC8" s="36" t="s">
        <v>33</v>
      </c>
      <c r="AD8" s="40"/>
      <c r="AE8" s="36"/>
      <c r="AF8" s="40"/>
      <c r="AG8" s="36"/>
      <c r="AH8" s="37"/>
      <c r="AI8" s="36"/>
      <c r="AJ8" s="37"/>
      <c r="AK8" s="36"/>
      <c r="AL8" s="40"/>
      <c r="AM8" s="36"/>
      <c r="AN8" s="40"/>
      <c r="AO8" s="36" t="s">
        <v>19</v>
      </c>
      <c r="AP8" s="42"/>
      <c r="AQ8" s="36" t="s">
        <v>20</v>
      </c>
      <c r="AR8" s="41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71</v>
      </c>
      <c r="E11" s="12">
        <v>58.3</v>
      </c>
      <c r="F11" s="12">
        <v>23</v>
      </c>
      <c r="G11" s="12">
        <v>58.3</v>
      </c>
      <c r="H11" s="12">
        <v>23</v>
      </c>
      <c r="I11" s="12">
        <v>58.3</v>
      </c>
      <c r="J11" s="12">
        <v>23</v>
      </c>
      <c r="K11" s="12">
        <v>58.3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58.3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8.7023357152673167E-15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-12.8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2.1755839288168292E-15</v>
      </c>
    </row>
    <row r="13" spans="1:44" ht="15.75" customHeight="1" thickBot="1">
      <c r="A13" s="18" t="s">
        <v>33</v>
      </c>
      <c r="D13" s="34" t="s">
        <v>26</v>
      </c>
      <c r="E13" s="12">
        <v>159.1</v>
      </c>
      <c r="F13" s="12">
        <v>159.1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159.09974016847553</v>
      </c>
      <c r="AP13" s="12">
        <f t="shared" si="1"/>
        <v>159.09974016847553</v>
      </c>
      <c r="AQ13" s="12">
        <f t="shared" ref="AQ13:AQ33" si="3">_xlfn.STDEV.S(E13,G13,I13,M13,O13,Q13,S13,U13,W13,Y13,AA13,AC13,AE13,AG13,AI13,AK13,AM13)</f>
        <v>1.1399953051158344E-2</v>
      </c>
      <c r="AR13" s="12">
        <f t="shared" si="2"/>
        <v>1.1399953051158344E-2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-2.12</v>
      </c>
      <c r="F19" s="12">
        <v>-21.9</v>
      </c>
      <c r="G19" s="12">
        <f>G$11-G$13+G$12+198.6-60-SUM(G$14:G$18)</f>
        <v>-2.2000000000000117</v>
      </c>
      <c r="H19" s="12">
        <f>H$11-H$13+H$12+198.6-10*LOG10(A19)-30-SUM(H$14:H$18)</f>
        <v>-22.014237554869531</v>
      </c>
      <c r="I19" s="12">
        <v>-2.1234603159406618</v>
      </c>
      <c r="J19" s="12">
        <v>-21.933717891820606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-2.1217301579703309</v>
      </c>
      <c r="AP19" s="12">
        <f t="shared" si="1"/>
        <v>-21.916858945910302</v>
      </c>
      <c r="AQ19" s="12">
        <f t="shared" si="3"/>
        <v>4.5222223560096655E-2</v>
      </c>
      <c r="AR19" s="12">
        <f t="shared" si="2"/>
        <v>5.8694876705592321E-2</v>
      </c>
    </row>
    <row r="20" spans="1:44" ht="15.75" thickBot="1">
      <c r="A20" s="30"/>
      <c r="D20" s="33" t="s">
        <v>66</v>
      </c>
      <c r="E20" s="15">
        <f>ABS(E19-$AO$19)</f>
        <v>1.7301579703308256E-3</v>
      </c>
      <c r="F20" s="16">
        <f>ABS(F19-$AP$19)</f>
        <v>1.6858945910303902E-2</v>
      </c>
      <c r="G20" s="15">
        <f>ABS(G19-$AO$19)</f>
        <v>7.8269842029680792E-2</v>
      </c>
      <c r="H20" s="16">
        <f>ABS(H19-$AP$19)</f>
        <v>9.7378608959228785E-2</v>
      </c>
      <c r="I20" s="15">
        <f>ABS(I19-$AO$19)</f>
        <v>1.7301579703308256E-3</v>
      </c>
      <c r="J20" s="16">
        <f>ABS(J19-$AP$19)</f>
        <v>1.6858945910303902E-2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-2.12</v>
      </c>
      <c r="F21" s="12">
        <v>-17.100000000000001</v>
      </c>
      <c r="G21" s="12">
        <f>G$11-G$13+G$12+198.6-60-SUM(G$14:G$18)</f>
        <v>-2.2000000000000117</v>
      </c>
      <c r="H21" s="12">
        <f>H$11-H$13+H$12+198.6-10*LOG10(A21)-30-SUM(H$14:H$18)</f>
        <v>-17.243025007672905</v>
      </c>
      <c r="I21" s="12">
        <v>-2.1234603159406618</v>
      </c>
      <c r="J21" s="12">
        <v>-17.16250534462398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-2.1217301579703309</v>
      </c>
      <c r="AP21" s="12">
        <f>AVERAGE(F21,J21,N21,P21,R21,T21,V21,X21,Z21,AB21,AD21,AF21,AH21,AJ21,AL21,AN21)</f>
        <v>-17.131252672311991</v>
      </c>
      <c r="AQ21" s="12">
        <f t="shared" si="3"/>
        <v>4.5222223560096655E-2</v>
      </c>
      <c r="AR21" s="12">
        <f t="shared" si="2"/>
        <v>7.1701333162767347E-2</v>
      </c>
    </row>
    <row r="22" spans="1:44" ht="15.75" thickBot="1">
      <c r="A22" s="30"/>
      <c r="D22" s="33" t="s">
        <v>66</v>
      </c>
      <c r="E22" s="15">
        <f>ABS(E21-$AO$21)</f>
        <v>1.7301579703308256E-3</v>
      </c>
      <c r="F22" s="16">
        <f>ABS(F21-$AP$21)</f>
        <v>3.1252672311989471E-2</v>
      </c>
      <c r="G22" s="15">
        <f>ABS(G21-$AO$19)</f>
        <v>7.8269842029680792E-2</v>
      </c>
      <c r="H22" s="16">
        <f>ABS(H21-$AP$21)</f>
        <v>0.11177233536091435</v>
      </c>
      <c r="I22" s="15">
        <f>ABS(I21-$AO$19)</f>
        <v>1.7301579703308256E-3</v>
      </c>
      <c r="J22" s="16">
        <f>ABS(J21-$AP$21)</f>
        <v>3.1252672311989471E-2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-2.12</v>
      </c>
      <c r="F23" s="12">
        <v>-14.1</v>
      </c>
      <c r="G23" s="12">
        <f>G$11-G$13+G$12+198.6-60-SUM(G$14:G$18)</f>
        <v>-2.2000000000000117</v>
      </c>
      <c r="H23" s="12">
        <f>H$11-H$13+H$12+198.6-10*LOG10(A23)-30-SUM(H$14:H$18)</f>
        <v>-14.232725051033091</v>
      </c>
      <c r="I23" s="12">
        <v>-2.1234603159406618</v>
      </c>
      <c r="J23" s="12">
        <v>-14.152205387984168</v>
      </c>
      <c r="K23" s="12">
        <v>-2.12346031594068</v>
      </c>
      <c r="L23" s="12">
        <v>-14.1522053879842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-2.1217301579703309</v>
      </c>
      <c r="AP23" s="12">
        <f>AVERAGE(F23,J23,N23,P23,R23,T23,V23,X23,Z23,AB23,AD23,AF23,AH23,AJ23,AL23,AN23)</f>
        <v>-14.126102693992085</v>
      </c>
      <c r="AQ23" s="12">
        <f t="shared" si="3"/>
        <v>4.5222223560096655E-2</v>
      </c>
      <c r="AR23" s="12">
        <f t="shared" si="2"/>
        <v>6.6863988618471273E-2</v>
      </c>
    </row>
    <row r="24" spans="1:44" ht="15.75" thickBot="1">
      <c r="A24" s="30"/>
      <c r="D24" s="33" t="s">
        <v>66</v>
      </c>
      <c r="E24" s="15">
        <f>ABS(E23-$AO$23)</f>
        <v>1.7301579703308256E-3</v>
      </c>
      <c r="F24" s="16">
        <f>ABS(F23-$AP$23)</f>
        <v>2.610269399208498E-2</v>
      </c>
      <c r="G24" s="15">
        <f>ABS(G23-$AO$19)</f>
        <v>7.8269842029680792E-2</v>
      </c>
      <c r="H24" s="16">
        <f>ABS(H23-$AP$23)</f>
        <v>0.10662235704100631</v>
      </c>
      <c r="I24" s="15">
        <f>ABS(I23-$AO$19)</f>
        <v>1.7301579703308256E-3</v>
      </c>
      <c r="J24" s="16">
        <f>ABS(J23-$AP$23)</f>
        <v>2.6102693992083204E-2</v>
      </c>
      <c r="K24" s="15">
        <f>ABS(K23-$AO$19)</f>
        <v>1.7301579703490333E-3</v>
      </c>
      <c r="L24" s="16">
        <f>ABS(L23-$AP$23)</f>
        <v>2.6102693992115178E-2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-2.12</v>
      </c>
      <c r="F25" s="12">
        <v>-11.1</v>
      </c>
      <c r="G25" s="12">
        <f>G$11-G$13+G$12+198.6-60-SUM(G$14:G$18)</f>
        <v>-2.2000000000000117</v>
      </c>
      <c r="H25" s="12">
        <f>H$11-H$13+H$12+198.6-10*LOG10(A25)-30-SUM(H$14:H$18)</f>
        <v>-11.222425094393278</v>
      </c>
      <c r="I25" s="12">
        <v>-2.1234603159406618</v>
      </c>
      <c r="J25" s="12">
        <v>-11.141905431344355</v>
      </c>
      <c r="K25" s="12"/>
      <c r="L25" s="12">
        <v>-11.1419054313444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-2.1217301579703309</v>
      </c>
      <c r="AP25" s="12">
        <f>AVERAGE(F25,J25,N25,P25,R25,T25,V25,X25,Z25,AB25,AD25,AF25,AH25,AJ25,AL25,AN25)</f>
        <v>-11.120952715672178</v>
      </c>
      <c r="AQ25" s="12">
        <f t="shared" si="3"/>
        <v>4.5222223560096655E-2</v>
      </c>
      <c r="AR25" s="12">
        <f t="shared" si="2"/>
        <v>6.2219216017336411E-2</v>
      </c>
    </row>
    <row r="26" spans="1:44" ht="15.75" thickBot="1">
      <c r="A26" s="30"/>
      <c r="D26" s="33" t="s">
        <v>66</v>
      </c>
      <c r="E26" s="15">
        <f>ABS(E25-$AO$25)</f>
        <v>1.7301579703308256E-3</v>
      </c>
      <c r="F26" s="16">
        <f>ABS(F25-$AP$25)</f>
        <v>2.0952715672178712E-2</v>
      </c>
      <c r="G26" s="15">
        <f>ABS(G25-$AO$19)</f>
        <v>7.8269842029680792E-2</v>
      </c>
      <c r="H26" s="16">
        <f>ABS(H25-$AP$25)</f>
        <v>0.10147237872110004</v>
      </c>
      <c r="I26" s="15">
        <f>ABS(I25-$AO$19)</f>
        <v>1.7301579703308256E-3</v>
      </c>
      <c r="J26" s="16">
        <f>ABS(J25-$AP$25)</f>
        <v>2.0952715672176936E-2</v>
      </c>
      <c r="K26" s="15"/>
      <c r="L26" s="16">
        <f>ABS(L25-$AP$25)</f>
        <v>2.0952715672221345E-2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-2.12</v>
      </c>
      <c r="F27" s="12">
        <v>-8.1</v>
      </c>
      <c r="G27" s="12">
        <f>G$11-G$13+G$12+198.6-60-SUM(G$14:G$18)</f>
        <v>-2.2000000000000117</v>
      </c>
      <c r="H27" s="12">
        <f>H$11-H$13+H$12+198.6-10*LOG10(A27)-30-SUM(H$14:H$18)</f>
        <v>-8.2121251377534694</v>
      </c>
      <c r="I27" s="12">
        <v>-2.1234603159406618</v>
      </c>
      <c r="J27" s="12">
        <v>-8.1316054747045428</v>
      </c>
      <c r="K27" s="12"/>
      <c r="L27" s="12">
        <v>-8.1316054747045605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-2.1217301579703309</v>
      </c>
      <c r="AP27" s="12">
        <f>AVERAGE(F27,J27,N27,P27,R27,T27,V27,X27,Z27,AB27,AD27,AF27,AH27,AJ27,AL27,AN27)</f>
        <v>-8.1158027373522721</v>
      </c>
      <c r="AQ27" s="12">
        <f t="shared" si="3"/>
        <v>4.5222223560096655E-2</v>
      </c>
      <c r="AR27" s="12">
        <f t="shared" si="2"/>
        <v>5.7813448096797761E-2</v>
      </c>
    </row>
    <row r="28" spans="1:44" ht="15.75" thickBot="1">
      <c r="A28" s="30"/>
      <c r="D28" s="33" t="s">
        <v>66</v>
      </c>
      <c r="E28" s="15">
        <f>ABS(E27-$AO$27)</f>
        <v>1.7301579703308256E-3</v>
      </c>
      <c r="F28" s="16">
        <f>ABS(F27-$AP$27)</f>
        <v>1.5802737352272445E-2</v>
      </c>
      <c r="G28" s="15">
        <f>ABS(G27-$AO$19)</f>
        <v>7.8269842029680792E-2</v>
      </c>
      <c r="H28" s="16">
        <f>ABS(H27-$AP$27)</f>
        <v>9.6322400401197328E-2</v>
      </c>
      <c r="I28" s="15">
        <f>ABS(I27-$AO$19)</f>
        <v>1.7301579703308256E-3</v>
      </c>
      <c r="J28" s="16">
        <f>ABS(J27-$AP$27)</f>
        <v>1.5802737352270668E-2</v>
      </c>
      <c r="K28" s="15"/>
      <c r="L28" s="16"/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-2.12</v>
      </c>
      <c r="F29" s="12">
        <v>-6.34</v>
      </c>
      <c r="G29" s="12">
        <f>G$11-G$13+G$12+198.6-60-SUM(G$14:G$18)</f>
        <v>-2.2000000000000117</v>
      </c>
      <c r="H29" s="12">
        <f>H$11-H$13+H$12+198.6-10*LOG10(A29)-30-SUM(H$14:H$18)</f>
        <v>-6.4512125471966559</v>
      </c>
      <c r="I29" s="12">
        <v>-2.1234603159406618</v>
      </c>
      <c r="J29" s="12">
        <v>-6.3706928841477293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-2.1217301579703309</v>
      </c>
      <c r="AP29" s="12">
        <f>AVERAGE(F29,J29,N29,P29,R29,T29,V29,X29,Z29,AB29,AD29,AF29,AH29,AJ29,AL29,AN29)</f>
        <v>-6.3553464420738646</v>
      </c>
      <c r="AQ29" s="12">
        <f t="shared" si="3"/>
        <v>4.5222223560096655E-2</v>
      </c>
      <c r="AR29" s="12">
        <f t="shared" si="2"/>
        <v>5.7436486558033649E-2</v>
      </c>
    </row>
    <row r="30" spans="1:44" ht="15.75" thickBot="1">
      <c r="A30" s="30"/>
      <c r="D30" s="33" t="s">
        <v>66</v>
      </c>
      <c r="E30" s="15">
        <f>ABS(E29-$AO$29)</f>
        <v>1.7301579703308256E-3</v>
      </c>
      <c r="F30" s="16">
        <f>ABS(F29-$AP$29)</f>
        <v>1.5346442073864708E-2</v>
      </c>
      <c r="G30" s="15">
        <f>ABS(G29-$AO$19)</f>
        <v>7.8269842029680792E-2</v>
      </c>
      <c r="H30" s="16">
        <f>ABS(H29-$AP$29)</f>
        <v>9.5866105122791367E-2</v>
      </c>
      <c r="I30" s="15">
        <f>ABS(I29-$AO$19)</f>
        <v>1.7301579703308256E-3</v>
      </c>
      <c r="J30" s="16">
        <f>ABS(J29-$AP$29)</f>
        <v>1.5346442073864708E-2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-2.12</v>
      </c>
      <c r="F31" s="12">
        <v>-3.34</v>
      </c>
      <c r="G31" s="12">
        <f>G$11-G$13+G$12+198.6-60-SUM(G$14:G$18)</f>
        <v>-2.2000000000000117</v>
      </c>
      <c r="H31" s="12">
        <f>H$11-H$13+H$12+198.6-10*LOG10(A31)-30-SUM(H$14:H$18)</f>
        <v>-3.4409125905568434</v>
      </c>
      <c r="I31" s="12">
        <v>-2.1234603159406618</v>
      </c>
      <c r="J31" s="12">
        <v>-3.3603929275079167</v>
      </c>
      <c r="K31" s="12"/>
      <c r="L31" s="12">
        <v>-3.3603929275079398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-2.1217301579703309</v>
      </c>
      <c r="AP31" s="12">
        <f>AVERAGE(F31,J31,N31,P31,R31,T31,V31,X31,Z31,AB31,AD31,AF31,AH31,AJ31,AL31,AN31)</f>
        <v>-3.3501964637539583</v>
      </c>
      <c r="AQ31" s="12">
        <f t="shared" si="3"/>
        <v>4.5222223560096655E-2</v>
      </c>
      <c r="AR31" s="12">
        <f t="shared" si="2"/>
        <v>5.3358283584883343E-2</v>
      </c>
    </row>
    <row r="32" spans="1:44" ht="15.75" thickBot="1">
      <c r="A32" s="30"/>
      <c r="D32" s="33" t="s">
        <v>66</v>
      </c>
      <c r="E32" s="15">
        <f>ABS(E31-$AO$31)</f>
        <v>1.7301579703308256E-3</v>
      </c>
      <c r="F32" s="16">
        <f>ABS(F31-$AP$31)</f>
        <v>1.019646375395844E-2</v>
      </c>
      <c r="G32" s="15">
        <f>ABS(G31-$AO$19)</f>
        <v>7.8269842029680792E-2</v>
      </c>
      <c r="H32" s="16">
        <f>ABS(H31-$AP$31)</f>
        <v>9.07161268028851E-2</v>
      </c>
      <c r="I32" s="15">
        <f>ABS(I31-$AO$19)</f>
        <v>1.7301579703308256E-3</v>
      </c>
      <c r="J32" s="16">
        <f>ABS(J31-$AP$31)</f>
        <v>1.019646375395844E-2</v>
      </c>
      <c r="K32" s="15"/>
      <c r="L32" s="16">
        <f>ABS(L31-$AP$31)</f>
        <v>1.0196463753981533E-2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-2.12</v>
      </c>
      <c r="F33" s="12">
        <v>2.66</v>
      </c>
      <c r="G33" s="12">
        <f>G$11-G$13+G$12+198.6-60-SUM(G$14:G$18)</f>
        <v>-2.2000000000000117</v>
      </c>
      <c r="H33" s="12">
        <f>H$11-H$13+H$12+198.6-10*LOG10(A33)-30-SUM(H$14:H$18)</f>
        <v>2.5796873227227817</v>
      </c>
      <c r="I33" s="12">
        <v>-2.1234603159406618</v>
      </c>
      <c r="J33" s="12">
        <v>2.6602069857717083</v>
      </c>
      <c r="K33" s="12"/>
      <c r="L33" s="12">
        <v>2.6602069857716901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-2.1217301579703309</v>
      </c>
      <c r="AP33" s="12">
        <f>AVERAGE(F33,J33,N33,P33,R33,T33,V33,X33,Z33,AB33,AD33,AF33,AH33,AJ33,AL33,AN33)</f>
        <v>2.6601034928858542</v>
      </c>
      <c r="AQ33" s="12">
        <f t="shared" si="3"/>
        <v>4.5222223560096655E-2</v>
      </c>
      <c r="AR33" s="12">
        <f t="shared" si="2"/>
        <v>4.642841283821976E-2</v>
      </c>
    </row>
    <row r="34" spans="1:44" ht="15.75" thickBot="1">
      <c r="A34" s="30"/>
      <c r="D34" s="33" t="s">
        <v>66</v>
      </c>
      <c r="E34" s="15">
        <f>ABS(E33-$AO$33)</f>
        <v>1.7301579703308256E-3</v>
      </c>
      <c r="F34" s="16">
        <f>ABS(F33-$AP$33)</f>
        <v>1.0349288585409511E-4</v>
      </c>
      <c r="G34" s="15">
        <f>ABS(G33-$AO$19)</f>
        <v>7.8269842029680792E-2</v>
      </c>
      <c r="H34" s="16">
        <f>ABS(H33-$AP$33)</f>
        <v>8.0416170163072564E-2</v>
      </c>
      <c r="I34" s="15">
        <f>ABS(I33-$AO$19)</f>
        <v>1.7301579703308256E-3</v>
      </c>
      <c r="J34" s="16">
        <f>ABS(J33-$AP$33)</f>
        <v>1.0349288585409511E-4</v>
      </c>
      <c r="K34" s="15"/>
      <c r="L34" s="16">
        <f>ABS(L33-$AP$33)</f>
        <v>1.0349288583588745E-4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4" t="s">
        <v>33</v>
      </c>
      <c r="G37" s="25"/>
      <c r="H37" s="24" t="s">
        <v>33</v>
      </c>
      <c r="I37" s="25"/>
      <c r="J37" s="25"/>
      <c r="K37" s="25"/>
      <c r="L37" s="24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abSelected="1" zoomScale="110" zoomScaleNormal="110" zoomScalePageLayoutView="80" workbookViewId="0">
      <selection activeCell="K8" sqref="K8:L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65</v>
      </c>
    </row>
    <row r="7" spans="1:44" ht="13.5" customHeight="1" thickBot="1"/>
    <row r="8" spans="1:44" ht="15.75" customHeight="1" thickBot="1">
      <c r="D8" s="33" t="s">
        <v>18</v>
      </c>
      <c r="E8" s="38" t="s">
        <v>32</v>
      </c>
      <c r="F8" s="39"/>
      <c r="G8" s="38" t="s">
        <v>74</v>
      </c>
      <c r="H8" s="39"/>
      <c r="I8" s="38" t="s">
        <v>78</v>
      </c>
      <c r="J8" s="39"/>
      <c r="K8" s="38" t="s">
        <v>79</v>
      </c>
      <c r="L8" s="39"/>
      <c r="M8" s="36" t="s">
        <v>55</v>
      </c>
      <c r="N8" s="40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40"/>
      <c r="AC8" s="36" t="s">
        <v>33</v>
      </c>
      <c r="AD8" s="40"/>
      <c r="AE8" s="36"/>
      <c r="AF8" s="40"/>
      <c r="AG8" s="36"/>
      <c r="AH8" s="37"/>
      <c r="AI8" s="36"/>
      <c r="AJ8" s="37"/>
      <c r="AK8" s="36"/>
      <c r="AL8" s="40"/>
      <c r="AM8" s="36"/>
      <c r="AN8" s="40"/>
      <c r="AO8" s="36" t="s">
        <v>19</v>
      </c>
      <c r="AP8" s="42"/>
      <c r="AQ8" s="36" t="s">
        <v>20</v>
      </c>
      <c r="AR8" s="41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71</v>
      </c>
      <c r="E11" s="12">
        <v>51.45</v>
      </c>
      <c r="F11" s="12">
        <v>23</v>
      </c>
      <c r="G11" s="12">
        <v>51.45</v>
      </c>
      <c r="H11" s="12">
        <v>23</v>
      </c>
      <c r="I11" s="12">
        <v>51.45</v>
      </c>
      <c r="J11" s="12">
        <v>23</v>
      </c>
      <c r="K11" s="12">
        <v>51.45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51.45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8.7023357152673167E-15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-18.600000000000001</v>
      </c>
      <c r="G12" s="12">
        <v>-31.62</v>
      </c>
      <c r="H12" s="12">
        <v>-18.600000000000001</v>
      </c>
      <c r="I12" s="12">
        <v>-31.62397997898956</v>
      </c>
      <c r="J12" s="12">
        <v>-18.600000000000001</v>
      </c>
      <c r="K12" s="12">
        <v>-31.623979978989599</v>
      </c>
      <c r="L12" s="12">
        <v>-18.600000000000001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-18.600000000000001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1:44" ht="15.75" customHeight="1" thickBot="1">
      <c r="A13" s="18" t="s">
        <v>33</v>
      </c>
      <c r="D13" s="34" t="s">
        <v>26</v>
      </c>
      <c r="E13" s="12">
        <v>159.1</v>
      </c>
      <c r="F13" s="12">
        <v>159.1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159.09974016847553</v>
      </c>
      <c r="AP13" s="12">
        <f t="shared" si="1"/>
        <v>159.09974016847553</v>
      </c>
      <c r="AQ13" s="12">
        <f t="shared" ref="AQ13:AQ33" si="3">_xlfn.STDEV.S(E13,G13,I13,M13,O13,Q13,S13,U13,W13,Y13,AA13,AC13,AE13,AG13,AI13,AK13,AM13)</f>
        <v>1.1399953051158344E-2</v>
      </c>
      <c r="AR13" s="12">
        <f t="shared" si="2"/>
        <v>1.1399953051158344E-2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3</v>
      </c>
      <c r="F18" s="12">
        <v>3</v>
      </c>
      <c r="G18" s="12">
        <v>3</v>
      </c>
      <c r="H18" s="12">
        <v>3</v>
      </c>
      <c r="I18" s="12">
        <v>3</v>
      </c>
      <c r="J18" s="12">
        <v>3</v>
      </c>
      <c r="K18" s="12">
        <v>3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3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-12</v>
      </c>
      <c r="F19" s="12">
        <v>-27</v>
      </c>
      <c r="G19" s="31">
        <f>G$11-G$13+G$12+198.6-60-SUM(G$14:G$18)</f>
        <v>-12.050000000000006</v>
      </c>
      <c r="H19" s="12">
        <f>H$11-H$13+H$12+198.6-10*LOG10(A19)-30-SUM(H$14:H$18)</f>
        <v>-27.814237554869514</v>
      </c>
      <c r="I19" s="12">
        <v>-11.973460315940656</v>
      </c>
      <c r="J19" s="12">
        <v>-27.733717891820589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-11.986730157970328</v>
      </c>
      <c r="AP19" s="12">
        <f t="shared" si="1"/>
        <v>-27.366858945910295</v>
      </c>
      <c r="AQ19" s="12">
        <f t="shared" si="3"/>
        <v>3.8864461199308871E-2</v>
      </c>
      <c r="AR19" s="12">
        <f t="shared" si="2"/>
        <v>0.44866620047184441</v>
      </c>
    </row>
    <row r="20" spans="1:44" ht="15.75" thickBot="1">
      <c r="A20" s="30"/>
      <c r="D20" s="33" t="s">
        <v>66</v>
      </c>
      <c r="E20" s="15">
        <f>ABS(E19-$AO$19)</f>
        <v>1.3269842029671963E-2</v>
      </c>
      <c r="F20" s="16">
        <f>ABS(F19-$AP$19)</f>
        <v>0.36685894591029466</v>
      </c>
      <c r="G20" s="15">
        <f>ABS(G19-$AO$19)</f>
        <v>6.3269842029678003E-2</v>
      </c>
      <c r="H20" s="16">
        <f>ABS(H19-$AP$19)</f>
        <v>0.44737860895921955</v>
      </c>
      <c r="I20" s="15">
        <f>ABS(I19-$AO$19)</f>
        <v>1.3269842029671963E-2</v>
      </c>
      <c r="J20" s="16">
        <f>ABS(J19-$AP$19)</f>
        <v>0.36685894591029466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-12</v>
      </c>
      <c r="F21" s="12">
        <v>-22.2</v>
      </c>
      <c r="G21" s="12">
        <f>G$11-G$13+G$12+198.6-60-SUM(G$14:G$18)</f>
        <v>-12.050000000000006</v>
      </c>
      <c r="H21" s="12">
        <f>H$11-H$13+H$12+198.6-10*LOG10(A21)-30-SUM(H$14:H$18)</f>
        <v>-23.043025007672888</v>
      </c>
      <c r="I21" s="12">
        <v>-11.973460315940656</v>
      </c>
      <c r="J21" s="12">
        <v>-22.962505344623963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-11.986730157970328</v>
      </c>
      <c r="AP21" s="12">
        <f>AVERAGE(F21,J21,N21,P21,R21,T21,V21,X21,Z21,AB21,AD21,AF21,AH21,AJ21,AL21,AN21)</f>
        <v>-22.581252672311983</v>
      </c>
      <c r="AQ21" s="12">
        <f t="shared" si="3"/>
        <v>3.8864461199308871E-2</v>
      </c>
      <c r="AR21" s="12">
        <f t="shared" si="2"/>
        <v>0.46522198648951396</v>
      </c>
    </row>
    <row r="22" spans="1:44" ht="15.75" thickBot="1">
      <c r="A22" s="30"/>
      <c r="D22" s="33" t="s">
        <v>66</v>
      </c>
      <c r="E22" s="15">
        <f>ABS(E21-$AO$21)</f>
        <v>1.3269842029671963E-2</v>
      </c>
      <c r="F22" s="16">
        <f>ABS(F21-$AP$21)</f>
        <v>0.38125267231198379</v>
      </c>
      <c r="G22" s="15">
        <f>ABS(G21-$AO$19)</f>
        <v>6.3269842029678003E-2</v>
      </c>
      <c r="H22" s="16">
        <f>ABS(H21-$AP$21)</f>
        <v>0.46177233536090512</v>
      </c>
      <c r="I22" s="15">
        <f>ABS(I21-$AO$19)</f>
        <v>1.3269842029671963E-2</v>
      </c>
      <c r="J22" s="16">
        <f>ABS(J21-$AP$21)</f>
        <v>0.38125267231198023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-12</v>
      </c>
      <c r="F23" s="12">
        <v>-19.2</v>
      </c>
      <c r="G23" s="12">
        <f>G$11-G$13+G$12+198.6-60-SUM(G$14:G$18)</f>
        <v>-12.050000000000006</v>
      </c>
      <c r="H23" s="12">
        <f>H$11-H$13+H$12+198.6-10*LOG10(A23)-30-SUM(H$14:H$18)</f>
        <v>-20.032725051033076</v>
      </c>
      <c r="I23" s="12">
        <v>-11.973460315940656</v>
      </c>
      <c r="J23" s="12">
        <v>-19.952205387984151</v>
      </c>
      <c r="K23" s="12">
        <v>-11.9734603159407</v>
      </c>
      <c r="L23" s="12">
        <v>-19.952205387984201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-11.986730157970328</v>
      </c>
      <c r="AP23" s="12">
        <f>AVERAGE(F23,J23,N23,P23,R23,T23,V23,X23,Z23,AB23,AD23,AF23,AH23,AJ23,AL23,AN23)</f>
        <v>-19.576102693992077</v>
      </c>
      <c r="AQ23" s="12">
        <f t="shared" si="3"/>
        <v>3.8864461199308871E-2</v>
      </c>
      <c r="AR23" s="12">
        <f t="shared" si="2"/>
        <v>0.45929790123403569</v>
      </c>
    </row>
    <row r="24" spans="1:44" ht="15.75" thickBot="1">
      <c r="A24" s="30"/>
      <c r="D24" s="33" t="s">
        <v>66</v>
      </c>
      <c r="E24" s="15">
        <f>ABS(E23-$AO$23)</f>
        <v>1.3269842029671963E-2</v>
      </c>
      <c r="F24" s="16">
        <f>ABS(F23-$AP$23)</f>
        <v>0.37610269399207752</v>
      </c>
      <c r="G24" s="15">
        <f>ABS(G23-$AO$19)</f>
        <v>6.3269842029678003E-2</v>
      </c>
      <c r="H24" s="16">
        <f>ABS(H23-$AP$23)</f>
        <v>0.45662235704099885</v>
      </c>
      <c r="I24" s="15">
        <f>ABS(I23-$AO$19)</f>
        <v>1.3269842029671963E-2</v>
      </c>
      <c r="J24" s="16">
        <f>ABS(J23-$AP$23)</f>
        <v>0.37610269399207397</v>
      </c>
      <c r="K24" s="15">
        <f>ABS(K23-$AO$19)</f>
        <v>1.3269842029627554E-2</v>
      </c>
      <c r="L24" s="16">
        <f>ABS(L23-$AP$23)</f>
        <v>0.3761026939921237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-12</v>
      </c>
      <c r="F25" s="12">
        <v>-16.2</v>
      </c>
      <c r="G25" s="12">
        <f>G$11-G$13+G$12+198.6-60-SUM(G$14:G$18)</f>
        <v>-12.050000000000006</v>
      </c>
      <c r="H25" s="12">
        <f>H$11-H$13+H$12+198.6-10*LOG10(A25)-30-SUM(H$14:H$18)</f>
        <v>-17.022425094393263</v>
      </c>
      <c r="I25" s="12">
        <v>-11.973460315940656</v>
      </c>
      <c r="J25" s="12">
        <v>-16.941905431344338</v>
      </c>
      <c r="K25" s="12"/>
      <c r="L25" s="12">
        <v>-16.941905431344399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-11.986730157970328</v>
      </c>
      <c r="AP25" s="12">
        <f>AVERAGE(F25,J25,N25,P25,R25,T25,V25,X25,Z25,AB25,AD25,AF25,AH25,AJ25,AL25,AN25)</f>
        <v>-16.570952715672171</v>
      </c>
      <c r="AQ25" s="12">
        <f t="shared" si="3"/>
        <v>3.8864461199308871E-2</v>
      </c>
      <c r="AR25" s="12">
        <f t="shared" si="2"/>
        <v>0.45337440765212861</v>
      </c>
    </row>
    <row r="26" spans="1:44" ht="15.75" thickBot="1">
      <c r="A26" s="30"/>
      <c r="D26" s="33" t="s">
        <v>66</v>
      </c>
      <c r="E26" s="15">
        <f>ABS(E25-$AO$25)</f>
        <v>1.3269842029671963E-2</v>
      </c>
      <c r="F26" s="16">
        <f>ABS(F25-$AP$25)</f>
        <v>0.37095271567217125</v>
      </c>
      <c r="G26" s="15">
        <f>ABS(G25-$AO$19)</f>
        <v>6.3269842029678003E-2</v>
      </c>
      <c r="H26" s="16">
        <f>ABS(H25-$AP$25)</f>
        <v>0.45147237872109258</v>
      </c>
      <c r="I26" s="15">
        <f>ABS(I25-$AO$19)</f>
        <v>1.3269842029671963E-2</v>
      </c>
      <c r="J26" s="16">
        <f>ABS(J25-$AP$25)</f>
        <v>0.3709527156721677</v>
      </c>
      <c r="K26" s="15"/>
      <c r="L26" s="16">
        <f>ABS(L25-$AP$25)</f>
        <v>0.37095271567222809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-12</v>
      </c>
      <c r="F27" s="12">
        <v>-13.2</v>
      </c>
      <c r="G27" s="12">
        <f>G$11-G$13+G$12+198.6-60-SUM(G$14:G$18)</f>
        <v>-12.050000000000006</v>
      </c>
      <c r="H27" s="12">
        <f>H$11-H$13+H$12+198.6-10*LOG10(A27)-30-SUM(H$14:H$18)</f>
        <v>-14.012125137753449</v>
      </c>
      <c r="I27" s="12">
        <v>-11.973460315940656</v>
      </c>
      <c r="J27" s="12">
        <v>-13.931605474704526</v>
      </c>
      <c r="K27" s="12"/>
      <c r="L27" s="12">
        <v>-13.931605474704501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-11.986730157970328</v>
      </c>
      <c r="AP27" s="12">
        <f>AVERAGE(F27,J27,N27,P27,R27,T27,V27,X27,Z27,AB27,AD27,AF27,AH27,AJ27,AL27,AN27)</f>
        <v>-13.565802737352262</v>
      </c>
      <c r="AQ27" s="12">
        <f t="shared" si="3"/>
        <v>3.8864461199308871E-2</v>
      </c>
      <c r="AR27" s="12">
        <f t="shared" si="2"/>
        <v>0.44745152924203363</v>
      </c>
    </row>
    <row r="28" spans="1:44" ht="15.75" thickBot="1">
      <c r="A28" s="30"/>
      <c r="D28" s="33" t="s">
        <v>66</v>
      </c>
      <c r="E28" s="15">
        <f>ABS(E27-$AO$27)</f>
        <v>1.3269842029671963E-2</v>
      </c>
      <c r="F28" s="16">
        <f>ABS(F27-$AP$27)</f>
        <v>0.36580273735226321</v>
      </c>
      <c r="G28" s="15">
        <f>ABS(G27-$AO$19)</f>
        <v>6.3269842029678003E-2</v>
      </c>
      <c r="H28" s="16">
        <f>ABS(H27-$AP$27)</f>
        <v>0.44632240040118631</v>
      </c>
      <c r="I28" s="15">
        <f>ABS(I27-$AO$19)</f>
        <v>1.3269842029671963E-2</v>
      </c>
      <c r="J28" s="16">
        <f>ABS(J27-$AP$27)</f>
        <v>0.36580273735226321</v>
      </c>
      <c r="K28" s="15"/>
      <c r="L28" s="16">
        <f>ABS(L27-$AP$27)</f>
        <v>0.36580273735223834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-12</v>
      </c>
      <c r="F29" s="12">
        <v>-11.5</v>
      </c>
      <c r="G29" s="12">
        <f>G$11-G$13+G$12+198.6-60-SUM(G$14:G$18)</f>
        <v>-12.050000000000006</v>
      </c>
      <c r="H29" s="12">
        <f>H$11-H$13+H$12+198.6-10*LOG10(A29)-30-SUM(H$14:H$18)</f>
        <v>-12.251212547196639</v>
      </c>
      <c r="I29" s="12">
        <v>-11.973460315940656</v>
      </c>
      <c r="J29" s="12">
        <v>-12.170692884147712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-11.986730157970328</v>
      </c>
      <c r="AP29" s="12">
        <f>AVERAGE(F29,J29,N29,P29,R29,T29,V29,X29,Z29,AB29,AD29,AF29,AH29,AJ29,AL29,AN29)</f>
        <v>-11.835346442073856</v>
      </c>
      <c r="AQ29" s="12">
        <f t="shared" si="3"/>
        <v>3.8864461199308871E-2</v>
      </c>
      <c r="AR29" s="12">
        <f t="shared" si="2"/>
        <v>0.41243840995748521</v>
      </c>
    </row>
    <row r="30" spans="1:44" ht="15.75" thickBot="1">
      <c r="A30" s="30"/>
      <c r="D30" s="33" t="s">
        <v>66</v>
      </c>
      <c r="E30" s="15">
        <f>ABS(E29-$AO$29)</f>
        <v>1.3269842029671963E-2</v>
      </c>
      <c r="F30" s="16">
        <f>ABS(F29-$AP$29)</f>
        <v>0.33534644207385611</v>
      </c>
      <c r="G30" s="15">
        <f>ABS(G29-$AO$19)</f>
        <v>6.3269842029678003E-2</v>
      </c>
      <c r="H30" s="16">
        <f>ABS(H29-$AP$29)</f>
        <v>0.41586610512278277</v>
      </c>
      <c r="I30" s="15">
        <f>ABS(I29-$AO$19)</f>
        <v>1.3269842029671963E-2</v>
      </c>
      <c r="J30" s="16">
        <f>ABS(J29-$AP$29)</f>
        <v>0.33534644207385611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-12</v>
      </c>
      <c r="F31" s="12">
        <v>-8.5</v>
      </c>
      <c r="G31" s="12">
        <f>G$11-G$13+G$12+198.6-60-SUM(G$14:G$18)</f>
        <v>-12.050000000000006</v>
      </c>
      <c r="H31" s="12">
        <f>H$11-H$13+H$12+198.6-10*LOG10(A31)-30-SUM(H$14:H$18)</f>
        <v>-9.2409125905568263</v>
      </c>
      <c r="I31" s="12">
        <v>-11.973460315940656</v>
      </c>
      <c r="J31" s="12">
        <v>-9.1603929275078997</v>
      </c>
      <c r="K31" s="12"/>
      <c r="L31" s="12">
        <v>-9.1603929275079192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-11.986730157970328</v>
      </c>
      <c r="AP31" s="12">
        <f>AVERAGE(F31,J31,N31,P31,R31,T31,V31,X31,Z31,AB31,AD31,AF31,AH31,AJ31,AL31,AN31)</f>
        <v>-8.8301964637539498</v>
      </c>
      <c r="AQ31" s="12">
        <f t="shared" si="3"/>
        <v>3.8864461199308871E-2</v>
      </c>
      <c r="AR31" s="12">
        <f t="shared" si="2"/>
        <v>0.40652054103197832</v>
      </c>
    </row>
    <row r="32" spans="1:44" ht="15.75" thickBot="1">
      <c r="A32" s="30"/>
      <c r="D32" s="33" t="s">
        <v>66</v>
      </c>
      <c r="E32" s="15">
        <f>ABS(E31-$AO$31)</f>
        <v>1.3269842029671963E-2</v>
      </c>
      <c r="F32" s="16">
        <f>ABS(F31-$AP$31)</f>
        <v>0.33019646375394984</v>
      </c>
      <c r="G32" s="15">
        <f>ABS(G31-$AO$19)</f>
        <v>6.3269842029678003E-2</v>
      </c>
      <c r="H32" s="16">
        <f>ABS(H31-$AP$31)</f>
        <v>0.4107161268028765</v>
      </c>
      <c r="I32" s="15">
        <f>ABS(I31-$AO$19)</f>
        <v>1.3269842029671963E-2</v>
      </c>
      <c r="J32" s="16">
        <f>ABS(J31-$AP$31)</f>
        <v>0.33019646375394984</v>
      </c>
      <c r="K32" s="15"/>
      <c r="L32" s="16">
        <f>ABS(L31-$AP$31)</f>
        <v>0.33019646375396938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-12</v>
      </c>
      <c r="F33" s="12">
        <v>-2.4</v>
      </c>
      <c r="G33" s="12">
        <f>G$11-G$13+G$12+198.6-60-SUM(G$14:G$18)</f>
        <v>-12.050000000000006</v>
      </c>
      <c r="H33" s="12">
        <f>H$11-H$13+H$12+198.6-10*LOG10(A33)-30-SUM(H$14:H$18)</f>
        <v>-3.2203126772772013</v>
      </c>
      <c r="I33" s="12">
        <v>-11.973460315940656</v>
      </c>
      <c r="J33" s="12">
        <v>-3.1397930142282746</v>
      </c>
      <c r="K33" s="12"/>
      <c r="L33" s="12">
        <v>-3.1397930142282999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-11.986730157970328</v>
      </c>
      <c r="AP33" s="12">
        <f>AVERAGE(F33,J33,N33,P33,R33,T33,V33,X33,Z33,AB33,AD33,AF33,AH33,AJ33,AL33,AN33)</f>
        <v>-2.7698965071141375</v>
      </c>
      <c r="AQ33" s="12">
        <f t="shared" si="3"/>
        <v>3.8864461199308871E-2</v>
      </c>
      <c r="AR33" s="12">
        <f t="shared" si="2"/>
        <v>0.45215963415224386</v>
      </c>
    </row>
    <row r="34" spans="1:44" ht="15.75" thickBot="1">
      <c r="D34" s="33" t="s">
        <v>66</v>
      </c>
      <c r="E34" s="15">
        <f>ABS(E33-$AO$33)</f>
        <v>1.3269842029671963E-2</v>
      </c>
      <c r="F34" s="16">
        <f>ABS(F33-$AP$33)</f>
        <v>0.36989650711413757</v>
      </c>
      <c r="G34" s="15">
        <f>ABS(G33-$AO$19)</f>
        <v>6.3269842029678003E-2</v>
      </c>
      <c r="H34" s="16">
        <f>ABS(H33-$AP$33)</f>
        <v>0.45041617016306379</v>
      </c>
      <c r="I34" s="15">
        <f>ABS(I33-$AO$19)</f>
        <v>1.3269842029671963E-2</v>
      </c>
      <c r="J34" s="16">
        <f>ABS(J33-$AP$33)</f>
        <v>0.36989650711413713</v>
      </c>
      <c r="K34" s="15"/>
      <c r="L34" s="16">
        <f>ABS(L33-$AP$33)</f>
        <v>0.36989650711416244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J18"/>
  <sheetViews>
    <sheetView zoomScale="170" zoomScaleNormal="170" workbookViewId="0">
      <selection activeCell="B2" sqref="B2:J6"/>
    </sheetView>
  </sheetViews>
  <sheetFormatPr defaultColWidth="9.140625" defaultRowHeight="12.75"/>
  <cols>
    <col min="2" max="2" width="4.7109375" bestFit="1" customWidth="1"/>
    <col min="3" max="3" width="12.140625" customWidth="1"/>
    <col min="4" max="4" width="17.85546875" customWidth="1"/>
    <col min="5" max="5" width="18.5703125" customWidth="1"/>
    <col min="6" max="6" width="23.7109375" customWidth="1"/>
    <col min="7" max="7" width="13.5703125" bestFit="1" customWidth="1"/>
    <col min="8" max="8" width="14.85546875" bestFit="1" customWidth="1"/>
    <col min="9" max="9" width="22" bestFit="1" customWidth="1"/>
  </cols>
  <sheetData>
    <row r="2" spans="1:10">
      <c r="A2" s="19" t="s">
        <v>68</v>
      </c>
      <c r="B2" s="19" t="s">
        <v>67</v>
      </c>
      <c r="C2" s="19"/>
      <c r="D2" s="19"/>
      <c r="E2" s="19"/>
      <c r="F2" s="19"/>
      <c r="G2" s="19"/>
      <c r="H2" s="32"/>
      <c r="I2" s="32"/>
      <c r="J2" s="32"/>
    </row>
    <row r="3" spans="1:10">
      <c r="A3" s="19"/>
      <c r="B3" s="19" t="s">
        <v>73</v>
      </c>
      <c r="C3" s="19"/>
      <c r="D3" s="19"/>
      <c r="E3" s="19"/>
      <c r="F3" s="19"/>
      <c r="G3" s="19"/>
      <c r="H3" s="32"/>
      <c r="I3" s="32"/>
      <c r="J3" s="32"/>
    </row>
    <row r="4" spans="1:10">
      <c r="B4" s="19" t="s">
        <v>72</v>
      </c>
      <c r="C4" s="19"/>
      <c r="D4" s="19"/>
      <c r="E4" s="19"/>
      <c r="F4" s="19"/>
      <c r="G4" s="19"/>
      <c r="H4" s="32"/>
      <c r="I4" s="32"/>
      <c r="J4" s="32"/>
    </row>
    <row r="5" spans="1:10">
      <c r="B5" s="19" t="s">
        <v>75</v>
      </c>
      <c r="C5" s="19"/>
      <c r="D5" s="19"/>
      <c r="E5" s="19"/>
      <c r="F5" s="19"/>
      <c r="G5" s="19"/>
      <c r="H5" s="32"/>
      <c r="I5" s="32"/>
      <c r="J5" s="32"/>
    </row>
    <row r="6" spans="1:10">
      <c r="B6" s="19" t="s">
        <v>76</v>
      </c>
      <c r="C6" s="32"/>
      <c r="D6" s="32"/>
      <c r="E6" s="32"/>
      <c r="F6" s="32"/>
      <c r="G6" s="32"/>
      <c r="H6" s="32"/>
      <c r="I6" s="32"/>
      <c r="J6" s="32"/>
    </row>
    <row r="7" spans="1:10" ht="13.5" customHeight="1" thickBot="1"/>
    <row r="8" spans="1:10" ht="26.25" customHeight="1" thickBot="1">
      <c r="B8" s="5" t="s">
        <v>6</v>
      </c>
      <c r="C8" s="13" t="s">
        <v>7</v>
      </c>
      <c r="D8" s="13" t="s">
        <v>8</v>
      </c>
      <c r="E8" s="13" t="s">
        <v>35</v>
      </c>
      <c r="F8" s="13" t="s">
        <v>36</v>
      </c>
      <c r="G8" s="13" t="s">
        <v>9</v>
      </c>
    </row>
    <row r="9" spans="1:10" ht="13.5" customHeight="1" thickBot="1">
      <c r="B9" s="7">
        <v>1</v>
      </c>
      <c r="C9" s="7" t="s">
        <v>10</v>
      </c>
      <c r="D9" s="8" t="s">
        <v>11</v>
      </c>
      <c r="E9" s="8" t="s">
        <v>12</v>
      </c>
      <c r="F9" s="8" t="s">
        <v>37</v>
      </c>
      <c r="G9" s="8" t="s">
        <v>13</v>
      </c>
    </row>
    <row r="10" spans="1:10" ht="13.5" customHeight="1" thickBot="1">
      <c r="B10" s="9">
        <v>2</v>
      </c>
      <c r="C10" s="9" t="s">
        <v>16</v>
      </c>
      <c r="D10" s="10" t="s">
        <v>11</v>
      </c>
      <c r="E10" s="8" t="s">
        <v>15</v>
      </c>
      <c r="F10" s="10" t="s">
        <v>38</v>
      </c>
      <c r="G10" s="10" t="s">
        <v>13</v>
      </c>
    </row>
    <row r="11" spans="1:10" ht="13.5" customHeight="1" thickBot="1">
      <c r="B11" s="9">
        <v>3</v>
      </c>
      <c r="C11" s="9" t="s">
        <v>14</v>
      </c>
      <c r="D11" s="10" t="s">
        <v>11</v>
      </c>
      <c r="E11" s="8" t="s">
        <v>15</v>
      </c>
      <c r="F11" s="10" t="s">
        <v>39</v>
      </c>
      <c r="G11" s="10" t="s">
        <v>13</v>
      </c>
    </row>
    <row r="12" spans="1:10" ht="13.5" customHeight="1" thickBot="1">
      <c r="B12" s="9">
        <v>4</v>
      </c>
      <c r="C12" s="9" t="s">
        <v>10</v>
      </c>
      <c r="D12" s="10" t="s">
        <v>17</v>
      </c>
      <c r="E12" s="27" t="s">
        <v>70</v>
      </c>
      <c r="F12" s="10" t="s">
        <v>40</v>
      </c>
      <c r="G12" s="10" t="s">
        <v>13</v>
      </c>
    </row>
    <row r="13" spans="1:10" ht="13.5" customHeight="1" thickBot="1">
      <c r="B13" s="9">
        <v>5</v>
      </c>
      <c r="C13" s="9" t="s">
        <v>16</v>
      </c>
      <c r="D13" s="10" t="s">
        <v>17</v>
      </c>
      <c r="E13" s="8" t="s">
        <v>15</v>
      </c>
      <c r="F13" s="10" t="s">
        <v>41</v>
      </c>
      <c r="G13" s="10" t="s">
        <v>13</v>
      </c>
    </row>
    <row r="14" spans="1:10" ht="13.5" customHeight="1" thickBot="1">
      <c r="B14" s="9">
        <v>6</v>
      </c>
      <c r="C14" s="9" t="s">
        <v>14</v>
      </c>
      <c r="D14" s="10" t="s">
        <v>17</v>
      </c>
      <c r="E14" s="10" t="s">
        <v>15</v>
      </c>
      <c r="F14" s="10" t="s">
        <v>42</v>
      </c>
      <c r="G14" s="10" t="s">
        <v>13</v>
      </c>
    </row>
    <row r="15" spans="1:10" ht="13.5" customHeight="1" thickBot="1">
      <c r="B15" s="9">
        <v>7</v>
      </c>
      <c r="C15" s="9" t="s">
        <v>10</v>
      </c>
      <c r="D15" s="10" t="s">
        <v>34</v>
      </c>
      <c r="E15" s="10" t="s">
        <v>43</v>
      </c>
      <c r="F15" s="10" t="s">
        <v>12</v>
      </c>
      <c r="G15" s="10" t="s">
        <v>13</v>
      </c>
    </row>
    <row r="16" spans="1:10" ht="13.5" customHeight="1" thickBot="1">
      <c r="B16" s="9">
        <v>8</v>
      </c>
      <c r="C16" s="9" t="s">
        <v>16</v>
      </c>
      <c r="D16" s="10" t="s">
        <v>34</v>
      </c>
      <c r="E16" s="10" t="s">
        <v>44</v>
      </c>
      <c r="F16" s="10" t="s">
        <v>15</v>
      </c>
      <c r="G16" s="10" t="s">
        <v>13</v>
      </c>
    </row>
    <row r="17" spans="2:7" ht="13.5" customHeight="1" thickBot="1">
      <c r="B17" s="9">
        <v>9</v>
      </c>
      <c r="C17" s="9" t="s">
        <v>14</v>
      </c>
      <c r="D17" s="10" t="s">
        <v>34</v>
      </c>
      <c r="E17" s="10" t="s">
        <v>45</v>
      </c>
      <c r="F17" s="10" t="s">
        <v>15</v>
      </c>
      <c r="G17" s="10" t="s">
        <v>13</v>
      </c>
    </row>
    <row r="18" spans="2:7" ht="13.5" customHeight="1" thickBot="1">
      <c r="B18" s="9">
        <v>10</v>
      </c>
      <c r="C18" s="9" t="s">
        <v>14</v>
      </c>
      <c r="D18" s="26" t="s">
        <v>69</v>
      </c>
      <c r="E18" s="10" t="s">
        <v>46</v>
      </c>
      <c r="F18" s="10" t="s">
        <v>15</v>
      </c>
      <c r="G18" s="10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8"/>
  <sheetViews>
    <sheetView zoomScale="110" zoomScaleNormal="110" zoomScalePageLayoutView="80" workbookViewId="0">
      <selection activeCell="K8" sqref="K8:L8"/>
    </sheetView>
  </sheetViews>
  <sheetFormatPr defaultColWidth="9.28515625" defaultRowHeight="12.75"/>
  <cols>
    <col min="1" max="3" width="9.28515625" style="1" customWidth="1"/>
    <col min="4" max="4" width="24.42578125" style="1" bestFit="1" customWidth="1"/>
    <col min="5" max="6" width="9.28515625" style="1" customWidth="1"/>
    <col min="7" max="8" width="9.28515625" style="18" customWidth="1"/>
    <col min="9" max="10" width="9.28515625" style="1" customWidth="1"/>
    <col min="11" max="12" width="9.28515625" style="18" customWidth="1"/>
    <col min="13" max="98" width="9.28515625" style="1" customWidth="1"/>
    <col min="99" max="16384" width="9.28515625" style="1"/>
  </cols>
  <sheetData>
    <row r="3" spans="4:44" ht="13.5" thickBot="1"/>
    <row r="4" spans="4:44" ht="13.5" thickBot="1">
      <c r="D4" s="28" t="s">
        <v>56</v>
      </c>
    </row>
    <row r="7" spans="4:44" ht="13.5" customHeight="1" thickBot="1"/>
    <row r="8" spans="4:44" ht="15.75" customHeight="1" thickBot="1">
      <c r="D8" s="33" t="s">
        <v>18</v>
      </c>
      <c r="E8" s="38" t="s">
        <v>32</v>
      </c>
      <c r="F8" s="39"/>
      <c r="G8" s="38" t="s">
        <v>74</v>
      </c>
      <c r="H8" s="39"/>
      <c r="I8" s="38" t="s">
        <v>78</v>
      </c>
      <c r="J8" s="39"/>
      <c r="K8" s="38" t="s">
        <v>79</v>
      </c>
      <c r="L8" s="39"/>
      <c r="M8" s="36" t="s">
        <v>55</v>
      </c>
      <c r="N8" s="40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40"/>
      <c r="AC8" s="36" t="s">
        <v>33</v>
      </c>
      <c r="AD8" s="40"/>
      <c r="AE8" s="36"/>
      <c r="AF8" s="40"/>
      <c r="AG8" s="36"/>
      <c r="AH8" s="37"/>
      <c r="AI8" s="36"/>
      <c r="AJ8" s="37"/>
      <c r="AK8" s="36"/>
      <c r="AL8" s="40"/>
      <c r="AM8" s="36"/>
      <c r="AN8" s="40"/>
      <c r="AO8" s="36" t="s">
        <v>19</v>
      </c>
      <c r="AP8" s="42"/>
      <c r="AQ8" s="36" t="s">
        <v>20</v>
      </c>
      <c r="AR8" s="41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71</v>
      </c>
      <c r="E11" s="12">
        <v>89</v>
      </c>
      <c r="F11" s="12">
        <v>23</v>
      </c>
      <c r="G11" s="12">
        <v>89</v>
      </c>
      <c r="H11" s="12">
        <v>23</v>
      </c>
      <c r="I11" s="12">
        <v>89</v>
      </c>
      <c r="J11" s="12">
        <v>23</v>
      </c>
      <c r="K11" s="12">
        <v>89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19</v>
      </c>
      <c r="G12" s="12">
        <v>-31.62</v>
      </c>
      <c r="H12" s="12">
        <v>19</v>
      </c>
      <c r="I12" s="12">
        <v>-31.62397997898956</v>
      </c>
      <c r="J12" s="12">
        <v>19</v>
      </c>
      <c r="K12" s="12">
        <v>-31.623979978989599</v>
      </c>
      <c r="L12" s="12">
        <v>19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19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190.8</v>
      </c>
      <c r="F13" s="12">
        <v>190.8</v>
      </c>
      <c r="G13" s="12">
        <v>190.8</v>
      </c>
      <c r="H13" s="12">
        <v>190.8</v>
      </c>
      <c r="I13" s="12">
        <v>190.81436428384143</v>
      </c>
      <c r="J13" s="12">
        <v>190.81436428384143</v>
      </c>
      <c r="K13" s="12">
        <v>190.814364283841</v>
      </c>
      <c r="L13" s="12">
        <v>190.814364283841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190.80718214192072</v>
      </c>
      <c r="AP13" s="12">
        <f t="shared" si="1"/>
        <v>190.80718214192072</v>
      </c>
      <c r="AQ13" s="12">
        <f t="shared" ref="AQ13:AQ33" si="3">_xlfn.STDEV.S(E13,G13,I13,M13,O13,Q13,S13,U13,W13,Y13,AA13,AC13,AE13,AG13,AI13,AK13,AM13)</f>
        <v>8.2932231425580875E-3</v>
      </c>
      <c r="AR13" s="12">
        <f t="shared" si="2"/>
        <v>8.2932231425580875E-3</v>
      </c>
    </row>
    <row r="14" spans="4:44" ht="15.75" customHeight="1" thickBot="1">
      <c r="D14" s="34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</v>
      </c>
      <c r="AP14" s="12">
        <f t="shared" si="1"/>
        <v>0.2</v>
      </c>
      <c r="AQ14" s="12">
        <f t="shared" si="3"/>
        <v>3.3993498887762956E-17</v>
      </c>
      <c r="AR14" s="12">
        <f t="shared" si="2"/>
        <v>3.3993498887762956E-17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C19" s="21" t="s">
        <v>33</v>
      </c>
      <c r="D19" s="34" t="s">
        <v>48</v>
      </c>
      <c r="E19" s="12">
        <v>-3.24</v>
      </c>
      <c r="F19" s="12">
        <v>-21.92</v>
      </c>
      <c r="G19" s="12">
        <f>G$11-G$13+G$12+198.6-60-SUM(G$14:G$18)</f>
        <v>-3.220000000000022</v>
      </c>
      <c r="H19" s="12">
        <f>H$11-H$13+H$12+198.6-10*LOG10(A19)-30-SUM(H$14:H$18)</f>
        <v>-21.934237554869519</v>
      </c>
      <c r="I19" s="12">
        <v>-3.2383442628309922</v>
      </c>
      <c r="J19" s="12">
        <v>-21.948601838710914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-3.2391721314154962</v>
      </c>
      <c r="AP19" s="12">
        <f t="shared" si="1"/>
        <v>-21.934300919355458</v>
      </c>
      <c r="AQ19" s="12">
        <f t="shared" si="3"/>
        <v>1.109995078355216E-2</v>
      </c>
      <c r="AR19" s="12">
        <f t="shared" si="2"/>
        <v>1.4300966147920013E-2</v>
      </c>
    </row>
    <row r="20" spans="1:44" s="18" customFormat="1" ht="15.75" thickBot="1">
      <c r="A20" s="30"/>
      <c r="C20" s="21"/>
      <c r="D20" s="33" t="s">
        <v>66</v>
      </c>
      <c r="E20" s="15">
        <f>ABS(E19-$AO$19)</f>
        <v>8.2786858450401013E-4</v>
      </c>
      <c r="F20" s="16">
        <f>ABS(F19-$AP$19)</f>
        <v>1.4300919355456188E-2</v>
      </c>
      <c r="G20" s="15">
        <f>ABS(G19-$AO$19)</f>
        <v>1.9172131415474247E-2</v>
      </c>
      <c r="H20" s="16">
        <f>ABS(H19-$AP$19)</f>
        <v>6.3364485939132464E-5</v>
      </c>
      <c r="I20" s="15">
        <f t="shared" ref="I20" si="4">ABS(I19-$AO$19)</f>
        <v>8.2786858450401013E-4</v>
      </c>
      <c r="J20" s="16">
        <f t="shared" ref="J20" si="5">ABS(J19-$AP$19)</f>
        <v>1.4300919355456188E-2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s="18" customFormat="1" ht="15.75" customHeight="1" thickBot="1">
      <c r="A21" s="30">
        <v>360</v>
      </c>
      <c r="C21" s="21" t="s">
        <v>77</v>
      </c>
      <c r="D21" s="34" t="s">
        <v>49</v>
      </c>
      <c r="E21" s="12">
        <v>-3.24</v>
      </c>
      <c r="F21" s="12">
        <v>-17.149999999999999</v>
      </c>
      <c r="G21" s="12">
        <f>G$11-G$13+G$12+198.6-60-SUM(G$14:G$18)</f>
        <v>-3.220000000000022</v>
      </c>
      <c r="H21" s="12">
        <f>H$11-H$13+H$12+198.6-10*LOG10(A21)-30-SUM(H$14:H$18)</f>
        <v>-17.163025007672893</v>
      </c>
      <c r="I21" s="12">
        <v>-3.2383442628309922</v>
      </c>
      <c r="J21" s="12">
        <v>-17.177389291514288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-3.2391721314154962</v>
      </c>
      <c r="AP21" s="12">
        <f>AVERAGE(F21,J21,N21,P21,R21,T21,V21,X21,Z21,AB21,AD21,AF21,AH21,AJ21,AL21,AN21)</f>
        <v>-17.163694645757143</v>
      </c>
      <c r="AQ21" s="12">
        <f t="shared" si="3"/>
        <v>1.109995078355216E-2</v>
      </c>
      <c r="AR21" s="12">
        <f t="shared" si="2"/>
        <v>1.3700101975349504E-2</v>
      </c>
    </row>
    <row r="22" spans="1:44" s="18" customFormat="1" ht="15.75" thickBot="1">
      <c r="A22" s="30"/>
      <c r="C22" s="21"/>
      <c r="D22" s="33" t="s">
        <v>66</v>
      </c>
      <c r="E22" s="15">
        <f>ABS(E21-$AO$21)</f>
        <v>8.2786858450401013E-4</v>
      </c>
      <c r="F22" s="16">
        <f>ABS(F21-$AP$21)</f>
        <v>1.3694645757144741E-2</v>
      </c>
      <c r="G22" s="15">
        <f>ABS(G21-$AO$19)</f>
        <v>1.9172131415474247E-2</v>
      </c>
      <c r="H22" s="16">
        <f>ABS(H21-$AP$21)</f>
        <v>6.6963808425057891E-4</v>
      </c>
      <c r="I22" s="15">
        <f t="shared" ref="I22" si="6">ABS(I21-$AO$21)</f>
        <v>8.2786858450401013E-4</v>
      </c>
      <c r="J22" s="16">
        <f t="shared" ref="J22" si="7">ABS(J21-$AP$21)</f>
        <v>1.3694645757144741E-2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s="18" customFormat="1" ht="15.75" customHeight="1" thickBot="1">
      <c r="A23" s="30">
        <v>180</v>
      </c>
      <c r="C23" s="21" t="s">
        <v>33</v>
      </c>
      <c r="D23" s="34" t="s">
        <v>47</v>
      </c>
      <c r="E23" s="12">
        <v>-3.24</v>
      </c>
      <c r="F23" s="12">
        <v>-14.15</v>
      </c>
      <c r="G23" s="12">
        <f>G$11-G$13+G$12+198.6-60-SUM(G$14:G$18)</f>
        <v>-3.220000000000022</v>
      </c>
      <c r="H23" s="12">
        <f>H$11-H$13+H$12+198.6-10*LOG10(A23)-30-SUM(H$14:H$18)</f>
        <v>-14.152725051033078</v>
      </c>
      <c r="I23" s="12">
        <v>-3.2383442628309922</v>
      </c>
      <c r="J23" s="12">
        <v>-14.167089334874476</v>
      </c>
      <c r="K23" s="12">
        <v>-3.2383442628310202</v>
      </c>
      <c r="L23" s="12">
        <v>-14.1670893348745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-3.2391721314154962</v>
      </c>
      <c r="AP23" s="12">
        <f>AVERAGE(F23,J23,N23,P23,R23,T23,V23,X23,Z23,AB23,AD23,AF23,AH23,AJ23,AL23,AN23)</f>
        <v>-14.158544667437237</v>
      </c>
      <c r="AQ23" s="12">
        <f t="shared" si="3"/>
        <v>1.109995078355216E-2</v>
      </c>
      <c r="AR23" s="12">
        <f t="shared" si="2"/>
        <v>9.1815387223588962E-3</v>
      </c>
    </row>
    <row r="24" spans="1:44" s="18" customFormat="1" ht="15.75" thickBot="1">
      <c r="A24" s="30"/>
      <c r="C24" s="21"/>
      <c r="D24" s="33" t="s">
        <v>66</v>
      </c>
      <c r="E24" s="15">
        <f>ABS(E23-$AO$23)</f>
        <v>8.2786858450401013E-4</v>
      </c>
      <c r="F24" s="16">
        <f>ABS(F23-$AP$23)</f>
        <v>8.5446674372366971E-3</v>
      </c>
      <c r="G24" s="15">
        <f>ABS(G23-$AO$19)</f>
        <v>1.9172131415474247E-2</v>
      </c>
      <c r="H24" s="16">
        <f>ABS(H23-$AP$23)</f>
        <v>5.8196164041586229E-3</v>
      </c>
      <c r="I24" s="15">
        <f>ABS(I23-$AO$23)</f>
        <v>8.2786858450401013E-4</v>
      </c>
      <c r="J24" s="16">
        <f>ABS(J23-$AP$23)</f>
        <v>8.5446674372384734E-3</v>
      </c>
      <c r="K24" s="15">
        <f>ABS(K23-$AO$23)</f>
        <v>8.2786858447603251E-4</v>
      </c>
      <c r="L24" s="16">
        <f>ABS(L23-$AP$23)</f>
        <v>8.5446674372633424E-3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s="18" customFormat="1" ht="15.75" customHeight="1" thickBot="1">
      <c r="A25" s="30">
        <v>90</v>
      </c>
      <c r="C25" s="21" t="s">
        <v>33</v>
      </c>
      <c r="D25" s="34" t="s">
        <v>50</v>
      </c>
      <c r="E25" s="12">
        <v>-3.24</v>
      </c>
      <c r="F25" s="12">
        <v>-11.15</v>
      </c>
      <c r="G25" s="12">
        <f>G$11-G$13+G$12+198.6-60-SUM(G$14:G$18)</f>
        <v>-3.220000000000022</v>
      </c>
      <c r="H25" s="12">
        <f>H$11-H$13+H$12+198.6-10*LOG10(A25)-30-SUM(H$14:H$18)</f>
        <v>-11.142425094393266</v>
      </c>
      <c r="I25" s="12">
        <v>-3.2383442628309922</v>
      </c>
      <c r="J25" s="12">
        <v>-11.156789378234663</v>
      </c>
      <c r="K25" s="12"/>
      <c r="L25" s="12">
        <v>-11.1567893782347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-3.2391721314154962</v>
      </c>
      <c r="AP25" s="12">
        <f>AVERAGE(F25,J25,N25,P25,R25,T25,V25,X25,Z25,AB25,AD25,AF25,AH25,AJ25,AL25,AN25)</f>
        <v>-11.153394689117331</v>
      </c>
      <c r="AQ25" s="12">
        <f t="shared" si="3"/>
        <v>1.109995078355216E-2</v>
      </c>
      <c r="AR25" s="12">
        <f t="shared" si="2"/>
        <v>7.1857208179424564E-3</v>
      </c>
    </row>
    <row r="26" spans="1:44" s="18" customFormat="1" ht="15.75" thickBot="1">
      <c r="A26" s="30"/>
      <c r="C26" s="21"/>
      <c r="D26" s="33" t="s">
        <v>66</v>
      </c>
      <c r="E26" s="15">
        <f>ABS(E25-$AO$25)</f>
        <v>8.2786858450401013E-4</v>
      </c>
      <c r="F26" s="16">
        <f>ABS(F25-$AP$25)</f>
        <v>3.3946891173304294E-3</v>
      </c>
      <c r="G26" s="15">
        <f>ABS(G25-$AO$19)</f>
        <v>1.9172131415474247E-2</v>
      </c>
      <c r="H26" s="16">
        <f>ABS(H25-$AP$25)</f>
        <v>1.0969594724064891E-2</v>
      </c>
      <c r="I26" s="15">
        <f>ABS(I25-$AO$25)</f>
        <v>8.2786858450401013E-4</v>
      </c>
      <c r="J26" s="16">
        <f>ABS(J25-$AP$25)</f>
        <v>3.3946891173322058E-3</v>
      </c>
      <c r="K26" s="15"/>
      <c r="L26" s="16">
        <f>ABS(L25-$AP$25)</f>
        <v>3.3946891173695093E-3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s="18" customFormat="1" ht="15.75" customHeight="1" thickBot="1">
      <c r="A27" s="30">
        <v>45</v>
      </c>
      <c r="C27" s="21" t="s">
        <v>33</v>
      </c>
      <c r="D27" s="34" t="s">
        <v>51</v>
      </c>
      <c r="E27" s="12">
        <v>-3.24</v>
      </c>
      <c r="F27" s="12">
        <v>-8.15</v>
      </c>
      <c r="G27" s="12">
        <f>G$11-G$13+G$12+198.6-60-SUM(G$14:G$18)</f>
        <v>-3.220000000000022</v>
      </c>
      <c r="H27" s="12">
        <f>H$11-H$13+H$12+198.6-10*LOG10(A27)-30-SUM(H$14:H$18)</f>
        <v>-8.1321251377534569</v>
      </c>
      <c r="I27" s="12">
        <v>-3.2383442628309922</v>
      </c>
      <c r="J27" s="12">
        <v>-8.1464894215948505</v>
      </c>
      <c r="K27" s="12"/>
      <c r="L27" s="12">
        <v>-8.1464894215948807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-3.2391721314154962</v>
      </c>
      <c r="AP27" s="12">
        <f>AVERAGE(F27,J27,N27,P27,R27,T27,V27,X27,Z27,AB27,AD27,AF27,AH27,AJ27,AL27,AN27)</f>
        <v>-8.1482447107974245</v>
      </c>
      <c r="AQ27" s="12">
        <f t="shared" si="3"/>
        <v>1.109995078355216E-2</v>
      </c>
      <c r="AR27" s="12">
        <f t="shared" si="2"/>
        <v>9.4707225291749235E-3</v>
      </c>
    </row>
    <row r="28" spans="1:44" s="18" customFormat="1" ht="15.75" thickBot="1">
      <c r="A28" s="30"/>
      <c r="C28" s="21"/>
      <c r="D28" s="33" t="s">
        <v>66</v>
      </c>
      <c r="E28" s="15">
        <f>ABS(E27-$AO$27)</f>
        <v>8.2786858450401013E-4</v>
      </c>
      <c r="F28" s="16">
        <f>ABS(F27-$AP$27)</f>
        <v>1.7552892025758382E-3</v>
      </c>
      <c r="G28" s="15">
        <f>ABS(G27-$AO$19)</f>
        <v>1.9172131415474247E-2</v>
      </c>
      <c r="H28" s="16">
        <f>ABS(H27-$AP$27)</f>
        <v>1.6119573043967605E-2</v>
      </c>
      <c r="I28" s="15">
        <f>ABS(I27-$AO$19)</f>
        <v>8.2786858450401013E-4</v>
      </c>
      <c r="J28" s="16">
        <f>ABS(J27-$AP$27)</f>
        <v>1.7552892025740618E-3</v>
      </c>
      <c r="K28" s="15"/>
      <c r="L28" s="16">
        <f>ABS(L27-$AP$27)</f>
        <v>1.7552892025438638E-3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s="18" customFormat="1" ht="15.75" customHeight="1" thickBot="1">
      <c r="A29" s="30">
        <v>30</v>
      </c>
      <c r="C29" s="21" t="s">
        <v>33</v>
      </c>
      <c r="D29" s="34" t="s">
        <v>52</v>
      </c>
      <c r="E29" s="12">
        <v>-3.24</v>
      </c>
      <c r="F29" s="12">
        <v>-6.37</v>
      </c>
      <c r="G29" s="12">
        <f>G$11-G$13+G$12+198.6-60-SUM(G$14:G$18)</f>
        <v>-3.220000000000022</v>
      </c>
      <c r="H29" s="12">
        <f>H$11-H$13+H$12+198.6-10*LOG10(A29)-30-SUM(H$14:H$18)</f>
        <v>-6.3712125471966434</v>
      </c>
      <c r="I29" s="12">
        <v>-3.2383442628309922</v>
      </c>
      <c r="J29" s="12">
        <v>-6.385576831038037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-3.2391721314154962</v>
      </c>
      <c r="AP29" s="12">
        <f>AVERAGE(F29,J29,N29,P29,R29,T29,V29,X29,Z29,AB29,AD29,AF29,AH29,AJ29,AL29,AN29)</f>
        <v>-6.377788415519019</v>
      </c>
      <c r="AQ29" s="12">
        <f t="shared" si="3"/>
        <v>1.109995078355216E-2</v>
      </c>
      <c r="AR29" s="12">
        <f t="shared" si="2"/>
        <v>8.664492543014813E-3</v>
      </c>
    </row>
    <row r="30" spans="1:44" s="18" customFormat="1" ht="15.75" thickBot="1">
      <c r="A30" s="30"/>
      <c r="C30" s="21"/>
      <c r="D30" s="33" t="s">
        <v>66</v>
      </c>
      <c r="E30" s="15">
        <f>ABS(E29-$AO$29)</f>
        <v>8.2786858450401013E-4</v>
      </c>
      <c r="F30" s="16">
        <f>ABS(F29-$AP$29)</f>
        <v>7.7884155190188764E-3</v>
      </c>
      <c r="G30" s="15">
        <f>ABS(G29-$AO$19)</f>
        <v>1.9172131415474247E-2</v>
      </c>
      <c r="H30" s="16">
        <f>ABS(H29-$AP$29)</f>
        <v>6.5758683223755554E-3</v>
      </c>
      <c r="I30" s="15">
        <f>ABS(I29-$AO$19)</f>
        <v>8.2786858450401013E-4</v>
      </c>
      <c r="J30" s="16">
        <f>ABS(J29-$AP$29)</f>
        <v>7.7884155190179882E-3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s="18" customFormat="1" ht="15.75" customHeight="1" thickBot="1">
      <c r="A31" s="30">
        <v>15</v>
      </c>
      <c r="C31" s="21" t="s">
        <v>33</v>
      </c>
      <c r="D31" s="34" t="s">
        <v>53</v>
      </c>
      <c r="E31" s="12">
        <v>-3.24</v>
      </c>
      <c r="F31" s="12">
        <v>-3.37</v>
      </c>
      <c r="G31" s="12">
        <f>G$11-G$13+G$12+198.6-60-SUM(G$14:G$18)</f>
        <v>-3.220000000000022</v>
      </c>
      <c r="H31" s="12">
        <f>H$11-H$13+H$12+198.6-10*LOG10(A31)-30-SUM(H$14:H$18)</f>
        <v>-3.3609125905568309</v>
      </c>
      <c r="I31" s="12">
        <v>-3.2383442628309922</v>
      </c>
      <c r="J31" s="12">
        <v>-3.3752768743982244</v>
      </c>
      <c r="K31" s="12"/>
      <c r="L31" s="12">
        <v>-3.3752768743982502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-3.2391721314154962</v>
      </c>
      <c r="AP31" s="12">
        <f>AVERAGE(F31,J31,N31,P31,R31,T31,V31,X31,Z31,AB31,AD31,AF31,AH31,AJ31,AL31,AN31)</f>
        <v>-3.3726384371991123</v>
      </c>
      <c r="AQ31" s="12">
        <f t="shared" si="3"/>
        <v>1.109995078355216E-2</v>
      </c>
      <c r="AR31" s="12">
        <f t="shared" si="2"/>
        <v>7.2658913662692485E-3</v>
      </c>
    </row>
    <row r="32" spans="1:44" s="18" customFormat="1" ht="15.75" thickBot="1">
      <c r="A32" s="30"/>
      <c r="C32" s="21"/>
      <c r="D32" s="33" t="s">
        <v>66</v>
      </c>
      <c r="E32" s="15">
        <f>ABS(E31-$AO$31)</f>
        <v>8.2786858450401013E-4</v>
      </c>
      <c r="F32" s="16">
        <f>ABS(F31-$AP$31)</f>
        <v>2.6384371991121647E-3</v>
      </c>
      <c r="G32" s="15">
        <f>ABS(G31-$AO$19)</f>
        <v>1.9172131415474247E-2</v>
      </c>
      <c r="H32" s="16">
        <f>ABS(H31-$AP$31)</f>
        <v>1.1725846642281379E-2</v>
      </c>
      <c r="I32" s="15">
        <f>ABS(I31-$AO$19)</f>
        <v>8.2786858450401013E-4</v>
      </c>
      <c r="J32" s="16">
        <f>ABS(J31-$AP$31)</f>
        <v>2.6384371991121647E-3</v>
      </c>
      <c r="K32" s="15"/>
      <c r="L32" s="16">
        <f>ABS(L31-$AP$31)</f>
        <v>2.6384371991379219E-3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s="18" customFormat="1" ht="15.75" customHeight="1" thickBot="1">
      <c r="A33" s="30">
        <v>3.75</v>
      </c>
      <c r="C33" s="21" t="s">
        <v>33</v>
      </c>
      <c r="D33" s="34" t="s">
        <v>54</v>
      </c>
      <c r="E33" s="12">
        <v>-3.24</v>
      </c>
      <c r="F33" s="12">
        <v>2.65</v>
      </c>
      <c r="G33" s="12">
        <f>G$11-G$13+G$12+198.6-60-SUM(G$14:G$18)</f>
        <v>-3.220000000000022</v>
      </c>
      <c r="H33" s="12">
        <f>H$11-H$13+H$12+198.6-10*LOG10(A33)-30-SUM(H$14:H$18)</f>
        <v>2.6596873227227942</v>
      </c>
      <c r="I33" s="12">
        <v>-3.2383442628309922</v>
      </c>
      <c r="J33" s="12">
        <v>2.6453230388814006</v>
      </c>
      <c r="K33" s="12"/>
      <c r="L33" s="12">
        <v>2.64532303888137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-3.2391721314154962</v>
      </c>
      <c r="AP33" s="12">
        <f>AVERAGE(F33,J33,N33,P33,R33,T33,V33,X33,Z33,AB33,AD33,AF33,AH33,AJ33,AL33,AN33)</f>
        <v>2.6476615194407005</v>
      </c>
      <c r="AQ33" s="12">
        <f t="shared" si="3"/>
        <v>1.109995078355216E-2</v>
      </c>
      <c r="AR33" s="12">
        <f t="shared" si="2"/>
        <v>7.3263319280134449E-3</v>
      </c>
    </row>
    <row r="34" spans="1:44" s="18" customFormat="1" ht="15.75" thickBot="1">
      <c r="C34" s="21"/>
      <c r="D34" s="33" t="s">
        <v>66</v>
      </c>
      <c r="E34" s="15">
        <f>ABS(E33-$AO$33)</f>
        <v>8.2786858450401013E-4</v>
      </c>
      <c r="F34" s="16">
        <f>ABS(F33-$AP$33)</f>
        <v>2.3384805592994162E-3</v>
      </c>
      <c r="G34" s="15">
        <f>ABS(G33-$AO$19)</f>
        <v>1.9172131415474247E-2</v>
      </c>
      <c r="H34" s="16">
        <f>ABS(H33-$AP$33)</f>
        <v>1.2025803282093683E-2</v>
      </c>
      <c r="I34" s="15">
        <f>ABS(I33-$AO$19)</f>
        <v>8.2786858450401013E-4</v>
      </c>
      <c r="J34" s="16">
        <f>ABS(J33-$AP$33)</f>
        <v>2.3384805592998603E-3</v>
      </c>
      <c r="K34" s="15"/>
      <c r="L34" s="16">
        <f>ABS(L33-$AP$33)</f>
        <v>2.3384805593305025E-3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  <c r="M35" s="14"/>
      <c r="N35" s="14"/>
      <c r="O35" s="14"/>
      <c r="P35" s="14"/>
      <c r="Q35" s="14"/>
    </row>
    <row r="36" spans="1:44">
      <c r="C36" s="14"/>
      <c r="D36" s="14"/>
      <c r="E36" s="14"/>
      <c r="F36" s="14"/>
      <c r="I36" s="14"/>
      <c r="J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4" ht="15">
      <c r="C37" s="14"/>
      <c r="D37" s="14"/>
      <c r="E37" s="14"/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4">
      <c r="C38" s="14"/>
      <c r="D38" s="14"/>
      <c r="E38" s="14"/>
      <c r="F38" s="14"/>
      <c r="I38" s="14"/>
      <c r="J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</sheetData>
  <mergeCells count="20">
    <mergeCell ref="Y8:Z8"/>
    <mergeCell ref="W8:X8"/>
    <mergeCell ref="AQ8:AR8"/>
    <mergeCell ref="AA8:AB8"/>
    <mergeCell ref="AC8:AD8"/>
    <mergeCell ref="AE8:AF8"/>
    <mergeCell ref="AG8:AH8"/>
    <mergeCell ref="AI8:AJ8"/>
    <mergeCell ref="AK8:AL8"/>
    <mergeCell ref="AM8:AN8"/>
    <mergeCell ref="AO8:AP8"/>
    <mergeCell ref="U8:V8"/>
    <mergeCell ref="Q8:R8"/>
    <mergeCell ref="I8:J8"/>
    <mergeCell ref="M8:N8"/>
    <mergeCell ref="E8:F8"/>
    <mergeCell ref="O8:P8"/>
    <mergeCell ref="K8:L8"/>
    <mergeCell ref="G8:H8"/>
    <mergeCell ref="S8:T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AR37"/>
  <sheetViews>
    <sheetView zoomScale="110" zoomScaleNormal="110" zoomScalePageLayoutView="80" workbookViewId="0">
      <selection activeCell="K8" sqref="K8:L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2" spans="4:44" ht="13.5" thickBot="1"/>
    <row r="3" spans="4:44" ht="13.5" thickBot="1">
      <c r="G3" s="29"/>
    </row>
    <row r="4" spans="4:44" ht="13.5" thickBot="1">
      <c r="D4" s="28" t="s">
        <v>57</v>
      </c>
    </row>
    <row r="7" spans="4:44" ht="13.5" customHeight="1" thickBot="1"/>
    <row r="8" spans="4:44" ht="15.75" customHeight="1" thickBot="1">
      <c r="D8" s="33" t="s">
        <v>18</v>
      </c>
      <c r="E8" s="38" t="s">
        <v>32</v>
      </c>
      <c r="F8" s="39"/>
      <c r="G8" s="38" t="s">
        <v>74</v>
      </c>
      <c r="H8" s="39"/>
      <c r="I8" s="38" t="s">
        <v>78</v>
      </c>
      <c r="J8" s="39"/>
      <c r="K8" s="38" t="s">
        <v>79</v>
      </c>
      <c r="L8" s="39"/>
      <c r="M8" s="36" t="s">
        <v>55</v>
      </c>
      <c r="N8" s="40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40"/>
      <c r="AC8" s="36" t="s">
        <v>33</v>
      </c>
      <c r="AD8" s="40"/>
      <c r="AE8" s="36"/>
      <c r="AF8" s="40"/>
      <c r="AG8" s="36"/>
      <c r="AH8" s="37"/>
      <c r="AI8" s="36"/>
      <c r="AJ8" s="37"/>
      <c r="AK8" s="36"/>
      <c r="AL8" s="40"/>
      <c r="AM8" s="36"/>
      <c r="AN8" s="40"/>
      <c r="AO8" s="36" t="s">
        <v>19</v>
      </c>
      <c r="AP8" s="42"/>
      <c r="AQ8" s="36" t="s">
        <v>20</v>
      </c>
      <c r="AR8" s="41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71</v>
      </c>
      <c r="E11" s="12">
        <v>70</v>
      </c>
      <c r="F11" s="12">
        <v>23</v>
      </c>
      <c r="G11" s="12">
        <v>70</v>
      </c>
      <c r="H11" s="12">
        <v>23</v>
      </c>
      <c r="I11" s="12">
        <v>70</v>
      </c>
      <c r="J11" s="12">
        <v>23</v>
      </c>
      <c r="K11" s="12">
        <v>70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70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1.1000000000000001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165.1</v>
      </c>
      <c r="F13" s="12">
        <v>165.1</v>
      </c>
      <c r="G13" s="31">
        <v>165.09</v>
      </c>
      <c r="H13" s="12">
        <v>165.09</v>
      </c>
      <c r="I13" s="12">
        <v>165.10710227022162</v>
      </c>
      <c r="J13" s="12">
        <v>165.10710227022162</v>
      </c>
      <c r="K13" s="12">
        <v>165.10710227022199</v>
      </c>
      <c r="L13" s="12">
        <v>165.10710227022199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165.10355113511082</v>
      </c>
      <c r="AP13" s="12">
        <f t="shared" si="1"/>
        <v>165.10355113511082</v>
      </c>
      <c r="AQ13" s="12">
        <f t="shared" ref="AQ13:AQ33" si="3">_xlfn.STDEV.S(E13,G13,I13,M13,O13,Q13,S13,U13,W13,Y13,AA13,AC13,AE13,AG13,AI13,AK13,AM13)</f>
        <v>8.5919525238625869E-3</v>
      </c>
      <c r="AR13" s="12">
        <f t="shared" si="2"/>
        <v>8.5919525238625869E-3</v>
      </c>
    </row>
    <row r="14" spans="4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3.57</v>
      </c>
      <c r="F19" s="12">
        <v>-13.98</v>
      </c>
      <c r="G19" s="12">
        <f>G$11-G$13+G$12+198.6-60-SUM(G$14:G$18)</f>
        <v>3.489999999999986</v>
      </c>
      <c r="H19" s="12">
        <f>H$11-H$13+H$12+198.6-10*LOG10(A19)-30-SUM(H$14:H$18)</f>
        <v>-14.124237554869515</v>
      </c>
      <c r="I19" s="12">
        <v>3.5689177507888132</v>
      </c>
      <c r="J19" s="12">
        <v>-14.041339825091114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3.5694588753944068</v>
      </c>
      <c r="AP19" s="12">
        <f t="shared" si="1"/>
        <v>-14.010669912545557</v>
      </c>
      <c r="AQ19" s="12">
        <f t="shared" si="3"/>
        <v>4.5878794398801083E-2</v>
      </c>
      <c r="AR19" s="12">
        <f t="shared" si="2"/>
        <v>7.2386785142222021E-2</v>
      </c>
    </row>
    <row r="20" spans="1:44" ht="15.75" thickBot="1">
      <c r="A20" s="30"/>
      <c r="D20" s="33" t="s">
        <v>66</v>
      </c>
      <c r="E20" s="15">
        <f>ABS(E19-$AO$19)</f>
        <v>5.4112460559307962E-4</v>
      </c>
      <c r="F20" s="16">
        <f>ABS(F19-$AP$19)</f>
        <v>3.0669912545556954E-2</v>
      </c>
      <c r="G20" s="15">
        <f>ABS(G19-$AO$19)</f>
        <v>7.9458875394420758E-2</v>
      </c>
      <c r="H20" s="16">
        <f>ABS(H19-$AP$19)</f>
        <v>0.11356764232395733</v>
      </c>
      <c r="I20" s="15">
        <f>ABS(I19-$AO$19)</f>
        <v>5.4112460559352371E-4</v>
      </c>
      <c r="J20" s="16">
        <f>ABS(J19-$AP$19)</f>
        <v>3.0669912545556954E-2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3.57</v>
      </c>
      <c r="F21" s="12">
        <v>-9.2100000000000009</v>
      </c>
      <c r="G21" s="12">
        <f>G$11-G$13+G$12+198.6-60-SUM(G$14:G$18)</f>
        <v>3.489999999999986</v>
      </c>
      <c r="H21" s="12">
        <f>H$11-H$13+H$12+198.6-10*LOG10(A21)-30-SUM(H$14:H$18)</f>
        <v>-9.3530250076728922</v>
      </c>
      <c r="I21" s="12">
        <v>3.5689177507888132</v>
      </c>
      <c r="J21" s="12">
        <v>-9.2701272778944883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3.5694588753944068</v>
      </c>
      <c r="AP21" s="12">
        <f>AVERAGE(F21,J21,N21,P21,R21,T21,V21,X21,Z21,AB21,AD21,AF21,AH21,AJ21,AL21,AN21)</f>
        <v>-9.2400636389472446</v>
      </c>
      <c r="AQ21" s="12">
        <f t="shared" si="3"/>
        <v>4.5878794398801083E-2</v>
      </c>
      <c r="AR21" s="12">
        <f t="shared" si="2"/>
        <v>7.1813967964972802E-2</v>
      </c>
    </row>
    <row r="22" spans="1:44" ht="15.75" thickBot="1">
      <c r="A22" s="30"/>
      <c r="D22" s="33" t="s">
        <v>66</v>
      </c>
      <c r="E22" s="15">
        <f>ABS(E21-$AO$21)</f>
        <v>5.4112460559307962E-4</v>
      </c>
      <c r="F22" s="16">
        <f>ABS(F21-$AP$21)</f>
        <v>3.0063638947243732E-2</v>
      </c>
      <c r="G22" s="15">
        <f>ABS(G21-$AO$19)</f>
        <v>7.9458875394420758E-2</v>
      </c>
      <c r="H22" s="16">
        <f>ABS(H21-$AP$21)</f>
        <v>0.11296136872564766</v>
      </c>
      <c r="I22" s="15">
        <f>ABS(I21-$AO$19)</f>
        <v>5.4112460559352371E-4</v>
      </c>
      <c r="J22" s="16">
        <f>ABS(J21-$AP$21)</f>
        <v>3.0063638947243732E-2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3.57</v>
      </c>
      <c r="F23" s="12">
        <v>-6.21</v>
      </c>
      <c r="G23" s="12">
        <f>G$11-G$13+G$12+198.6-60-SUM(G$14:G$18)</f>
        <v>3.489999999999986</v>
      </c>
      <c r="H23" s="12">
        <f>H$11-H$13+H$12+198.6-10*LOG10(A23)-30-SUM(H$14:H$18)</f>
        <v>-6.3427250510330797</v>
      </c>
      <c r="I23" s="12">
        <v>3.5689177507888132</v>
      </c>
      <c r="J23" s="12">
        <v>-6.2598273212546758</v>
      </c>
      <c r="K23" s="12">
        <v>3.5689177507887999</v>
      </c>
      <c r="L23" s="12">
        <v>-6.2598273212546998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3.5694588753944068</v>
      </c>
      <c r="AP23" s="12">
        <f>AVERAGE(F23,J23,N23,P23,R23,T23,V23,X23,Z23,AB23,AD23,AF23,AH23,AJ23,AL23,AN23)</f>
        <v>-6.2349136606273383</v>
      </c>
      <c r="AQ23" s="12">
        <f t="shared" si="3"/>
        <v>4.5878794398801083E-2</v>
      </c>
      <c r="AR23" s="12">
        <f t="shared" si="2"/>
        <v>6.7045674378943057E-2</v>
      </c>
    </row>
    <row r="24" spans="1:44" ht="15.75" thickBot="1">
      <c r="A24" s="30"/>
      <c r="D24" s="33" t="s">
        <v>66</v>
      </c>
      <c r="E24" s="15">
        <f>ABS(E23-$AO$23)</f>
        <v>5.4112460559307962E-4</v>
      </c>
      <c r="F24" s="16">
        <f>ABS(F23-$AP$23)</f>
        <v>2.4913660627338352E-2</v>
      </c>
      <c r="G24" s="15">
        <f>ABS(G23-$AO$19)</f>
        <v>7.9458875394420758E-2</v>
      </c>
      <c r="H24" s="16">
        <f>ABS(H23-$AP$23)</f>
        <v>0.10781139040574139</v>
      </c>
      <c r="I24" s="15">
        <f>ABS(I23-$AO$19)</f>
        <v>5.4112460559352371E-4</v>
      </c>
      <c r="J24" s="16">
        <f>ABS(J23-$AP$23)</f>
        <v>2.4913660627337464E-2</v>
      </c>
      <c r="K24" s="15">
        <f>ABS(K23-$AO$19)</f>
        <v>5.4112460560684639E-4</v>
      </c>
      <c r="L24" s="16">
        <f>ABS(L23-$AP$23)</f>
        <v>2.4913660627361445E-2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3.57</v>
      </c>
      <c r="F25" s="12">
        <v>-3.21</v>
      </c>
      <c r="G25" s="12">
        <f>G$11-G$13+G$12+198.6-60-SUM(G$14:G$18)</f>
        <v>3.489999999999986</v>
      </c>
      <c r="H25" s="12">
        <f>H$11-H$13+H$12+198.6-10*LOG10(A25)-30-SUM(H$14:H$18)</f>
        <v>-3.3324250943932672</v>
      </c>
      <c r="I25" s="12">
        <v>3.5689177507888132</v>
      </c>
      <c r="J25" s="12">
        <v>-3.2495273646148632</v>
      </c>
      <c r="K25" s="12"/>
      <c r="L25" s="12">
        <v>-3.2495273646148801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3.5694588753944068</v>
      </c>
      <c r="AP25" s="12">
        <f>AVERAGE(F25,J25,N25,P25,R25,T25,V25,X25,Z25,AB25,AD25,AF25,AH25,AJ25,AL25,AN25)</f>
        <v>-3.2297636823074316</v>
      </c>
      <c r="AQ25" s="12">
        <f t="shared" si="3"/>
        <v>4.5878794398801083E-2</v>
      </c>
      <c r="AR25" s="12">
        <f t="shared" si="2"/>
        <v>6.2479796591925096E-2</v>
      </c>
    </row>
    <row r="26" spans="1:44" ht="15.75" thickBot="1">
      <c r="A26" s="30"/>
      <c r="D26" s="33" t="s">
        <v>66</v>
      </c>
      <c r="E26" s="15">
        <f>ABS(E25-$AO$25)</f>
        <v>5.4112460559307962E-4</v>
      </c>
      <c r="F26" s="16">
        <f>ABS(F25-$AP$25)</f>
        <v>1.976368230743164E-2</v>
      </c>
      <c r="G26" s="15">
        <f>ABS(G25-$AO$19)</f>
        <v>7.9458875394420758E-2</v>
      </c>
      <c r="H26" s="16">
        <f>ABS(H25-$AP$25)</f>
        <v>0.10266141208583557</v>
      </c>
      <c r="I26" s="15">
        <f>ABS(I25-$AO$19)</f>
        <v>5.4112460559352371E-4</v>
      </c>
      <c r="J26" s="16">
        <f>ABS(J25-$AP$25)</f>
        <v>1.976368230743164E-2</v>
      </c>
      <c r="K26" s="15"/>
      <c r="L26" s="16">
        <f>ABS(L25-$AP$25)</f>
        <v>1.9763682307448516E-2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3.57</v>
      </c>
      <c r="F27" s="12">
        <v>-0.21</v>
      </c>
      <c r="G27" s="12">
        <f>G$11-G$13+G$12+198.6-60-SUM(G$14:G$18)</f>
        <v>3.489999999999986</v>
      </c>
      <c r="H27" s="12">
        <f>H$11-H$13+H$12+198.6-10*LOG10(A27)-30-SUM(H$14:H$18)</f>
        <v>-0.32212513775345464</v>
      </c>
      <c r="I27" s="12">
        <v>3.5689177507888132</v>
      </c>
      <c r="J27" s="12">
        <v>-0.23922740797505071</v>
      </c>
      <c r="K27" s="12"/>
      <c r="L27" s="12">
        <v>-0.239227407975072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3.5694588753944068</v>
      </c>
      <c r="AP27" s="12">
        <f>AVERAGE(F27,J27,N27,P27,R27,T27,V27,X27,Z27,AB27,AD27,AF27,AH27,AJ27,AL27,AN27)</f>
        <v>-0.22461370398752534</v>
      </c>
      <c r="AQ27" s="12">
        <f t="shared" si="3"/>
        <v>4.5878794398801083E-2</v>
      </c>
      <c r="AR27" s="12">
        <f t="shared" si="2"/>
        <v>5.8164023095014894E-2</v>
      </c>
    </row>
    <row r="28" spans="1:44" ht="15.75" thickBot="1">
      <c r="A28" s="30"/>
      <c r="D28" s="33" t="s">
        <v>66</v>
      </c>
      <c r="E28" s="15">
        <f>ABS(E27-$AO$27)</f>
        <v>5.4112460559307962E-4</v>
      </c>
      <c r="F28" s="16">
        <f>ABS(F27-$AP$27)</f>
        <v>1.4613703987525345E-2</v>
      </c>
      <c r="G28" s="15">
        <f>ABS(G27-$AO$19)</f>
        <v>7.9458875394420758E-2</v>
      </c>
      <c r="H28" s="16">
        <f>ABS(H27-$AP$27)</f>
        <v>9.7511433765929301E-2</v>
      </c>
      <c r="I28" s="15">
        <f>ABS(I27-$AO$19)</f>
        <v>5.4112460559352371E-4</v>
      </c>
      <c r="J28" s="16">
        <f>ABS(J27-$AP$27)</f>
        <v>1.4613703987525373E-2</v>
      </c>
      <c r="K28" s="15"/>
      <c r="L28" s="16">
        <f>ABS(L27-$AP$27)</f>
        <v>1.4613703987546661E-2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3.57</v>
      </c>
      <c r="F29" s="12">
        <v>1.55</v>
      </c>
      <c r="G29" s="12">
        <f>G$11-G$13+G$12+198.6-60-SUM(G$14:G$18)</f>
        <v>3.489999999999986</v>
      </c>
      <c r="H29" s="12">
        <f>H$11-H$13+H$12+198.6-10*LOG10(A29)-30-SUM(H$14:H$18)</f>
        <v>1.4387874528033588</v>
      </c>
      <c r="I29" s="12">
        <v>3.5689177507888132</v>
      </c>
      <c r="J29" s="12">
        <v>1.5216851825817628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3.5694588753944068</v>
      </c>
      <c r="AP29" s="12">
        <f>AVERAGE(F29,J29,N29,P29,R29,T29,V29,X29,Z29,AB29,AD29,AF29,AH29,AJ29,AL29,AN29)</f>
        <v>1.5358425912908813</v>
      </c>
      <c r="AQ29" s="12">
        <f t="shared" si="3"/>
        <v>4.5878794398801083E-2</v>
      </c>
      <c r="AR29" s="12">
        <f t="shared" si="2"/>
        <v>5.7795607015594962E-2</v>
      </c>
    </row>
    <row r="30" spans="1:44" ht="15.75" thickBot="1">
      <c r="A30" s="30"/>
      <c r="D30" s="33" t="s">
        <v>66</v>
      </c>
      <c r="E30" s="15">
        <f>ABS(E29-$AO$29)</f>
        <v>5.4112460559307962E-4</v>
      </c>
      <c r="F30" s="16">
        <f>ABS(F29-$AP$29)</f>
        <v>1.4157408709118746E-2</v>
      </c>
      <c r="G30" s="15">
        <f>ABS(G29-$AO$19)</f>
        <v>7.9458875394420758E-2</v>
      </c>
      <c r="H30" s="16">
        <f>ABS(H29-$AP$29)</f>
        <v>9.7055138487522452E-2</v>
      </c>
      <c r="I30" s="15">
        <f>ABS(I29-$AO$19)</f>
        <v>5.4112460559352371E-4</v>
      </c>
      <c r="J30" s="16">
        <f>ABS(J29-$AP$29)</f>
        <v>1.4157408709118524E-2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3.57</v>
      </c>
      <c r="F31" s="12">
        <v>4.55</v>
      </c>
      <c r="G31" s="12">
        <f>G$11-G$13+G$12+198.6-60-SUM(G$14:G$18)</f>
        <v>3.489999999999986</v>
      </c>
      <c r="H31" s="12">
        <f>H$11-H$13+H$12+198.6-10*LOG10(A31)-30-SUM(H$14:H$18)</f>
        <v>4.4490874094431714</v>
      </c>
      <c r="I31" s="12">
        <v>3.5689177507888132</v>
      </c>
      <c r="J31" s="12">
        <v>4.5319851392215753</v>
      </c>
      <c r="K31" s="12"/>
      <c r="L31" s="12">
        <v>4.5319851392215504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3.5694588753944068</v>
      </c>
      <c r="AP31" s="12">
        <f>AVERAGE(F31,J31,N31,P31,R31,T31,V31,X31,Z31,AB31,AD31,AF31,AH31,AJ31,AL31,AN31)</f>
        <v>4.540992569610788</v>
      </c>
      <c r="AQ31" s="12">
        <f t="shared" si="3"/>
        <v>4.5878794398801083E-2</v>
      </c>
      <c r="AR31" s="12">
        <f t="shared" si="2"/>
        <v>5.3820565685385534E-2</v>
      </c>
    </row>
    <row r="32" spans="1:44" ht="15.75" thickBot="1">
      <c r="A32" s="30"/>
      <c r="D32" s="33" t="s">
        <v>66</v>
      </c>
      <c r="E32" s="15">
        <f>ABS(E31-$AO$31)</f>
        <v>5.4112460559307962E-4</v>
      </c>
      <c r="F32" s="16">
        <f>ABS(F31-$AP$31)</f>
        <v>9.0074303892118124E-3</v>
      </c>
      <c r="G32" s="15">
        <f>ABS(G31-$AO$19)</f>
        <v>7.9458875394420758E-2</v>
      </c>
      <c r="H32" s="16">
        <f>ABS(H31-$AP$31)</f>
        <v>9.1905160167616629E-2</v>
      </c>
      <c r="I32" s="15">
        <f>ABS(I31-$AO$19)</f>
        <v>5.4112460559352371E-4</v>
      </c>
      <c r="J32" s="16">
        <f>ABS(J31-$AP$31)</f>
        <v>9.0074303892127006E-3</v>
      </c>
      <c r="K32" s="15"/>
      <c r="L32" s="16">
        <f>ABS(L31-$AP$31)</f>
        <v>9.0074303892375696E-3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3.57</v>
      </c>
      <c r="F33" s="12">
        <v>10.55</v>
      </c>
      <c r="G33" s="12">
        <f>G$11-G$13+G$12+198.6-60-SUM(G$14:G$18)</f>
        <v>3.489999999999986</v>
      </c>
      <c r="H33" s="12">
        <f>H$11-H$13+H$12+198.6-10*LOG10(A33)-30-SUM(H$14:H$18)</f>
        <v>10.469687322722796</v>
      </c>
      <c r="I33" s="12">
        <v>3.5689177507888132</v>
      </c>
      <c r="J33" s="12">
        <v>10.5525850525012</v>
      </c>
      <c r="K33" s="12"/>
      <c r="L33" s="12">
        <v>10.5525850525012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3.5694588753944068</v>
      </c>
      <c r="AP33" s="12">
        <f>AVERAGE(F33,J33,N33,P33,R33,T33,V33,X33,Z33,AB33,AD33,AF33,AH33,AJ33,AL33,AN33)</f>
        <v>10.551292526250601</v>
      </c>
      <c r="AQ33" s="12">
        <f t="shared" si="3"/>
        <v>4.5878794398801083E-2</v>
      </c>
      <c r="AR33" s="12">
        <f t="shared" si="2"/>
        <v>4.7132512186882206E-2</v>
      </c>
    </row>
    <row r="34" spans="1:44" ht="15.75" thickBot="1">
      <c r="D34" s="33" t="s">
        <v>66</v>
      </c>
      <c r="E34" s="15">
        <f>ABS(E33-$AO$33)</f>
        <v>5.4112460559307962E-4</v>
      </c>
      <c r="F34" s="16">
        <f>ABS(F33-$AP$33)</f>
        <v>1.2925262505998347E-3</v>
      </c>
      <c r="G34" s="15">
        <f>ABS(G33-$AO$19)</f>
        <v>7.9458875394420758E-2</v>
      </c>
      <c r="H34" s="16">
        <f>ABS(H33-$AP$33)</f>
        <v>8.1605203527804093E-2</v>
      </c>
      <c r="I34" s="15">
        <f>ABS(I33-$AO$19)</f>
        <v>5.4112460559352371E-4</v>
      </c>
      <c r="J34" s="16">
        <f>ABS(J33-$AP$33)</f>
        <v>1.2925262505998347E-3</v>
      </c>
      <c r="K34" s="15"/>
      <c r="L34" s="16">
        <f>ABS(L33-$AP$33)</f>
        <v>1.2925262505998347E-3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58</v>
      </c>
    </row>
    <row r="7" spans="1:44" ht="13.5" customHeight="1" thickBot="1"/>
    <row r="8" spans="1:44" ht="15.75" customHeight="1" thickBot="1">
      <c r="D8" s="33" t="s">
        <v>18</v>
      </c>
      <c r="E8" s="38" t="s">
        <v>32</v>
      </c>
      <c r="F8" s="39"/>
      <c r="G8" s="38" t="s">
        <v>74</v>
      </c>
      <c r="H8" s="39"/>
      <c r="I8" s="38" t="s">
        <v>78</v>
      </c>
      <c r="J8" s="39"/>
      <c r="K8" s="38" t="s">
        <v>79</v>
      </c>
      <c r="L8" s="39"/>
      <c r="M8" s="36" t="s">
        <v>55</v>
      </c>
      <c r="N8" s="40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40"/>
      <c r="AC8" s="36" t="s">
        <v>33</v>
      </c>
      <c r="AD8" s="40"/>
      <c r="AE8" s="36"/>
      <c r="AF8" s="40"/>
      <c r="AG8" s="36"/>
      <c r="AH8" s="37"/>
      <c r="AI8" s="36"/>
      <c r="AJ8" s="37"/>
      <c r="AK8" s="36"/>
      <c r="AL8" s="40"/>
      <c r="AM8" s="36"/>
      <c r="AN8" s="40"/>
      <c r="AO8" s="36" t="s">
        <v>19</v>
      </c>
      <c r="AP8" s="42"/>
      <c r="AQ8" s="36" t="s">
        <v>20</v>
      </c>
      <c r="AR8" s="41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71</v>
      </c>
      <c r="E11" s="12">
        <v>64</v>
      </c>
      <c r="F11" s="12">
        <v>23</v>
      </c>
      <c r="G11" s="12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1.1000000000000001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1:44" ht="15.75" customHeight="1" thickBot="1">
      <c r="A13" s="18" t="s">
        <v>33</v>
      </c>
      <c r="D13" s="34" t="s">
        <v>26</v>
      </c>
      <c r="E13" s="12">
        <v>159.71</v>
      </c>
      <c r="F13" s="12">
        <v>159.71</v>
      </c>
      <c r="G13" s="31">
        <v>159.69</v>
      </c>
      <c r="H13" s="12">
        <v>159.69</v>
      </c>
      <c r="I13" s="12">
        <v>159.71274967049158</v>
      </c>
      <c r="J13" s="12">
        <v>159.71274967049158</v>
      </c>
      <c r="K13" s="12">
        <v>159.712749670492</v>
      </c>
      <c r="L13" s="12">
        <v>159.712749670492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159.71137483524581</v>
      </c>
      <c r="AP13" s="12">
        <f t="shared" si="1"/>
        <v>159.71137483524581</v>
      </c>
      <c r="AQ13" s="12">
        <f t="shared" ref="AQ13:AQ33" si="3">_xlfn.STDEV.S(E13,G13,I13,M13,O13,Q13,S13,U13,W13,Y13,AA13,AC13,AE13,AG13,AI13,AK13,AM13)</f>
        <v>1.2417113159453099E-2</v>
      </c>
      <c r="AR13" s="12">
        <f t="shared" si="2"/>
        <v>1.2417113159453099E-2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2.96</v>
      </c>
      <c r="F19" s="12">
        <v>-8.59</v>
      </c>
      <c r="G19" s="12">
        <f>G$11-G$13+G$12+198.6-60-SUM(G$14:G$18)</f>
        <v>2.8899999999999917</v>
      </c>
      <c r="H19" s="12">
        <f>H$11-H$13+H$12+198.6-10*LOG10(A19)-30-SUM(H$14:H$18)</f>
        <v>-8.7242375548695126</v>
      </c>
      <c r="I19" s="12">
        <v>2.9632703505188545</v>
      </c>
      <c r="J19" s="12">
        <v>-8.6469872253610696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2.9616351752594272</v>
      </c>
      <c r="AP19" s="12">
        <f t="shared" si="1"/>
        <v>-8.6184936126805347</v>
      </c>
      <c r="AQ19" s="12">
        <f t="shared" si="3"/>
        <v>4.1390899679507542E-2</v>
      </c>
      <c r="AR19" s="12">
        <f t="shared" si="2"/>
        <v>6.7373187546260815E-2</v>
      </c>
    </row>
    <row r="20" spans="1:44" ht="15.75" thickBot="1">
      <c r="A20" s="30"/>
      <c r="D20" s="33" t="s">
        <v>66</v>
      </c>
      <c r="E20" s="15">
        <f>ABS(E19-$AO$19)</f>
        <v>1.6351752594272462E-3</v>
      </c>
      <c r="F20" s="16">
        <f>ABS(F19-$AP$19)</f>
        <v>2.8493612680534852E-2</v>
      </c>
      <c r="G20" s="15">
        <f>ABS(G19-$AO$19)</f>
        <v>7.1635175259435524E-2</v>
      </c>
      <c r="H20" s="16">
        <f>ABS(H19-$AP$19)</f>
        <v>0.10574394218897787</v>
      </c>
      <c r="I20" s="15">
        <f>ABS(I19-$AO$19)</f>
        <v>1.6351752594272462E-3</v>
      </c>
      <c r="J20" s="16">
        <f>ABS(J19-$AP$19)</f>
        <v>2.8493612680534852E-2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2.96</v>
      </c>
      <c r="F21" s="12">
        <v>-3.82</v>
      </c>
      <c r="G21" s="12">
        <f>G$11-G$13+G$12+198.6-60-SUM(G$14:G$18)</f>
        <v>2.8899999999999917</v>
      </c>
      <c r="H21" s="12">
        <f>H$11-H$13+H$12+198.6-10*LOG10(A21)-30-SUM(H$14:H$18)</f>
        <v>-3.9530250076728866</v>
      </c>
      <c r="I21" s="12">
        <v>2.9632703505188545</v>
      </c>
      <c r="J21" s="12">
        <v>-3.8757746781644471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2.9616351752594272</v>
      </c>
      <c r="AP21" s="12">
        <f>AVERAGE(F21,J21,N21,P21,R21,T21,V21,X21,Z21,AB21,AD21,AF21,AH21,AJ21,AL21,AN21)</f>
        <v>-3.8478873390822237</v>
      </c>
      <c r="AQ21" s="12">
        <f t="shared" si="3"/>
        <v>4.1390899679507542E-2</v>
      </c>
      <c r="AR21" s="12">
        <f t="shared" si="2"/>
        <v>6.6800799396266847E-2</v>
      </c>
    </row>
    <row r="22" spans="1:44" ht="15.75" thickBot="1">
      <c r="A22" s="30"/>
      <c r="D22" s="33" t="s">
        <v>66</v>
      </c>
      <c r="E22" s="15">
        <f>ABS(E21-$AO$21)</f>
        <v>1.6351752594272462E-3</v>
      </c>
      <c r="F22" s="16">
        <f>ABS(F21-$AP$21)</f>
        <v>2.788733908222385E-2</v>
      </c>
      <c r="G22" s="15">
        <f>ABS(G21-$AO$19)</f>
        <v>7.1635175259435524E-2</v>
      </c>
      <c r="H22" s="16">
        <f>ABS(H21-$AP$21)</f>
        <v>0.10513766859066287</v>
      </c>
      <c r="I22" s="15">
        <f>ABS(I21-$AO$19)</f>
        <v>1.6351752594272462E-3</v>
      </c>
      <c r="J22" s="16">
        <f>ABS(J21-$AP$21)</f>
        <v>2.7887339082223406E-2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2.96</v>
      </c>
      <c r="F23" s="12">
        <v>-0.82</v>
      </c>
      <c r="G23" s="12">
        <f>G$11-G$13+G$12+198.6-60-SUM(G$14:G$18)</f>
        <v>2.8899999999999917</v>
      </c>
      <c r="H23" s="12">
        <f>H$11-H$13+H$12+198.6-10*LOG10(A23)-30-SUM(H$14:H$18)</f>
        <v>-0.94272505103307402</v>
      </c>
      <c r="I23" s="12">
        <v>2.9632703505188545</v>
      </c>
      <c r="J23" s="12">
        <v>-0.86547472152463456</v>
      </c>
      <c r="K23" s="12">
        <v>2.9632703505188598</v>
      </c>
      <c r="L23" s="12">
        <v>-0.86547472152465599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2.9616351752594272</v>
      </c>
      <c r="AP23" s="12">
        <f>AVERAGE(F23,J23,N23,P23,R23,T23,V23,X23,Z23,AB23,AD23,AF23,AH23,AJ23,AL23,AN23)</f>
        <v>-0.8427373607623172</v>
      </c>
      <c r="AQ23" s="12">
        <f t="shared" si="3"/>
        <v>4.1390899679507542E-2</v>
      </c>
      <c r="AR23" s="12">
        <f t="shared" si="2"/>
        <v>6.2044341479805358E-2</v>
      </c>
    </row>
    <row r="24" spans="1:44" ht="15.75" thickBot="1">
      <c r="A24" s="30"/>
      <c r="D24" s="33" t="s">
        <v>66</v>
      </c>
      <c r="E24" s="15">
        <f>ABS(E23-$AO$23)</f>
        <v>1.6351752594272462E-3</v>
      </c>
      <c r="F24" s="16">
        <f>ABS(F23-$AP$23)</f>
        <v>2.2737360762317249E-2</v>
      </c>
      <c r="G24" s="15">
        <f>ABS(G23-$AO$19)</f>
        <v>7.1635175259435524E-2</v>
      </c>
      <c r="H24" s="16">
        <f>ABS(H23-$AP$23)</f>
        <v>9.9987690270756824E-2</v>
      </c>
      <c r="I24" s="15">
        <f>ABS(I23-$AO$19)</f>
        <v>1.6351752594272462E-3</v>
      </c>
      <c r="J24" s="16">
        <f>ABS(J23-$AP$23)</f>
        <v>2.273736076231736E-2</v>
      </c>
      <c r="K24" s="15">
        <f>ABS(K23-$AO$19)</f>
        <v>1.6351752594325752E-3</v>
      </c>
      <c r="L24" s="16">
        <f>ABS(L23-$AP$23)</f>
        <v>2.2737360762338787E-2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2.96</v>
      </c>
      <c r="F25" s="12">
        <v>2.1800000000000002</v>
      </c>
      <c r="G25" s="12">
        <f>G$11-G$13+G$12+198.6-60-SUM(G$14:G$18)</f>
        <v>2.8899999999999917</v>
      </c>
      <c r="H25" s="12">
        <f>H$11-H$13+H$12+198.6-10*LOG10(A25)-30-SUM(H$14:H$18)</f>
        <v>2.0675749056067385</v>
      </c>
      <c r="I25" s="12">
        <v>2.9632703505188545</v>
      </c>
      <c r="J25" s="12">
        <v>2.144825235115178</v>
      </c>
      <c r="K25" s="12"/>
      <c r="L25" s="12">
        <v>2.1448252351151602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2.9616351752594272</v>
      </c>
      <c r="AP25" s="12">
        <f>AVERAGE(F25,J25,N25,P25,R25,T25,V25,X25,Z25,AB25,AD25,AF25,AH25,AJ25,AL25,AN25)</f>
        <v>2.1624126175575888</v>
      </c>
      <c r="AQ25" s="12">
        <f t="shared" si="3"/>
        <v>4.1390899679507542E-2</v>
      </c>
      <c r="AR25" s="12">
        <f t="shared" si="2"/>
        <v>5.7509824295794286E-2</v>
      </c>
    </row>
    <row r="26" spans="1:44" ht="15.75" thickBot="1">
      <c r="A26" s="30"/>
      <c r="D26" s="33" t="s">
        <v>66</v>
      </c>
      <c r="E26" s="15">
        <f>ABS(E25-$AO$25)</f>
        <v>1.6351752594272462E-3</v>
      </c>
      <c r="F26" s="16">
        <f>ABS(F25-$AP$25)</f>
        <v>1.7587382442411315E-2</v>
      </c>
      <c r="G26" s="15">
        <f>ABS(G25-$AO$19)</f>
        <v>7.1635175259435524E-2</v>
      </c>
      <c r="H26" s="16">
        <f>ABS(H25-$AP$25)</f>
        <v>9.4837711950850334E-2</v>
      </c>
      <c r="I26" s="15">
        <f>ABS(I25-$AO$19)</f>
        <v>1.6351752594272462E-3</v>
      </c>
      <c r="J26" s="16">
        <f>ABS(J25-$AP$25)</f>
        <v>1.758738244241087E-2</v>
      </c>
      <c r="K26" s="15"/>
      <c r="L26" s="16">
        <f>ABS(L25-$AP$25)</f>
        <v>1.7587382442428634E-2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2.96</v>
      </c>
      <c r="F27" s="12">
        <v>5.18</v>
      </c>
      <c r="G27" s="12">
        <f>G$11-G$13+G$12+198.6-60-SUM(G$14:G$18)</f>
        <v>2.8899999999999917</v>
      </c>
      <c r="H27" s="12">
        <f>H$11-H$13+H$12+198.6-10*LOG10(A27)-30-SUM(H$14:H$18)</f>
        <v>5.077874862246551</v>
      </c>
      <c r="I27" s="12">
        <v>2.9632703505188545</v>
      </c>
      <c r="J27" s="12">
        <v>5.1551251917549905</v>
      </c>
      <c r="K27" s="12"/>
      <c r="L27" s="12">
        <v>5.1551251917549701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2.9616351752594272</v>
      </c>
      <c r="AP27" s="12">
        <f>AVERAGE(F27,J27,N27,P27,R27,T27,V27,X27,Z27,AB27,AD27,AF27,AH27,AJ27,AL27,AN27)</f>
        <v>5.1675625958774951</v>
      </c>
      <c r="AQ27" s="12">
        <f t="shared" si="3"/>
        <v>4.1390899679507542E-2</v>
      </c>
      <c r="AR27" s="12">
        <f t="shared" si="2"/>
        <v>5.3253972082761607E-2</v>
      </c>
    </row>
    <row r="28" spans="1:44" ht="15.75" thickBot="1">
      <c r="A28" s="30"/>
      <c r="D28" s="33" t="s">
        <v>66</v>
      </c>
      <c r="E28" s="15">
        <f>ABS(E27-$AO$27)</f>
        <v>1.6351752594272462E-3</v>
      </c>
      <c r="F28" s="16">
        <f>ABS(F27-$AP$27)</f>
        <v>1.2437404122504603E-2</v>
      </c>
      <c r="G28" s="15">
        <f>ABS(G27-$AO$19)</f>
        <v>7.1635175259435524E-2</v>
      </c>
      <c r="H28" s="16">
        <f>ABS(H27-$AP$27)</f>
        <v>8.9687733630944066E-2</v>
      </c>
      <c r="I28" s="15">
        <f>ABS(I27-$AO$19)</f>
        <v>1.6351752594272462E-3</v>
      </c>
      <c r="J28" s="16">
        <f>ABS(J27-$AP$27)</f>
        <v>1.2437404122504603E-2</v>
      </c>
      <c r="K28" s="15"/>
      <c r="L28" s="16">
        <f>ABS(L27-$AP$27)</f>
        <v>1.2437404122525031E-2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2.96</v>
      </c>
      <c r="F29" s="12">
        <v>6.95</v>
      </c>
      <c r="G29" s="12">
        <f>G$11-G$13+G$12+198.6-60-SUM(G$14:G$18)</f>
        <v>2.8899999999999917</v>
      </c>
      <c r="H29" s="12">
        <f>H$11-H$13+H$12+198.6-10*LOG10(A29)-30-SUM(H$14:H$18)</f>
        <v>6.8387874528033645</v>
      </c>
      <c r="I29" s="12">
        <v>2.9632703505188545</v>
      </c>
      <c r="J29" s="12">
        <v>6.916037782311804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2.9616351752594272</v>
      </c>
      <c r="AP29" s="12">
        <f>AVERAGE(F29,J29,N29,P29,R29,T29,V29,X29,Z29,AB29,AD29,AF29,AH29,AJ29,AL29,AN29)</f>
        <v>6.9330188911559016</v>
      </c>
      <c r="AQ29" s="12">
        <f t="shared" si="3"/>
        <v>4.1390899679507542E-2</v>
      </c>
      <c r="AR29" s="12">
        <f t="shared" si="2"/>
        <v>5.6993093577828662E-2</v>
      </c>
    </row>
    <row r="30" spans="1:44" ht="15.75" thickBot="1">
      <c r="A30" s="30"/>
      <c r="D30" s="33" t="s">
        <v>66</v>
      </c>
      <c r="E30" s="15">
        <f>ABS(E29-$AO$29)</f>
        <v>1.6351752594272462E-3</v>
      </c>
      <c r="F30" s="16">
        <f>ABS(F29-$AP$29)</f>
        <v>1.6981108844098536E-2</v>
      </c>
      <c r="G30" s="15">
        <f>ABS(G29-$AO$19)</f>
        <v>7.1635175259435524E-2</v>
      </c>
      <c r="H30" s="16">
        <f>ABS(H29-$AP$29)</f>
        <v>9.4231438352537111E-2</v>
      </c>
      <c r="I30" s="15">
        <f>ABS(I29-$AO$19)</f>
        <v>1.6351752594272462E-3</v>
      </c>
      <c r="J30" s="16">
        <f>ABS(J29-$AP$29)</f>
        <v>1.6981108844097648E-2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2.96</v>
      </c>
      <c r="F31" s="12">
        <v>9.9499999999999993</v>
      </c>
      <c r="G31" s="12">
        <f>G$11-G$13+G$12+198.6-60-SUM(G$14:G$18)</f>
        <v>2.8899999999999917</v>
      </c>
      <c r="H31" s="12">
        <f>H$11-H$13+H$12+198.6-10*LOG10(A31)-30-SUM(H$14:H$18)</f>
        <v>9.8490874094431771</v>
      </c>
      <c r="I31" s="12">
        <v>2.9632703505188545</v>
      </c>
      <c r="J31" s="12">
        <v>9.9263377389516165</v>
      </c>
      <c r="K31" s="12"/>
      <c r="L31" s="12">
        <v>9.9263377389516005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2.9616351752594272</v>
      </c>
      <c r="AP31" s="12">
        <f>AVERAGE(F31,J31,N31,P31,R31,T31,V31,X31,Z31,AB31,AD31,AF31,AH31,AJ31,AL31,AN31)</f>
        <v>9.9381688694758079</v>
      </c>
      <c r="AQ31" s="12">
        <f t="shared" si="3"/>
        <v>4.1390899679507542E-2</v>
      </c>
      <c r="AR31" s="12">
        <f t="shared" si="2"/>
        <v>5.2774468164023425E-2</v>
      </c>
    </row>
    <row r="32" spans="1:44" ht="15.75" thickBot="1">
      <c r="A32" s="30"/>
      <c r="D32" s="33" t="s">
        <v>66</v>
      </c>
      <c r="E32" s="15">
        <f>ABS(E31-$AO$31)</f>
        <v>1.6351752594272462E-3</v>
      </c>
      <c r="F32" s="16">
        <f>ABS(F31-$AP$31)</f>
        <v>1.183113052419138E-2</v>
      </c>
      <c r="G32" s="15">
        <f>ABS(G31-$AO$19)</f>
        <v>7.1635175259435524E-2</v>
      </c>
      <c r="H32" s="16">
        <f>ABS(H31-$AP$31)</f>
        <v>8.9081460032630844E-2</v>
      </c>
      <c r="I32" s="15">
        <f>ABS(I31-$AO$19)</f>
        <v>1.6351752594272462E-3</v>
      </c>
      <c r="J32" s="16">
        <f>ABS(J31-$AP$31)</f>
        <v>1.183113052419138E-2</v>
      </c>
      <c r="K32" s="15"/>
      <c r="L32" s="16">
        <f>ABS(L31-$AP$31)</f>
        <v>1.1831130524207367E-2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2.96</v>
      </c>
      <c r="F33" s="12">
        <v>15.95</v>
      </c>
      <c r="G33" s="12">
        <f>G$11-G$13+G$12+198.6-60-SUM(G$14:G$18)</f>
        <v>2.8899999999999917</v>
      </c>
      <c r="H33" s="12">
        <f>H$11-H$13+H$12+198.6-10*LOG10(A33)-30-SUM(H$14:H$18)</f>
        <v>15.869687322722802</v>
      </c>
      <c r="I33" s="12">
        <v>2.9632703505188545</v>
      </c>
      <c r="J33" s="12">
        <v>15.946937652231242</v>
      </c>
      <c r="K33" s="12"/>
      <c r="L33" s="12">
        <v>15.946937652231201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2.9616351752594272</v>
      </c>
      <c r="AP33" s="12">
        <f>AVERAGE(F33,J33,N33,P33,R33,T33,V33,X33,Z33,AB33,AD33,AF33,AH33,AJ33,AL33,AN33)</f>
        <v>15.94846882611562</v>
      </c>
      <c r="AQ33" s="12">
        <f t="shared" si="3"/>
        <v>4.1390899679507542E-2</v>
      </c>
      <c r="AR33" s="12">
        <f t="shared" si="2"/>
        <v>4.551028732504793E-2</v>
      </c>
    </row>
    <row r="34" spans="1:44" ht="15.75" thickBot="1">
      <c r="D34" s="33" t="s">
        <v>66</v>
      </c>
      <c r="E34" s="15">
        <f>ABS(E33-$AO$33)</f>
        <v>1.6351752594272462E-3</v>
      </c>
      <c r="F34" s="16">
        <f>ABS(F33-$AP$33)</f>
        <v>1.5311738843788447E-3</v>
      </c>
      <c r="G34" s="15">
        <f>ABS(G33-$AO$19)</f>
        <v>7.1635175259435524E-2</v>
      </c>
      <c r="H34" s="16">
        <f>ABS(H33-$AP$33)</f>
        <v>7.8781503392818308E-2</v>
      </c>
      <c r="I34" s="15">
        <f>ABS(I33-$AO$19)</f>
        <v>1.6351752594272462E-3</v>
      </c>
      <c r="J34" s="16">
        <f>ABS(J33-$AP$33)</f>
        <v>1.5311738843788447E-3</v>
      </c>
      <c r="K34" s="15"/>
      <c r="L34" s="16">
        <f>ABS(L33-$AP$33)</f>
        <v>1.5311738844197009E-3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59</v>
      </c>
    </row>
    <row r="7" spans="4:44" ht="13.5" customHeight="1" thickBot="1"/>
    <row r="8" spans="4:44" ht="15.75" customHeight="1" thickBot="1">
      <c r="D8" s="33" t="s">
        <v>18</v>
      </c>
      <c r="E8" s="38" t="s">
        <v>32</v>
      </c>
      <c r="F8" s="39"/>
      <c r="G8" s="38" t="s">
        <v>74</v>
      </c>
      <c r="H8" s="39"/>
      <c r="I8" s="38" t="s">
        <v>78</v>
      </c>
      <c r="J8" s="39"/>
      <c r="K8" s="38" t="s">
        <v>79</v>
      </c>
      <c r="L8" s="39"/>
      <c r="M8" s="36" t="s">
        <v>55</v>
      </c>
      <c r="N8" s="40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40"/>
      <c r="AC8" s="36" t="s">
        <v>33</v>
      </c>
      <c r="AD8" s="40"/>
      <c r="AE8" s="36"/>
      <c r="AF8" s="40"/>
      <c r="AG8" s="36"/>
      <c r="AH8" s="37"/>
      <c r="AI8" s="36"/>
      <c r="AJ8" s="37"/>
      <c r="AK8" s="36"/>
      <c r="AL8" s="40"/>
      <c r="AM8" s="36"/>
      <c r="AN8" s="40"/>
      <c r="AO8" s="36" t="s">
        <v>19</v>
      </c>
      <c r="AP8" s="42"/>
      <c r="AQ8" s="36" t="s">
        <v>20</v>
      </c>
      <c r="AR8" s="41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71</v>
      </c>
      <c r="E11" s="12">
        <v>83.5</v>
      </c>
      <c r="F11" s="12">
        <v>23</v>
      </c>
      <c r="G11" s="31">
        <v>83.5</v>
      </c>
      <c r="H11" s="12">
        <v>23</v>
      </c>
      <c r="I11" s="12">
        <v>83.5</v>
      </c>
      <c r="J11" s="12">
        <v>23</v>
      </c>
      <c r="K11" s="12">
        <v>83.5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83.5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14</v>
      </c>
      <c r="G12" s="12">
        <v>-31.62</v>
      </c>
      <c r="H12" s="12">
        <v>14</v>
      </c>
      <c r="I12" s="12">
        <v>-31.62397997898956</v>
      </c>
      <c r="J12" s="12">
        <v>14</v>
      </c>
      <c r="K12" s="12">
        <v>-31.623979978989599</v>
      </c>
      <c r="L12" s="12">
        <v>14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14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190.61</v>
      </c>
      <c r="F13" s="12">
        <v>190.61</v>
      </c>
      <c r="G13" s="12">
        <v>190.59</v>
      </c>
      <c r="H13" s="12">
        <v>190.59</v>
      </c>
      <c r="I13" s="12">
        <v>190.61431387864337</v>
      </c>
      <c r="J13" s="12">
        <v>190.61431387864337</v>
      </c>
      <c r="K13" s="12">
        <v>190.614313878643</v>
      </c>
      <c r="L13" s="12">
        <v>190.614313878643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190.61215693932169</v>
      </c>
      <c r="AP13" s="12">
        <f t="shared" si="1"/>
        <v>190.61215693932169</v>
      </c>
      <c r="AQ13" s="12">
        <f t="shared" ref="AQ13:AQ33" si="3">_xlfn.STDEV.S(E13,G13,I13,M13,O13,Q13,S13,U13,W13,Y13,AA13,AC13,AE13,AG13,AI13,AK13,AM13)</f>
        <v>1.297288353730266E-2</v>
      </c>
      <c r="AR13" s="12">
        <f t="shared" si="2"/>
        <v>1.297288353730266E-2</v>
      </c>
    </row>
    <row r="14" spans="4:44" ht="15.75" customHeight="1" thickBot="1">
      <c r="D14" s="34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</v>
      </c>
      <c r="AP14" s="12">
        <f t="shared" si="1"/>
        <v>0.2</v>
      </c>
      <c r="AQ14" s="12">
        <f t="shared" si="3"/>
        <v>3.3993498887762956E-17</v>
      </c>
      <c r="AR14" s="12">
        <f t="shared" si="2"/>
        <v>3.3993498887762956E-17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-8.5399999999999991</v>
      </c>
      <c r="F19" s="12">
        <v>-26.68</v>
      </c>
      <c r="G19" s="12">
        <f>G$11-G$13+G$12+198.6-60-SUM(G$14:G$18)</f>
        <v>-8.510000000000014</v>
      </c>
      <c r="H19" s="12">
        <f>H$11-H$13+H$12+198.6-10*LOG10(A19)-30-SUM(H$14:H$18)</f>
        <v>-26.724237554869511</v>
      </c>
      <c r="I19" s="12">
        <v>-8.5382938576329366</v>
      </c>
      <c r="J19" s="12">
        <v>-26.748551433512858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-8.5391469288164679</v>
      </c>
      <c r="AP19" s="12">
        <f t="shared" si="1"/>
        <v>-26.714275716756429</v>
      </c>
      <c r="AQ19" s="12">
        <f t="shared" si="3"/>
        <v>1.684959594732114E-2</v>
      </c>
      <c r="AR19" s="12">
        <f t="shared" si="2"/>
        <v>3.4754915700718592E-2</v>
      </c>
    </row>
    <row r="20" spans="1:44" ht="15.75" thickBot="1">
      <c r="A20" s="30"/>
      <c r="D20" s="33" t="s">
        <v>66</v>
      </c>
      <c r="E20" s="15">
        <f>ABS(E19-$AO$19)</f>
        <v>8.530711835312843E-4</v>
      </c>
      <c r="F20" s="16">
        <f>ABS(F19-$AP$19)</f>
        <v>3.4275716756429375E-2</v>
      </c>
      <c r="G20" s="15">
        <f>ABS(G19-$AO$19)</f>
        <v>2.9146928816453865E-2</v>
      </c>
      <c r="H20" s="16">
        <f>ABS(H19-$AP$19)</f>
        <v>9.9618381130817113E-3</v>
      </c>
      <c r="I20" s="15">
        <f>ABS(I19-$AO$19)</f>
        <v>8.530711835312843E-4</v>
      </c>
      <c r="J20" s="16">
        <f>ABS(J19-$AP$19)</f>
        <v>3.4275716756429375E-2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-8.5399999999999991</v>
      </c>
      <c r="F21" s="12">
        <v>-21.91</v>
      </c>
      <c r="G21" s="12">
        <f>G$11-G$13+G$12+198.6-60-SUM(G$14:G$18)</f>
        <v>-8.510000000000014</v>
      </c>
      <c r="H21" s="12">
        <f>H$11-H$13+H$12+198.6-10*LOG10(A21)-30-SUM(H$14:H$18)</f>
        <v>-21.953025007672885</v>
      </c>
      <c r="I21" s="12">
        <v>-8.5382938576329366</v>
      </c>
      <c r="J21" s="12">
        <v>-21.977338886316232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-8.5391469288164679</v>
      </c>
      <c r="AP21" s="12">
        <f>AVERAGE(F21,J21,N21,P21,R21,T21,V21,X21,Z21,AB21,AD21,AF21,AH21,AJ21,AL21,AN21)</f>
        <v>-21.943669443158115</v>
      </c>
      <c r="AQ21" s="12">
        <f t="shared" si="3"/>
        <v>1.684959594732114E-2</v>
      </c>
      <c r="AR21" s="12">
        <f t="shared" si="2"/>
        <v>3.4099955010345878E-2</v>
      </c>
    </row>
    <row r="22" spans="1:44" ht="15.75" thickBot="1">
      <c r="A22" s="30"/>
      <c r="D22" s="33" t="s">
        <v>66</v>
      </c>
      <c r="E22" s="15">
        <f>ABS(E21-$AO$21)</f>
        <v>8.530711835312843E-4</v>
      </c>
      <c r="F22" s="16">
        <f>ABS(F21-$AP$21)</f>
        <v>3.3669443158114376E-2</v>
      </c>
      <c r="G22" s="15">
        <f>ABS(G21-$AO$19)</f>
        <v>2.9146928816453865E-2</v>
      </c>
      <c r="H22" s="16">
        <f>ABS(H21-$AP$21)</f>
        <v>9.3555645147702649E-3</v>
      </c>
      <c r="I22" s="15">
        <f>ABS(I21-$AO$19)</f>
        <v>8.530711835312843E-4</v>
      </c>
      <c r="J22" s="16">
        <f>ABS(J21-$AP$21)</f>
        <v>3.3669443158117929E-2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-8.5399999999999991</v>
      </c>
      <c r="F23" s="12">
        <v>-18.91</v>
      </c>
      <c r="G23" s="12">
        <f>G$11-G$13+G$12+198.6-60-SUM(G$14:G$18)</f>
        <v>-8.510000000000014</v>
      </c>
      <c r="H23" s="12">
        <f>H$11-H$13+H$12+198.6-10*LOG10(A23)-30-SUM(H$14:H$18)</f>
        <v>-18.942725051033072</v>
      </c>
      <c r="I23" s="12">
        <v>-8.5382938576329366</v>
      </c>
      <c r="J23" s="12">
        <v>-18.96703892967642</v>
      </c>
      <c r="K23" s="12">
        <v>-8.5382938576329703</v>
      </c>
      <c r="L23" s="12">
        <v>-18.967038929676502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-8.5391469288164679</v>
      </c>
      <c r="AP23" s="12">
        <f>AVERAGE(F23,J23,N23,P23,R23,T23,V23,X23,Z23,AB23,AD23,AF23,AH23,AJ23,AL23,AN23)</f>
        <v>-18.938519464838208</v>
      </c>
      <c r="AQ23" s="12">
        <f t="shared" si="3"/>
        <v>1.684959594732114E-2</v>
      </c>
      <c r="AR23" s="12">
        <f t="shared" si="2"/>
        <v>2.8622640101943108E-2</v>
      </c>
    </row>
    <row r="24" spans="1:44" ht="15.75" thickBot="1">
      <c r="A24" s="30"/>
      <c r="D24" s="33" t="s">
        <v>66</v>
      </c>
      <c r="E24" s="15">
        <f>ABS(E23-$AO$23)</f>
        <v>8.530711835312843E-4</v>
      </c>
      <c r="F24" s="16">
        <f>ABS(F23-$AP$23)</f>
        <v>2.8519464838208108E-2</v>
      </c>
      <c r="G24" s="15">
        <f>ABS(G23-$AO$19)</f>
        <v>2.9146928816453865E-2</v>
      </c>
      <c r="H24" s="16">
        <f>ABS(H23-$AP$23)</f>
        <v>4.2055861948639972E-3</v>
      </c>
      <c r="I24" s="15">
        <f>ABS(I23-$AO$19)</f>
        <v>8.530711835312843E-4</v>
      </c>
      <c r="J24" s="16">
        <f>ABS(J23-$AP$23)</f>
        <v>2.8519464838211661E-2</v>
      </c>
      <c r="K24" s="15">
        <f>ABS(K23-$AO$19)</f>
        <v>8.5307118349753353E-4</v>
      </c>
      <c r="L24" s="16">
        <f>ABS(L23-$AP$23)</f>
        <v>2.8519464838293374E-2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-8.5399999999999991</v>
      </c>
      <c r="F25" s="12">
        <v>-15.91</v>
      </c>
      <c r="G25" s="12">
        <f>G$11-G$13+G$12+198.6-60-SUM(G$14:G$18)</f>
        <v>-8.510000000000014</v>
      </c>
      <c r="H25" s="12">
        <f>H$11-H$13+H$12+198.6-10*LOG10(A25)-30-SUM(H$14:H$18)</f>
        <v>-15.932425094393258</v>
      </c>
      <c r="I25" s="12">
        <v>-8.5382938576329366</v>
      </c>
      <c r="J25" s="12">
        <v>-15.956738973036607</v>
      </c>
      <c r="K25" s="12"/>
      <c r="L25" s="12">
        <v>-15.9567389730366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-8.5391469288164679</v>
      </c>
      <c r="AP25" s="12">
        <f>AVERAGE(F25,J25,N25,P25,R25,T25,V25,X25,Z25,AB25,AD25,AF25,AH25,AJ25,AL25,AN25)</f>
        <v>-15.933369486518304</v>
      </c>
      <c r="AQ25" s="12">
        <f t="shared" si="3"/>
        <v>1.684959594732114E-2</v>
      </c>
      <c r="AR25" s="12">
        <f t="shared" si="2"/>
        <v>2.3375846343846551E-2</v>
      </c>
    </row>
    <row r="26" spans="1:44" ht="15.75" thickBot="1">
      <c r="A26" s="30"/>
      <c r="D26" s="33" t="s">
        <v>66</v>
      </c>
      <c r="E26" s="15">
        <f>ABS(E25-$AO$25)</f>
        <v>8.530711835312843E-4</v>
      </c>
      <c r="F26" s="16">
        <f>ABS(F25-$AP$25)</f>
        <v>2.3369486518303617E-2</v>
      </c>
      <c r="G26" s="15">
        <f>ABS(G25-$AO$19)</f>
        <v>2.9146928816453865E-2</v>
      </c>
      <c r="H26" s="16">
        <f>ABS(H25-$AP$25)</f>
        <v>9.4439212504582315E-4</v>
      </c>
      <c r="I26" s="15">
        <f>ABS(I25-$AO$19)</f>
        <v>8.530711835312843E-4</v>
      </c>
      <c r="J26" s="16">
        <f>ABS(J25-$AP$25)</f>
        <v>2.3369486518303617E-2</v>
      </c>
      <c r="K26" s="15"/>
      <c r="L26" s="16">
        <f>ABS(L25-$AP$25)</f>
        <v>2.3369486518296512E-2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-8.5399999999999991</v>
      </c>
      <c r="F27" s="12">
        <v>-12.91</v>
      </c>
      <c r="G27" s="12">
        <f>G$11-G$13+G$12+198.6-60-SUM(G$14:G$18)</f>
        <v>-8.510000000000014</v>
      </c>
      <c r="H27" s="12">
        <f>H$11-H$13+H$12+198.6-10*LOG10(A27)-30-SUM(H$14:H$18)</f>
        <v>-12.922125137753445</v>
      </c>
      <c r="I27" s="12">
        <v>-8.5382938576329366</v>
      </c>
      <c r="J27" s="12">
        <v>-12.946439016396795</v>
      </c>
      <c r="K27" s="12"/>
      <c r="L27" s="12">
        <v>-12.9464390163968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-8.5391469288164679</v>
      </c>
      <c r="AP27" s="12">
        <f>AVERAGE(F27,J27,N27,P27,R27,T27,V27,X27,Z27,AB27,AD27,AF27,AH27,AJ27,AL27,AN27)</f>
        <v>-12.928219508198397</v>
      </c>
      <c r="AQ27" s="12">
        <f t="shared" si="3"/>
        <v>1.684959594732114E-2</v>
      </c>
      <c r="AR27" s="12">
        <f t="shared" si="2"/>
        <v>1.8556156104239462E-2</v>
      </c>
    </row>
    <row r="28" spans="1:44" ht="15.75" thickBot="1">
      <c r="A28" s="30"/>
      <c r="D28" s="33" t="s">
        <v>66</v>
      </c>
      <c r="E28" s="15">
        <f>ABS(E27-$AO$27)</f>
        <v>8.530711835312843E-4</v>
      </c>
      <c r="F28" s="16">
        <f>ABS(F27-$AP$27)</f>
        <v>1.8219508198397349E-2</v>
      </c>
      <c r="G28" s="15">
        <f>ABS(G27-$AO$19)</f>
        <v>2.9146928816453865E-2</v>
      </c>
      <c r="H28" s="16">
        <f>ABS(H27-$AP$27)</f>
        <v>6.0943704449520908E-3</v>
      </c>
      <c r="I28" s="15">
        <f>ABS(I27-$AO$19)</f>
        <v>8.530711835312843E-4</v>
      </c>
      <c r="J28" s="16">
        <f>ABS(J27-$AP$27)</f>
        <v>1.8219508198397349E-2</v>
      </c>
      <c r="K28" s="15"/>
      <c r="L28" s="16">
        <f>ABS(L27-$AP$27)</f>
        <v>1.8219508198402679E-2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-8.5399999999999991</v>
      </c>
      <c r="F29" s="12">
        <v>-11.15</v>
      </c>
      <c r="G29" s="12">
        <f>G$11-G$13+G$12+198.6-60-SUM(G$14:G$18)</f>
        <v>-8.510000000000014</v>
      </c>
      <c r="H29" s="12">
        <f>H$11-H$13+H$12+198.6-10*LOG10(A29)-30-SUM(H$14:H$18)</f>
        <v>-11.161212547196635</v>
      </c>
      <c r="I29" s="12">
        <v>-8.5382938576329366</v>
      </c>
      <c r="J29" s="12">
        <v>-11.185526425839981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-8.5391469288164679</v>
      </c>
      <c r="AP29" s="12">
        <f>AVERAGE(F29,J29,N29,P29,R29,T29,V29,X29,Z29,AB29,AD29,AF29,AH29,AJ29,AL29,AN29)</f>
        <v>-11.16776321291999</v>
      </c>
      <c r="AQ29" s="12">
        <f t="shared" si="3"/>
        <v>1.684959594732114E-2</v>
      </c>
      <c r="AR29" s="12">
        <f t="shared" si="2"/>
        <v>1.816137312303134E-2</v>
      </c>
    </row>
    <row r="30" spans="1:44" ht="15.75" thickBot="1">
      <c r="A30" s="30"/>
      <c r="D30" s="33" t="s">
        <v>66</v>
      </c>
      <c r="E30" s="15">
        <f>ABS(E29-$AO$29)</f>
        <v>8.530711835312843E-4</v>
      </c>
      <c r="F30" s="16">
        <f>ABS(F29-$AP$29)</f>
        <v>1.7763212919989613E-2</v>
      </c>
      <c r="G30" s="15">
        <f>ABS(G29-$AO$19)</f>
        <v>2.9146928816453865E-2</v>
      </c>
      <c r="H30" s="16">
        <f>ABS(H29-$AP$29)</f>
        <v>6.5506657233544985E-3</v>
      </c>
      <c r="I30" s="15">
        <f>ABS(I29-$AO$19)</f>
        <v>8.530711835312843E-4</v>
      </c>
      <c r="J30" s="16">
        <f>ABS(J29-$AP$29)</f>
        <v>1.7763212919991389E-2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-8.5399999999999991</v>
      </c>
      <c r="F31" s="12">
        <v>-8.15</v>
      </c>
      <c r="G31" s="12">
        <f>G$11-G$13+G$12+198.6-60-SUM(G$14:G$18)</f>
        <v>-8.510000000000014</v>
      </c>
      <c r="H31" s="12">
        <f>H$11-H$13+H$12+198.6-10*LOG10(A31)-30-SUM(H$14:H$18)</f>
        <v>-8.1509125905568229</v>
      </c>
      <c r="I31" s="12">
        <v>-8.5382938576329366</v>
      </c>
      <c r="J31" s="12">
        <v>-8.1752264692001688</v>
      </c>
      <c r="K31" s="12"/>
      <c r="L31" s="12">
        <v>-8.1752264692002008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-8.5391469288164679</v>
      </c>
      <c r="AP31" s="12">
        <f>AVERAGE(F31,J31,N31,P31,R31,T31,V31,X31,Z31,AB31,AD31,AF31,AH31,AJ31,AL31,AN31)</f>
        <v>-8.1626132346000837</v>
      </c>
      <c r="AQ31" s="12">
        <f t="shared" si="3"/>
        <v>1.684959594732114E-2</v>
      </c>
      <c r="AR31" s="12">
        <f t="shared" si="2"/>
        <v>1.4308344095403453E-2</v>
      </c>
    </row>
    <row r="32" spans="1:44" ht="15.75" thickBot="1">
      <c r="A32" s="30"/>
      <c r="D32" s="33" t="s">
        <v>66</v>
      </c>
      <c r="E32" s="15">
        <f>ABS(E31-$AO$31)</f>
        <v>8.530711835312843E-4</v>
      </c>
      <c r="F32" s="16">
        <f>ABS(F31-$AP$31)</f>
        <v>1.2613234600083345E-2</v>
      </c>
      <c r="G32" s="15">
        <f>ABS(G31-$AO$19)</f>
        <v>2.9146928816453865E-2</v>
      </c>
      <c r="H32" s="16">
        <f>ABS(H31-$AP$31)</f>
        <v>1.1700644043260766E-2</v>
      </c>
      <c r="I32" s="16">
        <f t="shared" ref="I32:J32" si="4">ABS(I31-$AP$31)</f>
        <v>0.37568062303285288</v>
      </c>
      <c r="J32" s="16">
        <f t="shared" si="4"/>
        <v>1.2613234600085121E-2</v>
      </c>
      <c r="K32" s="15"/>
      <c r="L32" s="16">
        <f t="shared" ref="L32" si="5">ABS(L31-$AP$31)</f>
        <v>1.2613234600117096E-2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-8.5399999999999991</v>
      </c>
      <c r="F33" s="12">
        <v>-2.15</v>
      </c>
      <c r="G33" s="12">
        <f>G$11-G$13+G$12+198.6-60-SUM(G$14:G$18)</f>
        <v>-8.510000000000014</v>
      </c>
      <c r="H33" s="12">
        <f>H$11-H$13+H$12+198.6-10*LOG10(A33)-30-SUM(H$14:H$18)</f>
        <v>-2.1303126772771979</v>
      </c>
      <c r="I33" s="12">
        <v>-8.5382938576329366</v>
      </c>
      <c r="J33" s="12">
        <v>-2.1546265559205438</v>
      </c>
      <c r="K33" s="12"/>
      <c r="L33" s="12">
        <v>-2.15462655592057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-8.5391469288164679</v>
      </c>
      <c r="AP33" s="12">
        <f>AVERAGE(F33,J33,N33,P33,R33,T33,V33,X33,Z33,AB33,AD33,AF33,AH33,AJ33,AL33,AN33)</f>
        <v>-2.1523132779602721</v>
      </c>
      <c r="AQ33" s="12">
        <f t="shared" si="3"/>
        <v>1.684959594732114E-2</v>
      </c>
      <c r="AR33" s="12">
        <f t="shared" si="2"/>
        <v>1.2910979761176326E-2</v>
      </c>
    </row>
    <row r="34" spans="1:44" ht="15.75" thickBot="1">
      <c r="D34" s="33" t="s">
        <v>66</v>
      </c>
      <c r="E34" s="15">
        <f>ABS(E33-$AO$33)</f>
        <v>8.530711835312843E-4</v>
      </c>
      <c r="F34" s="16">
        <f>ABS(F33-$AP$33)</f>
        <v>2.3132779602721421E-3</v>
      </c>
      <c r="G34" s="15">
        <f>ABS(G33-$AO$19)</f>
        <v>2.9146928816453865E-2</v>
      </c>
      <c r="H34" s="16">
        <f>ABS(H33-$AP$33)</f>
        <v>2.200060068307419E-2</v>
      </c>
      <c r="I34" s="15">
        <f>ABS(I33-$AO$19)</f>
        <v>8.530711835312843E-4</v>
      </c>
      <c r="J34" s="16">
        <f>ABS(J33-$AP$33)</f>
        <v>2.313277960271698E-3</v>
      </c>
      <c r="K34" s="15"/>
      <c r="L34" s="16">
        <f>ABS(L33-$AP$33)</f>
        <v>2.3132779602978992E-3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60</v>
      </c>
    </row>
    <row r="7" spans="4:44" ht="13.5" customHeight="1" thickBot="1"/>
    <row r="8" spans="4:44" ht="15.75" customHeight="1" thickBot="1">
      <c r="D8" s="33" t="s">
        <v>18</v>
      </c>
      <c r="E8" s="38" t="s">
        <v>32</v>
      </c>
      <c r="F8" s="39"/>
      <c r="G8" s="38" t="s">
        <v>74</v>
      </c>
      <c r="H8" s="39"/>
      <c r="I8" s="38" t="s">
        <v>78</v>
      </c>
      <c r="J8" s="39"/>
      <c r="K8" s="38" t="s">
        <v>79</v>
      </c>
      <c r="L8" s="39"/>
      <c r="M8" s="36" t="s">
        <v>55</v>
      </c>
      <c r="N8" s="40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40"/>
      <c r="AC8" s="36" t="s">
        <v>33</v>
      </c>
      <c r="AD8" s="40"/>
      <c r="AE8" s="36"/>
      <c r="AF8" s="40"/>
      <c r="AG8" s="36"/>
      <c r="AH8" s="37"/>
      <c r="AI8" s="36"/>
      <c r="AJ8" s="37"/>
      <c r="AK8" s="36"/>
      <c r="AL8" s="40"/>
      <c r="AM8" s="36"/>
      <c r="AN8" s="40"/>
      <c r="AO8" s="36" t="s">
        <v>19</v>
      </c>
      <c r="AP8" s="42"/>
      <c r="AQ8" s="36" t="s">
        <v>20</v>
      </c>
      <c r="AR8" s="41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71</v>
      </c>
      <c r="E11" s="12">
        <v>64</v>
      </c>
      <c r="F11" s="12">
        <v>23</v>
      </c>
      <c r="G11" s="31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-4.9000000000000004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165.85</v>
      </c>
      <c r="F13" s="12">
        <v>165.85</v>
      </c>
      <c r="G13" s="31">
        <v>165.83</v>
      </c>
      <c r="H13" s="12">
        <v>165.83</v>
      </c>
      <c r="I13" s="12">
        <v>165.85061232716708</v>
      </c>
      <c r="J13" s="12">
        <v>165.85061232716708</v>
      </c>
      <c r="K13" s="12">
        <v>165.850612327167</v>
      </c>
      <c r="L13" s="12">
        <v>165.850612327167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165.85030616358353</v>
      </c>
      <c r="AP13" s="12">
        <f t="shared" si="1"/>
        <v>165.85030616358353</v>
      </c>
      <c r="AQ13" s="12">
        <f t="shared" ref="AQ13:AQ33" si="3">_xlfn.STDEV.S(E13,G13,I13,M13,O13,Q13,S13,U13,W13,Y13,AA13,AC13,AE13,AG13,AI13,AK13,AM13)</f>
        <v>1.1727766026267475E-2</v>
      </c>
      <c r="AR13" s="12">
        <f t="shared" si="2"/>
        <v>1.1727766026267475E-2</v>
      </c>
    </row>
    <row r="14" spans="4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-3.17</v>
      </c>
      <c r="F19" s="12">
        <v>-20.72</v>
      </c>
      <c r="G19" s="12">
        <f>G$11-G$13+G$12+198.6-60-SUM(G$14:G$18)</f>
        <v>-3.2500000000000231</v>
      </c>
      <c r="H19" s="12">
        <f>H$11-H$13+H$12+198.6-10*LOG10(A19)-30-SUM(H$14:H$18)</f>
        <v>-20.864237554869526</v>
      </c>
      <c r="I19" s="12">
        <v>-3.1745923061566543</v>
      </c>
      <c r="J19" s="12">
        <v>-20.784849882036582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-3.1722961530783271</v>
      </c>
      <c r="AP19" s="12">
        <f t="shared" si="1"/>
        <v>-20.75242494101829</v>
      </c>
      <c r="AQ19" s="12">
        <f t="shared" si="3"/>
        <v>4.4921059587190261E-2</v>
      </c>
      <c r="AR19" s="12">
        <f t="shared" si="2"/>
        <v>7.22407803030128E-2</v>
      </c>
    </row>
    <row r="20" spans="1:44" ht="15.75" thickBot="1">
      <c r="A20" s="30"/>
      <c r="D20" s="33" t="s">
        <v>66</v>
      </c>
      <c r="E20" s="15">
        <f>ABS(E19-$AO$19)</f>
        <v>2.2961530783272011E-3</v>
      </c>
      <c r="F20" s="16">
        <f>ABS(F19-$AP$19)</f>
        <v>3.242494101829152E-2</v>
      </c>
      <c r="G20" s="15">
        <f>ABS(G19-$AO$19)</f>
        <v>7.7703846921695963E-2</v>
      </c>
      <c r="H20" s="16">
        <f>ABS(H19-$AP$19)</f>
        <v>0.1118126138512352</v>
      </c>
      <c r="I20" s="15">
        <f>ABS(I19-$AO$19)</f>
        <v>2.2961530783272011E-3</v>
      </c>
      <c r="J20" s="16">
        <f>ABS(J19-$AP$19)</f>
        <v>3.242494101829152E-2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-3.17</v>
      </c>
      <c r="F21" s="12">
        <v>-15.95</v>
      </c>
      <c r="G21" s="12">
        <f>G$11-G$13+G$12+198.6-60-SUM(G$14:G$18)</f>
        <v>-3.2500000000000231</v>
      </c>
      <c r="H21" s="12">
        <f>H$11-H$13+H$12+198.6-10*LOG10(A21)-30-SUM(H$14:H$18)</f>
        <v>-16.0930250076729</v>
      </c>
      <c r="I21" s="12">
        <v>-3.1745923061566543</v>
      </c>
      <c r="J21" s="12">
        <v>-16.013637334839956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-3.1722961530783271</v>
      </c>
      <c r="AP21" s="12">
        <f>AVERAGE(F21,J21,N21,P21,R21,T21,V21,X21,Z21,AB21,AD21,AF21,AH21,AJ21,AL21,AN21)</f>
        <v>-15.981818667419978</v>
      </c>
      <c r="AQ21" s="12">
        <f t="shared" si="3"/>
        <v>4.4921059587190261E-2</v>
      </c>
      <c r="AR21" s="12">
        <f t="shared" si="2"/>
        <v>7.1656897554941673E-2</v>
      </c>
    </row>
    <row r="22" spans="1:44" ht="15.75" thickBot="1">
      <c r="A22" s="30"/>
      <c r="D22" s="33" t="s">
        <v>66</v>
      </c>
      <c r="E22" s="15">
        <f>ABS(E21-$AO$21)</f>
        <v>2.2961530783272011E-3</v>
      </c>
      <c r="F22" s="16">
        <f>ABS(F21-$AP$21)</f>
        <v>3.1818667419978297E-2</v>
      </c>
      <c r="G22" s="15">
        <f>ABS(G21-$AO$19)</f>
        <v>7.7703846921695963E-2</v>
      </c>
      <c r="H22" s="16">
        <f>ABS(H21-$AP$21)</f>
        <v>0.11120634025292198</v>
      </c>
      <c r="I22" s="15">
        <f>ABS(I21-$AO$19)</f>
        <v>2.2961530783272011E-3</v>
      </c>
      <c r="J22" s="16">
        <f>ABS(J21-$AP$21)</f>
        <v>3.1818667419978297E-2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-3.17</v>
      </c>
      <c r="F23" s="12">
        <v>-12.95</v>
      </c>
      <c r="G23" s="12">
        <f>G$11-G$13+G$12+198.6-60-SUM(G$14:G$18)</f>
        <v>-3.2500000000000231</v>
      </c>
      <c r="H23" s="12">
        <f>H$11-H$13+H$12+198.6-10*LOG10(A23)-30-SUM(H$14:H$18)</f>
        <v>-13.082725051033085</v>
      </c>
      <c r="I23" s="12">
        <v>-3.1745923061566543</v>
      </c>
      <c r="J23" s="12">
        <v>-13.003337378200143</v>
      </c>
      <c r="K23" s="12">
        <v>-3.1745923061566499</v>
      </c>
      <c r="L23" s="12">
        <v>-13.0033373782002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-3.1722961530783271</v>
      </c>
      <c r="AP23" s="12">
        <f>AVERAGE(F23,J23,N23,P23,R23,T23,V23,X23,Z23,AB23,AD23,AF23,AH23,AJ23,AL23,AN23)</f>
        <v>-12.976668689100071</v>
      </c>
      <c r="AQ23" s="12">
        <f t="shared" si="3"/>
        <v>4.4921059587190261E-2</v>
      </c>
      <c r="AR23" s="12">
        <f t="shared" si="2"/>
        <v>6.6787246390847585E-2</v>
      </c>
    </row>
    <row r="24" spans="1:44" ht="15.75" thickBot="1">
      <c r="A24" s="30"/>
      <c r="D24" s="33" t="s">
        <v>66</v>
      </c>
      <c r="E24" s="15">
        <f>ABS(E23-$AO$23)</f>
        <v>2.2961530783272011E-3</v>
      </c>
      <c r="F24" s="16">
        <f>ABS(F23-$AP$23)</f>
        <v>2.6668689100072029E-2</v>
      </c>
      <c r="G24" s="15">
        <f>ABS(G23-$AO$19)</f>
        <v>7.7703846921695963E-2</v>
      </c>
      <c r="H24" s="16">
        <f>ABS(H23-$AP$23)</f>
        <v>0.10605636193301393</v>
      </c>
      <c r="I24" s="15">
        <f>ABS(I23-$AO$19)</f>
        <v>2.2961530783272011E-3</v>
      </c>
      <c r="J24" s="16">
        <f>ABS(J23-$AP$23)</f>
        <v>2.6668689100072029E-2</v>
      </c>
      <c r="K24" s="15">
        <f>ABS(K23-$AO$19)</f>
        <v>2.2961530783227602E-3</v>
      </c>
      <c r="L24" s="16">
        <f>ABS(L23-$AP$23)</f>
        <v>2.6668689100128873E-2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-3.17</v>
      </c>
      <c r="F25" s="12">
        <v>-9.9499999999999993</v>
      </c>
      <c r="G25" s="12">
        <f>G$11-G$13+G$12+198.6-60-SUM(G$14:G$18)</f>
        <v>-3.2500000000000231</v>
      </c>
      <c r="H25" s="12">
        <f>H$11-H$13+H$12+198.6-10*LOG10(A25)-30-SUM(H$14:H$18)</f>
        <v>-10.072425094393273</v>
      </c>
      <c r="I25" s="12">
        <v>-3.1745923061566543</v>
      </c>
      <c r="J25" s="12">
        <v>-9.9930374215603308</v>
      </c>
      <c r="K25" s="12"/>
      <c r="L25" s="12">
        <v>-9.9930374215603504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-3.1722961530783271</v>
      </c>
      <c r="AP25" s="12">
        <f>AVERAGE(F25,J25,N25,P25,R25,T25,V25,X25,Z25,AB25,AD25,AF25,AH25,AJ25,AL25,AN25)</f>
        <v>-9.9715187107801651</v>
      </c>
      <c r="AQ25" s="12">
        <f t="shared" si="3"/>
        <v>4.4921059587190261E-2</v>
      </c>
      <c r="AR25" s="12">
        <f t="shared" si="2"/>
        <v>6.2105455999713129E-2</v>
      </c>
    </row>
    <row r="26" spans="1:44" ht="15.75" thickBot="1">
      <c r="A26" s="30"/>
      <c r="D26" s="33" t="s">
        <v>66</v>
      </c>
      <c r="E26" s="15">
        <f>ABS(E25-$AO$25)</f>
        <v>2.2961530783272011E-3</v>
      </c>
      <c r="F26" s="16">
        <f>ABS(F25-$AP$25)</f>
        <v>2.1518710780165762E-2</v>
      </c>
      <c r="G26" s="15">
        <f>ABS(G25-$AO$19)</f>
        <v>7.7703846921695963E-2</v>
      </c>
      <c r="H26" s="16">
        <f>ABS(H25-$AP$25)</f>
        <v>0.10090638361310766</v>
      </c>
      <c r="I26" s="15">
        <f>ABS(I25-$AO$19)</f>
        <v>2.2961530783272011E-3</v>
      </c>
      <c r="J26" s="16">
        <f>ABS(J25-$AP$25)</f>
        <v>2.1518710780165762E-2</v>
      </c>
      <c r="K26" s="15"/>
      <c r="L26" s="16">
        <f>ABS(L25-$AP$25)</f>
        <v>2.1518710780185302E-2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-3.17</v>
      </c>
      <c r="F27" s="12">
        <v>-6.95</v>
      </c>
      <c r="G27" s="12">
        <f>G$11-G$13+G$12+198.6-60-SUM(G$14:G$18)</f>
        <v>-3.2500000000000231</v>
      </c>
      <c r="H27" s="12">
        <f>H$11-H$13+H$12+198.6-10*LOG10(A27)-30-SUM(H$14:H$18)</f>
        <v>-7.0621251377534637</v>
      </c>
      <c r="I27" s="12">
        <v>-3.1745923061566543</v>
      </c>
      <c r="J27" s="12">
        <v>-6.9827374649205183</v>
      </c>
      <c r="K27" s="12"/>
      <c r="L27" s="12">
        <v>-6.9827374649205396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-3.1722961530783271</v>
      </c>
      <c r="AP27" s="12">
        <f>AVERAGE(F27,J27,N27,P27,R27,T27,V27,X27,Z27,AB27,AD27,AF27,AH27,AJ27,AL27,AN27)</f>
        <v>-6.9663687324602588</v>
      </c>
      <c r="AQ27" s="12">
        <f t="shared" si="3"/>
        <v>4.4921059587190261E-2</v>
      </c>
      <c r="AR27" s="12">
        <f t="shared" si="2"/>
        <v>5.7657307607804749E-2</v>
      </c>
    </row>
    <row r="28" spans="1:44" ht="15.75" thickBot="1">
      <c r="A28" s="30"/>
      <c r="D28" s="33" t="s">
        <v>66</v>
      </c>
      <c r="E28" s="15">
        <f>ABS(E27-$AO$27)</f>
        <v>2.2961530783272011E-3</v>
      </c>
      <c r="F28" s="16">
        <f>ABS(F27-$AP$27)</f>
        <v>1.6368732460258606E-2</v>
      </c>
      <c r="G28" s="15">
        <f>ABS(G27-$AO$19)</f>
        <v>7.7703846921695963E-2</v>
      </c>
      <c r="H28" s="16">
        <f>ABS(H27-$AP$27)</f>
        <v>9.5756405293204949E-2</v>
      </c>
      <c r="I28" s="15">
        <f>ABS(I27-$AO$19)</f>
        <v>2.2961530783272011E-3</v>
      </c>
      <c r="J28" s="16">
        <f>ABS(J27-$AP$27)</f>
        <v>1.6368732460259494E-2</v>
      </c>
      <c r="K28" s="15"/>
      <c r="L28" s="16">
        <f>ABS(L27-$AP$27)</f>
        <v>1.636873246028081E-2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-3.17</v>
      </c>
      <c r="F29" s="12">
        <v>-5.19</v>
      </c>
      <c r="G29" s="12">
        <f>G$11-G$13+G$12+198.6-60-SUM(G$14:G$18)</f>
        <v>-3.2500000000000231</v>
      </c>
      <c r="H29" s="12">
        <f>H$11-H$13+H$12+198.6-10*LOG10(A29)-30-SUM(H$14:H$18)</f>
        <v>-5.3012125471966502</v>
      </c>
      <c r="I29" s="12">
        <v>-3.1745923061566543</v>
      </c>
      <c r="J29" s="12">
        <v>-5.2218248743637048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-3.1722961530783271</v>
      </c>
      <c r="AP29" s="12">
        <f>AVERAGE(F29,J29,N29,P29,R29,T29,V29,X29,Z29,AB29,AD29,AF29,AH29,AJ29,AL29,AN29)</f>
        <v>-5.205912437181853</v>
      </c>
      <c r="AQ29" s="12">
        <f t="shared" si="3"/>
        <v>4.4921059587190261E-2</v>
      </c>
      <c r="AR29" s="12">
        <f t="shared" si="2"/>
        <v>5.7276312555982263E-2</v>
      </c>
    </row>
    <row r="30" spans="1:44" ht="15.75" thickBot="1">
      <c r="A30" s="30"/>
      <c r="D30" s="33" t="s">
        <v>66</v>
      </c>
      <c r="E30" s="15">
        <f>ABS(E29-$AO$29)</f>
        <v>2.2961530783272011E-3</v>
      </c>
      <c r="F30" s="16">
        <f>ABS(F29-$AP$29)</f>
        <v>1.5912437181852646E-2</v>
      </c>
      <c r="G30" s="15">
        <f>ABS(G29-$AO$19)</f>
        <v>7.7703846921695963E-2</v>
      </c>
      <c r="H30" s="16">
        <f>ABS(H29-$AP$29)</f>
        <v>9.5300110014797212E-2</v>
      </c>
      <c r="I30" s="15">
        <f>ABS(I29-$AO$19)</f>
        <v>2.2961530783272011E-3</v>
      </c>
      <c r="J30" s="16">
        <f>ABS(J29-$AP$29)</f>
        <v>1.5912437181851757E-2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-3.17</v>
      </c>
      <c r="F31" s="12">
        <v>-2.19</v>
      </c>
      <c r="G31" s="12">
        <f>G$11-G$13+G$12+198.6-60-SUM(G$14:G$18)</f>
        <v>-3.2500000000000231</v>
      </c>
      <c r="H31" s="12">
        <f>H$11-H$13+H$12+198.6-10*LOG10(A31)-30-SUM(H$14:H$18)</f>
        <v>-2.2909125905568377</v>
      </c>
      <c r="I31" s="12">
        <v>-3.1745923061566543</v>
      </c>
      <c r="J31" s="12">
        <v>-2.2115249177238923</v>
      </c>
      <c r="K31" s="12"/>
      <c r="L31" s="12">
        <v>-2.21152491772391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-3.1722961530783271</v>
      </c>
      <c r="AP31" s="12">
        <f>AVERAGE(F31,J31,N31,P31,R31,T31,V31,X31,Z31,AB31,AD31,AF31,AH31,AJ31,AL31,AN31)</f>
        <v>-2.2007624588619459</v>
      </c>
      <c r="AQ31" s="12">
        <f t="shared" si="3"/>
        <v>4.4921059587190261E-2</v>
      </c>
      <c r="AR31" s="12">
        <f t="shared" si="2"/>
        <v>5.3149279728175527E-2</v>
      </c>
    </row>
    <row r="32" spans="1:44" ht="15.75" thickBot="1">
      <c r="A32" s="30"/>
      <c r="D32" s="33" t="s">
        <v>66</v>
      </c>
      <c r="E32" s="15">
        <f>ABS(E31-$AO$31)</f>
        <v>2.2961530783272011E-3</v>
      </c>
      <c r="F32" s="16">
        <f>ABS(F31-$AP$31)</f>
        <v>1.0762458861945934E-2</v>
      </c>
      <c r="G32" s="15">
        <f>ABS(G31-$AO$19)</f>
        <v>7.7703846921695963E-2</v>
      </c>
      <c r="H32" s="16">
        <f>ABS(H31-$AP$31)</f>
        <v>9.0150131694891833E-2</v>
      </c>
      <c r="I32" s="15">
        <f>ABS(I31-$AO$19)</f>
        <v>2.2961530783272011E-3</v>
      </c>
      <c r="J32" s="16">
        <f>ABS(J31-$AP$31)</f>
        <v>1.0762458861946378E-2</v>
      </c>
      <c r="K32" s="15"/>
      <c r="L32" s="16">
        <f>ABS(L31-$AP$31)</f>
        <v>1.0762458861964141E-2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-3.17</v>
      </c>
      <c r="F33" s="12">
        <v>3.81</v>
      </c>
      <c r="G33" s="12">
        <f>G$11-G$13+G$12+198.6-60-SUM(G$14:G$18)</f>
        <v>-3.2500000000000231</v>
      </c>
      <c r="H33" s="12">
        <f>H$11-H$13+H$12+198.6-10*LOG10(A33)-30-SUM(H$14:H$18)</f>
        <v>3.7296873227227874</v>
      </c>
      <c r="I33" s="12">
        <v>-3.1745923061566543</v>
      </c>
      <c r="J33" s="12">
        <v>3.8090749955557328</v>
      </c>
      <c r="K33" s="12"/>
      <c r="L33" s="12">
        <v>3.8090749955557102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-3.1722961530783271</v>
      </c>
      <c r="AP33" s="12">
        <f>AVERAGE(F33,J33,N33,P33,R33,T33,V33,X33,Z33,AB33,AD33,AF33,AH33,AJ33,AL33,AN33)</f>
        <v>3.8095374977778667</v>
      </c>
      <c r="AQ33" s="12">
        <f t="shared" si="3"/>
        <v>4.4921059587190261E-2</v>
      </c>
      <c r="AR33" s="12">
        <f t="shared" si="2"/>
        <v>4.6103839974717967E-2</v>
      </c>
    </row>
    <row r="34" spans="1:44" ht="15.75" thickBot="1">
      <c r="D34" s="33" t="s">
        <v>66</v>
      </c>
      <c r="E34" s="15">
        <f>ABS(E33-$AO$33)</f>
        <v>2.2961530783272011E-3</v>
      </c>
      <c r="F34" s="16">
        <f>ABS(F33-$AP$33)</f>
        <v>4.6250222213339853E-4</v>
      </c>
      <c r="G34" s="15">
        <f>ABS(G33-$AO$19)</f>
        <v>7.7703846921695963E-2</v>
      </c>
      <c r="H34" s="16">
        <f>ABS(H33-$AP$33)</f>
        <v>7.9850175055079298E-2</v>
      </c>
      <c r="I34" s="15">
        <f>ABS(I33-$AO$19)</f>
        <v>2.2961530783272011E-3</v>
      </c>
      <c r="J34" s="16">
        <f>ABS(J33-$AP$33)</f>
        <v>4.6250222213384262E-4</v>
      </c>
      <c r="K34" s="15"/>
      <c r="L34" s="16">
        <f>ABS(L33-$AP$33)</f>
        <v>4.6250222215649117E-4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61</v>
      </c>
    </row>
    <row r="7" spans="1:44" ht="13.5" customHeight="1" thickBot="1"/>
    <row r="8" spans="1:44" ht="15.75" customHeight="1" thickBot="1">
      <c r="D8" s="33" t="s">
        <v>18</v>
      </c>
      <c r="E8" s="38" t="s">
        <v>32</v>
      </c>
      <c r="F8" s="39"/>
      <c r="G8" s="38" t="s">
        <v>74</v>
      </c>
      <c r="H8" s="39"/>
      <c r="I8" s="38" t="s">
        <v>78</v>
      </c>
      <c r="J8" s="39"/>
      <c r="K8" s="38" t="s">
        <v>79</v>
      </c>
      <c r="L8" s="39"/>
      <c r="M8" s="36" t="s">
        <v>55</v>
      </c>
      <c r="N8" s="40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40"/>
      <c r="AC8" s="36" t="s">
        <v>33</v>
      </c>
      <c r="AD8" s="40"/>
      <c r="AE8" s="36"/>
      <c r="AF8" s="40"/>
      <c r="AG8" s="36"/>
      <c r="AH8" s="37"/>
      <c r="AI8" s="36"/>
      <c r="AJ8" s="37"/>
      <c r="AK8" s="36"/>
      <c r="AL8" s="40"/>
      <c r="AM8" s="36"/>
      <c r="AN8" s="40"/>
      <c r="AO8" s="36" t="s">
        <v>19</v>
      </c>
      <c r="AP8" s="42"/>
      <c r="AQ8" s="36" t="s">
        <v>20</v>
      </c>
      <c r="AR8" s="41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71</v>
      </c>
      <c r="E11" s="12">
        <v>58</v>
      </c>
      <c r="F11" s="12">
        <v>23</v>
      </c>
      <c r="G11" s="12">
        <v>58</v>
      </c>
      <c r="H11" s="12">
        <v>23</v>
      </c>
      <c r="I11" s="12">
        <v>58</v>
      </c>
      <c r="J11" s="12">
        <v>23</v>
      </c>
      <c r="K11" s="12">
        <v>58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25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-4.9000000000000004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1:44" ht="15.75" customHeight="1" thickBot="1">
      <c r="A13" s="18" t="s">
        <v>33</v>
      </c>
      <c r="D13" s="34" t="s">
        <v>26</v>
      </c>
      <c r="E13" s="12">
        <v>160.41999999999999</v>
      </c>
      <c r="F13" s="12">
        <v>160.41999999999999</v>
      </c>
      <c r="G13" s="31">
        <v>160.4</v>
      </c>
      <c r="H13" s="12">
        <v>160.4</v>
      </c>
      <c r="I13" s="12">
        <v>160.42263599084663</v>
      </c>
      <c r="J13" s="12">
        <v>160.42263599084663</v>
      </c>
      <c r="K13" s="12">
        <v>160.422635990847</v>
      </c>
      <c r="L13" s="12">
        <v>160.422635990847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160.42131799542329</v>
      </c>
      <c r="AP13" s="12">
        <f t="shared" si="1"/>
        <v>160.42131799542329</v>
      </c>
      <c r="AQ13" s="12">
        <f t="shared" ref="AQ13:AQ33" si="3">_xlfn.STDEV.S(E13,G13,I13,M13,O13,Q13,S13,U13,W13,Y13,AA13,AC13,AE13,AG13,AI13,AK13,AM13)</f>
        <v>1.2378317934674317E-2</v>
      </c>
      <c r="AR13" s="12">
        <f t="shared" si="2"/>
        <v>1.2378317934674317E-2</v>
      </c>
    </row>
    <row r="14" spans="1:44" ht="15.75" customHeight="1" thickBot="1">
      <c r="D14" s="34" t="s">
        <v>27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</v>
      </c>
      <c r="AP14" s="12">
        <f t="shared" si="1"/>
        <v>0.1</v>
      </c>
      <c r="AQ14" s="12">
        <f t="shared" si="3"/>
        <v>5.7735026918962581E-2</v>
      </c>
      <c r="AR14" s="12">
        <f t="shared" si="2"/>
        <v>5.7735026918962581E-2</v>
      </c>
    </row>
    <row r="15" spans="1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-3.75</v>
      </c>
      <c r="F19" s="12">
        <v>-15.29</v>
      </c>
      <c r="G19" s="12">
        <f>G$11-G$13+G$12+198.6-60-SUM(G$14:G$18)</f>
        <v>-3.8200000000000163</v>
      </c>
      <c r="H19" s="12">
        <f>H$11-H$13+H$12+198.6-10*LOG10(A19)-30-SUM(H$14:H$18)</f>
        <v>-15.434237554869517</v>
      </c>
      <c r="I19" s="12">
        <v>-3.7466159698361707</v>
      </c>
      <c r="J19" s="12">
        <v>-15.356873545716127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-3.7483079849180854</v>
      </c>
      <c r="AP19" s="12">
        <f t="shared" si="1"/>
        <v>-15.323436772858063</v>
      </c>
      <c r="AQ19" s="12">
        <f t="shared" si="3"/>
        <v>4.1425973219789247E-2</v>
      </c>
      <c r="AR19" s="12">
        <f t="shared" si="2"/>
        <v>7.2182330783082491E-2</v>
      </c>
    </row>
    <row r="20" spans="1:44" ht="15.75" thickBot="1">
      <c r="A20" s="30"/>
      <c r="D20" s="33" t="s">
        <v>66</v>
      </c>
      <c r="E20" s="15">
        <f>ABS(E19-$AO$19)</f>
        <v>1.6920150819146329E-3</v>
      </c>
      <c r="F20" s="16">
        <f>ABS(F19-$AP$19)</f>
        <v>3.343677285806379E-2</v>
      </c>
      <c r="G20" s="15">
        <f>ABS(G19-$AO$19)</f>
        <v>7.1692015081930904E-2</v>
      </c>
      <c r="H20" s="16">
        <f>ABS(H19-$AP$19)</f>
        <v>0.11080078201145405</v>
      </c>
      <c r="I20" s="15">
        <f>ABS(I19-$AO$19)</f>
        <v>1.6920150819146329E-3</v>
      </c>
      <c r="J20" s="16">
        <f>ABS(J19-$AP$19)</f>
        <v>3.343677285806379E-2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-3.75</v>
      </c>
      <c r="F21" s="12">
        <v>-10.52</v>
      </c>
      <c r="G21" s="12">
        <f>G$11-G$13+G$12+198.6-60-SUM(G$14:G$18)</f>
        <v>-3.8200000000000163</v>
      </c>
      <c r="H21" s="12">
        <f>H$11-H$13+H$12+198.6-10*LOG10(A21)-30-SUM(H$14:H$18)</f>
        <v>-10.663025007672891</v>
      </c>
      <c r="I21" s="12">
        <v>-3.7466159698361707</v>
      </c>
      <c r="J21" s="12">
        <v>-10.585660998519501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-3.7483079849180854</v>
      </c>
      <c r="AP21" s="12">
        <f>AVERAGE(F21,J21,N21,P21,R21,T21,V21,X21,Z21,AB21,AD21,AF21,AH21,AJ21,AL21,AN21)</f>
        <v>-10.55283049925975</v>
      </c>
      <c r="AQ21" s="12">
        <f t="shared" si="3"/>
        <v>4.1425973219789247E-2</v>
      </c>
      <c r="AR21" s="12">
        <f t="shared" si="2"/>
        <v>7.159225919363818E-2</v>
      </c>
    </row>
    <row r="22" spans="1:44" ht="15.75" thickBot="1">
      <c r="A22" s="30"/>
      <c r="D22" s="33" t="s">
        <v>66</v>
      </c>
      <c r="E22" s="15">
        <f>ABS(E21-$AO$21)</f>
        <v>1.6920150819146329E-3</v>
      </c>
      <c r="F22" s="16">
        <f>ABS(F21-$AP$21)</f>
        <v>3.2830499259750567E-2</v>
      </c>
      <c r="G22" s="15">
        <f>ABS(G21-$AO$19)</f>
        <v>7.1692015081930904E-2</v>
      </c>
      <c r="H22" s="16">
        <f>ABS(H21-$AP$21)</f>
        <v>0.11019450841314082</v>
      </c>
      <c r="I22" s="15">
        <f>ABS(I21-$AO$19)</f>
        <v>1.6920150819146329E-3</v>
      </c>
      <c r="J22" s="16">
        <f>ABS(J21-$AP$21)</f>
        <v>3.2830499259750567E-2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-3.75</v>
      </c>
      <c r="F23" s="12">
        <v>-7.52</v>
      </c>
      <c r="G23" s="12">
        <f>G$11-G$13+G$12+198.6-60-SUM(G$14:G$18)</f>
        <v>-3.8200000000000163</v>
      </c>
      <c r="H23" s="12">
        <f>H$11-H$13+H$12+198.6-10*LOG10(A23)-30-SUM(H$14:H$18)</f>
        <v>-7.652725051033082</v>
      </c>
      <c r="I23" s="12">
        <v>-3.7466159698361707</v>
      </c>
      <c r="J23" s="12">
        <v>-7.5753610418796882</v>
      </c>
      <c r="K23" s="12">
        <v>-3.7466159698361898</v>
      </c>
      <c r="L23" s="12">
        <v>-7.5753610418797104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-3.7483079849180854</v>
      </c>
      <c r="AP23" s="12">
        <f>AVERAGE(F23,J23,N23,P23,R23,T23,V23,X23,Z23,AB23,AD23,AF23,AH23,AJ23,AL23,AN23)</f>
        <v>-7.5476805209398439</v>
      </c>
      <c r="AQ23" s="12">
        <f t="shared" si="3"/>
        <v>4.1425973219789247E-2</v>
      </c>
      <c r="AR23" s="12">
        <f t="shared" si="2"/>
        <v>6.6665800880243153E-2</v>
      </c>
    </row>
    <row r="24" spans="1:44" ht="15.75" thickBot="1">
      <c r="A24" s="30"/>
      <c r="D24" s="33" t="s">
        <v>66</v>
      </c>
      <c r="E24" s="15">
        <f>ABS(E23-$AO$23)</f>
        <v>1.6920150819146329E-3</v>
      </c>
      <c r="F24" s="16">
        <f>ABS(F23-$AP$23)</f>
        <v>2.76805209398443E-2</v>
      </c>
      <c r="G24" s="15">
        <f>ABS(G23-$AO$19)</f>
        <v>7.1692015081930904E-2</v>
      </c>
      <c r="H24" s="16">
        <f>ABS(H23-$AP$23)</f>
        <v>0.10504453009323811</v>
      </c>
      <c r="I24" s="15">
        <f>ABS(I23-$AO$19)</f>
        <v>1.6920150819146329E-3</v>
      </c>
      <c r="J24" s="16">
        <f>ABS(J23-$AP$23)</f>
        <v>2.76805209398443E-2</v>
      </c>
      <c r="K24" s="15">
        <f>ABS(K23-$AO$19)</f>
        <v>1.6920150818955371E-3</v>
      </c>
      <c r="L24" s="16">
        <f>ABS(L23-$AP$23)</f>
        <v>2.7680520939866504E-2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-3.75</v>
      </c>
      <c r="F25" s="12">
        <v>-4.5199999999999996</v>
      </c>
      <c r="G25" s="12">
        <f>G$11-G$13+G$12+198.6-60-SUM(G$14:G$18)</f>
        <v>-3.8200000000000163</v>
      </c>
      <c r="H25" s="12">
        <f>H$11-H$13+H$12+198.6-10*LOG10(A25)-30-SUM(H$14:H$18)</f>
        <v>-4.6424250943932694</v>
      </c>
      <c r="I25" s="12">
        <v>-3.7466159698361707</v>
      </c>
      <c r="J25" s="12">
        <v>-4.5650610852398756</v>
      </c>
      <c r="K25" s="12"/>
      <c r="L25" s="12">
        <v>-4.5650610852398996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-3.7483079849180854</v>
      </c>
      <c r="AP25" s="12">
        <f>AVERAGE(F25,J25,N25,P25,R25,T25,V25,X25,Z25,AB25,AD25,AF25,AH25,AJ25,AL25,AN25)</f>
        <v>-4.5425305426199376</v>
      </c>
      <c r="AQ25" s="12">
        <f t="shared" si="3"/>
        <v>4.1425973219789247E-2</v>
      </c>
      <c r="AR25" s="12">
        <f t="shared" si="2"/>
        <v>6.1918757325604784E-2</v>
      </c>
    </row>
    <row r="26" spans="1:44" ht="15.75" thickBot="1">
      <c r="A26" s="30"/>
      <c r="D26" s="33" t="s">
        <v>66</v>
      </c>
      <c r="E26" s="15">
        <f>ABS(E25-$AO$25)</f>
        <v>1.6920150819146329E-3</v>
      </c>
      <c r="F26" s="16">
        <f>ABS(F25-$AP$25)</f>
        <v>2.2530542619938032E-2</v>
      </c>
      <c r="G26" s="15">
        <f>ABS(G25-$AO$19)</f>
        <v>7.1692015081930904E-2</v>
      </c>
      <c r="H26" s="16">
        <f>ABS(H25-$AP$25)</f>
        <v>9.9894551773331841E-2</v>
      </c>
      <c r="I26" s="15">
        <f>ABS(I25-$AO$19)</f>
        <v>1.6920150819146329E-3</v>
      </c>
      <c r="J26" s="16">
        <f>ABS(J25-$AP$25)</f>
        <v>2.2530542619938032E-2</v>
      </c>
      <c r="K26" s="15"/>
      <c r="L26" s="16">
        <f>ABS(L25-$AP$25)</f>
        <v>2.2530542619962013E-2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-3.75</v>
      </c>
      <c r="F27" s="12">
        <v>-1.52</v>
      </c>
      <c r="G27" s="12">
        <f>G$11-G$13+G$12+198.6-60-SUM(G$14:G$18)</f>
        <v>-3.8200000000000163</v>
      </c>
      <c r="H27" s="12">
        <f>H$11-H$13+H$12+198.6-10*LOG10(A27)-30-SUM(H$14:H$18)</f>
        <v>-1.6321251377534569</v>
      </c>
      <c r="I27" s="12">
        <v>-3.7466159698361707</v>
      </c>
      <c r="J27" s="12">
        <v>-1.5547611286000631</v>
      </c>
      <c r="K27" s="12"/>
      <c r="L27" s="12">
        <v>-1.55476112860008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-3.7483079849180854</v>
      </c>
      <c r="AP27" s="12">
        <f>AVERAGE(F27,J27,N27,P27,R27,T27,V27,X27,Z27,AB27,AD27,AF27,AH27,AJ27,AL27,AN27)</f>
        <v>-1.5373805643000316</v>
      </c>
      <c r="AQ27" s="12">
        <f t="shared" si="3"/>
        <v>4.1425973219789247E-2</v>
      </c>
      <c r="AR27" s="12">
        <f t="shared" si="2"/>
        <v>5.7395662568508039E-2</v>
      </c>
    </row>
    <row r="28" spans="1:44" ht="15.75" thickBot="1">
      <c r="A28" s="30"/>
      <c r="D28" s="33" t="s">
        <v>66</v>
      </c>
      <c r="E28" s="15">
        <f>ABS(E27-$AO$27)</f>
        <v>1.6920150819146329E-3</v>
      </c>
      <c r="F28" s="16">
        <f>ABS(F27-$AP$27)</f>
        <v>1.7380564300031542E-2</v>
      </c>
      <c r="G28" s="15">
        <f>ABS(G27-$AO$19)</f>
        <v>7.1692015081930904E-2</v>
      </c>
      <c r="H28" s="16">
        <f>ABS(H27-$AP$27)</f>
        <v>9.4744573453425351E-2</v>
      </c>
      <c r="I28" s="15">
        <f>ABS(I27-$AO$19)</f>
        <v>1.6920150819146329E-3</v>
      </c>
      <c r="J28" s="16">
        <f>ABS(J27-$AP$27)</f>
        <v>1.7380564300031542E-2</v>
      </c>
      <c r="K28" s="15"/>
      <c r="L28" s="16">
        <f>ABS(L27-$AP$27)</f>
        <v>1.7380564300048418E-2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-3.75</v>
      </c>
      <c r="F29" s="12">
        <v>0.24</v>
      </c>
      <c r="G29" s="12">
        <f>G$11-G$13+G$12+198.6-60-SUM(G$14:G$18)</f>
        <v>-3.8200000000000163</v>
      </c>
      <c r="H29" s="12">
        <f>H$11-H$13+H$12+198.6-10*LOG10(A29)-30-SUM(H$14:H$18)</f>
        <v>0.12878745280335657</v>
      </c>
      <c r="I29" s="12">
        <v>-3.7466159698361707</v>
      </c>
      <c r="J29" s="12">
        <v>0.20615146195675038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-3.7483079849180854</v>
      </c>
      <c r="AP29" s="12">
        <f>AVERAGE(F29,J29,N29,P29,R29,T29,V29,X29,Z29,AB29,AD29,AF29,AH29,AJ29,AL29,AN29)</f>
        <v>0.22307573097837519</v>
      </c>
      <c r="AQ29" s="12">
        <f t="shared" si="3"/>
        <v>4.1425973219789247E-2</v>
      </c>
      <c r="AR29" s="12">
        <f t="shared" si="2"/>
        <v>5.7007520109071841E-2</v>
      </c>
    </row>
    <row r="30" spans="1:44" ht="15.75" thickBot="1">
      <c r="A30" s="30"/>
      <c r="D30" s="33" t="s">
        <v>66</v>
      </c>
      <c r="E30" s="15">
        <f>ABS(E29-$AO$29)</f>
        <v>1.6920150819146329E-3</v>
      </c>
      <c r="F30" s="16">
        <f>ABS(F29-$AP$29)</f>
        <v>1.6924269021624805E-2</v>
      </c>
      <c r="G30" s="15">
        <f>ABS(G29-$AO$19)</f>
        <v>7.1692015081930904E-2</v>
      </c>
      <c r="H30" s="16">
        <f>ABS(H29-$AP$29)</f>
        <v>9.4288278175018614E-2</v>
      </c>
      <c r="I30" s="15">
        <f>ABS(I29-$AO$19)</f>
        <v>1.6920150819146329E-3</v>
      </c>
      <c r="J30" s="16">
        <f>ABS(J29-$AP$29)</f>
        <v>1.6924269021624805E-2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-3.75</v>
      </c>
      <c r="F31" s="12">
        <v>3.24</v>
      </c>
      <c r="G31" s="12">
        <f>G$11-G$13+G$12+198.6-60-SUM(G$14:G$18)</f>
        <v>-3.8200000000000163</v>
      </c>
      <c r="H31" s="12">
        <f>H$11-H$13+H$12+198.6-10*LOG10(A31)-30-SUM(H$14:H$18)</f>
        <v>3.1390874094431691</v>
      </c>
      <c r="I31" s="12">
        <v>-3.7466159698361707</v>
      </c>
      <c r="J31" s="12">
        <v>3.2164514185965629</v>
      </c>
      <c r="K31" s="12"/>
      <c r="L31" s="12">
        <v>3.2164514185965398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-3.7483079849180854</v>
      </c>
      <c r="AP31" s="12">
        <f>AVERAGE(F31,J31,N31,P31,R31,T31,V31,X31,Z31,AB31,AD31,AF31,AH31,AJ31,AL31,AN31)</f>
        <v>3.2282257092982816</v>
      </c>
      <c r="AQ31" s="12">
        <f t="shared" si="3"/>
        <v>4.1425973219789247E-2</v>
      </c>
      <c r="AR31" s="12">
        <f t="shared" si="2"/>
        <v>5.2793744154794438E-2</v>
      </c>
    </row>
    <row r="32" spans="1:44" ht="15.75" thickBot="1">
      <c r="A32" s="30"/>
      <c r="D32" s="33" t="s">
        <v>66</v>
      </c>
      <c r="E32" s="15">
        <f>ABS(E31-$AO$31)</f>
        <v>1.6920150819146329E-3</v>
      </c>
      <c r="F32" s="16">
        <f>ABS(F31-$AP$31)</f>
        <v>1.1774290701718648E-2</v>
      </c>
      <c r="G32" s="15">
        <f>ABS(G31-$AO$19)</f>
        <v>7.1692015081930904E-2</v>
      </c>
      <c r="H32" s="16">
        <f>ABS(H31-$AP$31)</f>
        <v>8.9138299855112457E-2</v>
      </c>
      <c r="I32" s="15">
        <f>ABS(I31-$AO$19)</f>
        <v>1.6920150819146329E-3</v>
      </c>
      <c r="J32" s="16">
        <f>ABS(J31-$AP$31)</f>
        <v>1.1774290701718648E-2</v>
      </c>
      <c r="K32" s="15"/>
      <c r="L32" s="16">
        <f>ABS(L31-$AP$31)</f>
        <v>1.1774290701741741E-2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-3.75</v>
      </c>
      <c r="F33" s="12">
        <v>9.24</v>
      </c>
      <c r="G33" s="12">
        <f>G$11-G$13+G$12+198.6-60-SUM(G$14:G$18)</f>
        <v>-3.8200000000000163</v>
      </c>
      <c r="H33" s="12">
        <f>H$11-H$13+H$12+198.6-10*LOG10(A33)-30-SUM(H$14:H$18)</f>
        <v>9.1596873227227942</v>
      </c>
      <c r="I33" s="12">
        <v>-3.7466159698361707</v>
      </c>
      <c r="J33" s="12">
        <v>9.237051331876188</v>
      </c>
      <c r="K33" s="12"/>
      <c r="L33" s="12">
        <v>9.2370513318761702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-3.7483079849180854</v>
      </c>
      <c r="AP33" s="12">
        <f>AVERAGE(F33,J33,N33,P33,R33,T33,V33,X33,Z33,AB33,AD33,AF33,AH33,AJ33,AL33,AN33)</f>
        <v>9.238525665938095</v>
      </c>
      <c r="AQ33" s="12">
        <f t="shared" si="3"/>
        <v>4.1425973219789247E-2</v>
      </c>
      <c r="AR33" s="12">
        <f t="shared" si="2"/>
        <v>4.5541209703270275E-2</v>
      </c>
    </row>
    <row r="34" spans="1:44" ht="15.75" thickBot="1">
      <c r="D34" s="33" t="s">
        <v>66</v>
      </c>
      <c r="E34" s="15">
        <f>ABS(E33-$AO$33)</f>
        <v>1.6920150819146329E-3</v>
      </c>
      <c r="F34" s="16">
        <f>ABS(F33-$AP$33)</f>
        <v>1.4743340619052248E-3</v>
      </c>
      <c r="G34" s="15">
        <f>ABS(G33-$AO$19)</f>
        <v>7.1692015081930904E-2</v>
      </c>
      <c r="H34" s="16">
        <f>ABS(H33-$AP$33)</f>
        <v>7.883834321530081E-2</v>
      </c>
      <c r="I34" s="15">
        <f>ABS(I33-$AO$19)</f>
        <v>1.6920150819146329E-3</v>
      </c>
      <c r="J34" s="16">
        <f>ABS(J33-$AP$33)</f>
        <v>1.4743340619070011E-3</v>
      </c>
      <c r="K34" s="15"/>
      <c r="L34" s="16">
        <f>ABS(L33-$AP$33)</f>
        <v>1.4743340619247647E-3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110" zoomScaleNormal="110" zoomScalePageLayoutView="80" workbookViewId="0">
      <selection activeCell="K8" sqref="K8:L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62</v>
      </c>
    </row>
    <row r="7" spans="4:44" ht="13.5" customHeight="1" thickBot="1"/>
    <row r="8" spans="4:44" ht="15.75" customHeight="1" thickBot="1">
      <c r="D8" s="33" t="s">
        <v>18</v>
      </c>
      <c r="E8" s="38" t="s">
        <v>32</v>
      </c>
      <c r="F8" s="39"/>
      <c r="G8" s="38" t="s">
        <v>74</v>
      </c>
      <c r="H8" s="39"/>
      <c r="I8" s="38" t="s">
        <v>78</v>
      </c>
      <c r="J8" s="39"/>
      <c r="K8" s="38" t="s">
        <v>79</v>
      </c>
      <c r="L8" s="39"/>
      <c r="M8" s="36" t="s">
        <v>55</v>
      </c>
      <c r="N8" s="40"/>
      <c r="O8" s="36" t="s">
        <v>33</v>
      </c>
      <c r="P8" s="37"/>
      <c r="Q8" s="36"/>
      <c r="R8" s="37"/>
      <c r="S8" s="36" t="s">
        <v>33</v>
      </c>
      <c r="T8" s="37"/>
      <c r="U8" s="36" t="s">
        <v>33</v>
      </c>
      <c r="V8" s="37"/>
      <c r="W8" s="36" t="s">
        <v>33</v>
      </c>
      <c r="X8" s="37"/>
      <c r="Y8" s="36" t="s">
        <v>33</v>
      </c>
      <c r="Z8" s="37"/>
      <c r="AA8" s="36" t="s">
        <v>33</v>
      </c>
      <c r="AB8" s="40"/>
      <c r="AC8" s="36" t="s">
        <v>33</v>
      </c>
      <c r="AD8" s="40"/>
      <c r="AE8" s="36"/>
      <c r="AF8" s="40"/>
      <c r="AG8" s="36"/>
      <c r="AH8" s="37"/>
      <c r="AI8" s="36"/>
      <c r="AJ8" s="37"/>
      <c r="AK8" s="36"/>
      <c r="AL8" s="40"/>
      <c r="AM8" s="36"/>
      <c r="AN8" s="40"/>
      <c r="AO8" s="36" t="s">
        <v>19</v>
      </c>
      <c r="AP8" s="42"/>
      <c r="AQ8" s="36" t="s">
        <v>20</v>
      </c>
      <c r="AR8" s="41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71</v>
      </c>
      <c r="E11" s="12">
        <v>89.8</v>
      </c>
      <c r="F11" s="12">
        <v>23</v>
      </c>
      <c r="G11" s="31">
        <v>89.8</v>
      </c>
      <c r="H11" s="12">
        <v>23</v>
      </c>
      <c r="I11" s="12">
        <v>89.8</v>
      </c>
      <c r="J11" s="12">
        <v>23</v>
      </c>
      <c r="K11" s="12">
        <v>89.8</v>
      </c>
      <c r="L11" s="12">
        <v>23</v>
      </c>
      <c r="M11" s="12"/>
      <c r="N11" s="12"/>
      <c r="O11" s="12"/>
      <c r="P11" s="12"/>
      <c r="Q11" s="12"/>
      <c r="R11" s="12"/>
      <c r="S11" s="12"/>
      <c r="T11" s="12"/>
      <c r="U11" s="6"/>
      <c r="V11" s="6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89.8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25</v>
      </c>
      <c r="E12" s="12">
        <v>-31.62</v>
      </c>
      <c r="F12" s="12">
        <v>16.7</v>
      </c>
      <c r="G12" s="12">
        <v>-31.62</v>
      </c>
      <c r="H12" s="12">
        <v>16.7</v>
      </c>
      <c r="I12" s="12">
        <v>-31.62397997898956</v>
      </c>
      <c r="J12" s="12">
        <v>16.7</v>
      </c>
      <c r="K12" s="12">
        <v>-31.623979978989599</v>
      </c>
      <c r="L12" s="12">
        <v>16.7</v>
      </c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-31.621989989494779</v>
      </c>
      <c r="AP12" s="12">
        <f t="shared" si="1"/>
        <v>16.7</v>
      </c>
      <c r="AQ12" s="12">
        <f>_xlfn.STDEV.S(E12,G12,I12,M12,O12,Q12,S12,U12,W12,Y12,AA12,AC12,AE12,AG12,AI12,AK12,AM12)</f>
        <v>2.2978419409909029E-3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26</v>
      </c>
      <c r="E13" s="12">
        <v>190.58</v>
      </c>
      <c r="F13" s="12">
        <v>190.58</v>
      </c>
      <c r="G13" s="12">
        <v>190.56</v>
      </c>
      <c r="H13" s="12">
        <v>190.56</v>
      </c>
      <c r="I13" s="12">
        <v>190.58029518659691</v>
      </c>
      <c r="J13" s="12">
        <v>190.58029518659691</v>
      </c>
      <c r="K13" s="12">
        <v>190.580295186597</v>
      </c>
      <c r="L13" s="12">
        <v>190.580295186597</v>
      </c>
      <c r="M13" s="12"/>
      <c r="N13" s="12"/>
      <c r="O13" s="12"/>
      <c r="P13" s="12"/>
      <c r="Q13" s="12"/>
      <c r="R13" s="12"/>
      <c r="S13" s="12"/>
      <c r="T13" s="12"/>
      <c r="U13" s="6"/>
      <c r="V13" s="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190.58014759329848</v>
      </c>
      <c r="AP13" s="12">
        <f t="shared" si="1"/>
        <v>190.58014759329848</v>
      </c>
      <c r="AQ13" s="12">
        <f t="shared" ref="AQ13:AQ33" si="3">_xlfn.STDEV.S(E13,G13,I13,M13,O13,Q13,S13,U13,W13,Y13,AA13,AC13,AE13,AG13,AI13,AK13,AM13)</f>
        <v>1.1633154732135529E-2</v>
      </c>
      <c r="AR13" s="12">
        <f t="shared" si="2"/>
        <v>1.1633154732135529E-2</v>
      </c>
    </row>
    <row r="14" spans="4:44" ht="15.75" customHeight="1" thickBot="1">
      <c r="D14" s="34" t="s">
        <v>27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</v>
      </c>
      <c r="AP14" s="12">
        <f t="shared" si="1"/>
        <v>0.2</v>
      </c>
      <c r="AQ14" s="12">
        <f t="shared" si="3"/>
        <v>3.3993498887762956E-17</v>
      </c>
      <c r="AR14" s="12">
        <f t="shared" si="2"/>
        <v>3.3993498887762956E-17</v>
      </c>
    </row>
    <row r="15" spans="4:44" ht="15.75" customHeight="1" thickBot="1">
      <c r="D15" s="34" t="s">
        <v>28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/>
      <c r="N15" s="12"/>
      <c r="O15" s="12"/>
      <c r="P15" s="12"/>
      <c r="Q15" s="12"/>
      <c r="R15" s="12"/>
      <c r="S15" s="12"/>
      <c r="T15" s="12"/>
      <c r="U15" s="6"/>
      <c r="V15" s="6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29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2.2000000000000002</v>
      </c>
      <c r="AP16" s="12">
        <f t="shared" si="1"/>
        <v>2.2000000000000002</v>
      </c>
      <c r="AQ16" s="12">
        <f t="shared" si="3"/>
        <v>0</v>
      </c>
      <c r="AR16" s="12">
        <f t="shared" si="2"/>
        <v>0</v>
      </c>
    </row>
    <row r="17" spans="1:44" ht="15.75" customHeight="1" thickBot="1">
      <c r="D17" s="34" t="s">
        <v>30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/>
      <c r="N17" s="12"/>
      <c r="O17" s="12"/>
      <c r="P17" s="12"/>
      <c r="Q17" s="12"/>
      <c r="R17" s="12"/>
      <c r="S17" s="12"/>
      <c r="T17" s="12"/>
      <c r="U17" s="6"/>
      <c r="V17" s="6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31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48</v>
      </c>
      <c r="E19" s="12">
        <v>-2.2000000000000002</v>
      </c>
      <c r="F19" s="12">
        <v>-23.97</v>
      </c>
      <c r="G19" s="12">
        <f>G$11-G$13+G$12+198.6-60-SUM(G$14:G$18)</f>
        <v>-2.1800000000000015</v>
      </c>
      <c r="H19" s="12">
        <f>H$11-H$13+H$12+198.6-10*LOG10(A19)-30-SUM(H$14:H$18)</f>
        <v>-23.994237554869521</v>
      </c>
      <c r="I19" s="12">
        <v>-2.2042751655864663</v>
      </c>
      <c r="J19" s="12">
        <v>-24.014532741466411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6"/>
      <c r="V19" s="6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-2.2021375827932332</v>
      </c>
      <c r="AP19" s="12">
        <f t="shared" si="1"/>
        <v>-23.992266370733205</v>
      </c>
      <c r="AQ19" s="12">
        <f t="shared" si="3"/>
        <v>1.2958656727209659E-2</v>
      </c>
      <c r="AR19" s="12">
        <f t="shared" si="2"/>
        <v>2.229543573458468E-2</v>
      </c>
    </row>
    <row r="20" spans="1:44" ht="15.75" thickBot="1">
      <c r="A20" s="30"/>
      <c r="D20" s="33" t="s">
        <v>66</v>
      </c>
      <c r="E20" s="15">
        <f>ABS(E19-$AO$19)</f>
        <v>2.1375827932330616E-3</v>
      </c>
      <c r="F20" s="16">
        <f>ABS(F19-$AP$19)</f>
        <v>2.2266370733206031E-2</v>
      </c>
      <c r="G20" s="15">
        <f>ABS(G19-$AO$19)</f>
        <v>2.2137582793231747E-2</v>
      </c>
      <c r="H20" s="16">
        <f>ABS(H19-$AP$19)</f>
        <v>1.9711841363161398E-3</v>
      </c>
      <c r="I20" s="15">
        <f>ABS(I19-$AO$19)</f>
        <v>2.1375827932330616E-3</v>
      </c>
      <c r="J20" s="16">
        <f>ABS(J19-$AP$19)</f>
        <v>2.2266370733206031E-2</v>
      </c>
      <c r="K20" s="15"/>
      <c r="L20" s="16"/>
      <c r="M20" s="15"/>
      <c r="N20" s="16"/>
      <c r="O20" s="17" t="s">
        <v>33</v>
      </c>
      <c r="P20" s="17" t="s">
        <v>33</v>
      </c>
      <c r="Q20" s="17"/>
      <c r="R20" s="17"/>
      <c r="S20" s="17" t="s">
        <v>33</v>
      </c>
      <c r="T20" s="17" t="s">
        <v>33</v>
      </c>
      <c r="U20" s="17" t="s">
        <v>33</v>
      </c>
      <c r="V20" s="17" t="s">
        <v>33</v>
      </c>
      <c r="W20" s="17" t="s">
        <v>33</v>
      </c>
      <c r="X20" s="17" t="s">
        <v>33</v>
      </c>
      <c r="Y20" s="17" t="s">
        <v>33</v>
      </c>
      <c r="Z20" s="17" t="s">
        <v>33</v>
      </c>
      <c r="AA20" s="17" t="s">
        <v>33</v>
      </c>
      <c r="AB20" s="17" t="s">
        <v>33</v>
      </c>
      <c r="AC20" s="17" t="s">
        <v>33</v>
      </c>
      <c r="AD20" s="17" t="s">
        <v>33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33</v>
      </c>
      <c r="AR20" s="12" t="s">
        <v>33</v>
      </c>
    </row>
    <row r="21" spans="1:44" ht="15.75" customHeight="1" thickBot="1">
      <c r="A21" s="30">
        <v>360</v>
      </c>
      <c r="D21" s="34" t="s">
        <v>49</v>
      </c>
      <c r="E21" s="12">
        <v>-2.2000000000000002</v>
      </c>
      <c r="F21" s="12">
        <v>-19.2</v>
      </c>
      <c r="G21" s="12">
        <f>G$11-G$13+G$12+198.6-60-SUM(G$14:G$18)</f>
        <v>-2.1800000000000015</v>
      </c>
      <c r="H21" s="12">
        <f>H$11-H$13+H$12+198.6-10*LOG10(A21)-30-SUM(H$14:H$18)</f>
        <v>-19.223025007672895</v>
      </c>
      <c r="I21" s="12">
        <v>-2.2042751655864663</v>
      </c>
      <c r="J21" s="12">
        <v>-19.243320194269785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6"/>
      <c r="V21" s="6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-2.2021375827932332</v>
      </c>
      <c r="AP21" s="12">
        <f>AVERAGE(F21,J21,N21,P21,R21,T21,V21,X21,Z21,AB21,AD21,AF21,AH21,AJ21,AL21,AN21)</f>
        <v>-19.221660097134894</v>
      </c>
      <c r="AQ21" s="12">
        <f t="shared" si="3"/>
        <v>1.2958656727209659E-2</v>
      </c>
      <c r="AR21" s="12">
        <f t="shared" si="2"/>
        <v>2.1674427362337444E-2</v>
      </c>
    </row>
    <row r="22" spans="1:44" ht="15.75" thickBot="1">
      <c r="A22" s="30"/>
      <c r="D22" s="33" t="s">
        <v>66</v>
      </c>
      <c r="E22" s="15">
        <f>ABS(E21-$AO$21)</f>
        <v>2.1375827932330616E-3</v>
      </c>
      <c r="F22" s="16">
        <f>ABS(F21-$AP$21)</f>
        <v>2.1660097134894585E-2</v>
      </c>
      <c r="G22" s="15">
        <f>ABS(G21-$AO$19)</f>
        <v>2.2137582793231747E-2</v>
      </c>
      <c r="H22" s="16">
        <f>ABS(H21-$AP$21)</f>
        <v>1.3649105380011406E-3</v>
      </c>
      <c r="I22" s="15">
        <f>ABS(I21-$AO$19)</f>
        <v>2.1375827932330616E-3</v>
      </c>
      <c r="J22" s="16">
        <f>ABS(J21-$AP$21)</f>
        <v>2.1660097134891032E-2</v>
      </c>
      <c r="K22" s="15"/>
      <c r="L22" s="16"/>
      <c r="M22" s="15"/>
      <c r="N22" s="16"/>
      <c r="O22" s="17" t="s">
        <v>33</v>
      </c>
      <c r="P22" s="17" t="s">
        <v>33</v>
      </c>
      <c r="Q22" s="17"/>
      <c r="R22" s="17"/>
      <c r="S22" s="17" t="s">
        <v>33</v>
      </c>
      <c r="T22" s="17" t="s">
        <v>33</v>
      </c>
      <c r="U22" s="17" t="s">
        <v>33</v>
      </c>
      <c r="V22" s="17" t="s">
        <v>33</v>
      </c>
      <c r="W22" s="17" t="s">
        <v>33</v>
      </c>
      <c r="X22" s="17" t="s">
        <v>33</v>
      </c>
      <c r="Y22" s="17" t="s">
        <v>33</v>
      </c>
      <c r="Z22" s="17" t="s">
        <v>33</v>
      </c>
      <c r="AA22" s="17" t="s">
        <v>33</v>
      </c>
      <c r="AB22" s="17" t="s">
        <v>33</v>
      </c>
      <c r="AC22" s="17" t="s">
        <v>33</v>
      </c>
      <c r="AD22" s="17" t="s">
        <v>33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33</v>
      </c>
      <c r="AR22" s="12" t="s">
        <v>33</v>
      </c>
    </row>
    <row r="23" spans="1:44" ht="15.75" customHeight="1" thickBot="1">
      <c r="A23" s="30">
        <v>180</v>
      </c>
      <c r="D23" s="34" t="s">
        <v>47</v>
      </c>
      <c r="E23" s="12">
        <v>-2.2000000000000002</v>
      </c>
      <c r="F23" s="12">
        <v>-16.2</v>
      </c>
      <c r="G23" s="12">
        <f>G$11-G$13+G$12+198.6-60-SUM(G$14:G$18)</f>
        <v>-2.1800000000000015</v>
      </c>
      <c r="H23" s="12">
        <f>H$11-H$13+H$12+198.6-10*LOG10(A23)-30-SUM(H$14:H$18)</f>
        <v>-16.212725051033082</v>
      </c>
      <c r="I23" s="12">
        <v>-2.2042751655864663</v>
      </c>
      <c r="J23" s="12">
        <v>-16.233020237629972</v>
      </c>
      <c r="K23" s="12">
        <v>-2.2042751655864898</v>
      </c>
      <c r="L23" s="12">
        <v>-16.233020237630001</v>
      </c>
      <c r="M23" s="12"/>
      <c r="N23" s="12"/>
      <c r="O23" s="12"/>
      <c r="P23" s="12"/>
      <c r="Q23" s="12"/>
      <c r="R23" s="12"/>
      <c r="S23" s="12"/>
      <c r="T23" s="12"/>
      <c r="U23" s="6"/>
      <c r="V23" s="6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-2.2021375827932332</v>
      </c>
      <c r="AP23" s="12">
        <f>AVERAGE(F23,J23,N23,P23,R23,T23,V23,X23,Z23,AB23,AD23,AF23,AH23,AJ23,AL23,AN23)</f>
        <v>-16.216510118814988</v>
      </c>
      <c r="AQ23" s="12">
        <f t="shared" si="3"/>
        <v>1.2958656727209659E-2</v>
      </c>
      <c r="AR23" s="12">
        <f t="shared" si="2"/>
        <v>1.6654116687959571E-2</v>
      </c>
    </row>
    <row r="24" spans="1:44" ht="15.75" thickBot="1">
      <c r="A24" s="30"/>
      <c r="D24" s="33" t="s">
        <v>66</v>
      </c>
      <c r="E24" s="15">
        <f>ABS(E23-$AO$23)</f>
        <v>2.1375827932330616E-3</v>
      </c>
      <c r="F24" s="16">
        <f>ABS(F23-$AP$23)</f>
        <v>1.6510118814988317E-2</v>
      </c>
      <c r="G24" s="15">
        <f>ABS(G23-$AO$19)</f>
        <v>2.2137582793231747E-2</v>
      </c>
      <c r="H24" s="16">
        <f>ABS(H23-$AP$23)</f>
        <v>3.785067781905127E-3</v>
      </c>
      <c r="I24" s="15">
        <f>ABS(I23-$AO$19)</f>
        <v>2.1375827932330616E-3</v>
      </c>
      <c r="J24" s="16">
        <f>ABS(J23-$AP$23)</f>
        <v>1.6510118814984764E-2</v>
      </c>
      <c r="K24" s="15">
        <f>ABS(K23-$AO$19)</f>
        <v>2.1375827932565983E-3</v>
      </c>
      <c r="L24" s="16">
        <f>ABS(L23-$AP$23)</f>
        <v>1.6510118815013186E-2</v>
      </c>
      <c r="M24" s="15"/>
      <c r="N24" s="16"/>
      <c r="O24" s="17" t="s">
        <v>33</v>
      </c>
      <c r="P24" s="17" t="s">
        <v>33</v>
      </c>
      <c r="Q24" s="17"/>
      <c r="R24" s="17"/>
      <c r="S24" s="17" t="s">
        <v>33</v>
      </c>
      <c r="T24" s="17" t="s">
        <v>33</v>
      </c>
      <c r="U24" s="17" t="s">
        <v>33</v>
      </c>
      <c r="V24" s="17" t="s">
        <v>33</v>
      </c>
      <c r="W24" s="17" t="s">
        <v>33</v>
      </c>
      <c r="X24" s="17" t="s">
        <v>33</v>
      </c>
      <c r="Y24" s="17" t="s">
        <v>33</v>
      </c>
      <c r="Z24" s="17" t="s">
        <v>33</v>
      </c>
      <c r="AA24" s="17" t="s">
        <v>33</v>
      </c>
      <c r="AB24" s="17" t="s">
        <v>33</v>
      </c>
      <c r="AC24" s="17" t="s">
        <v>33</v>
      </c>
      <c r="AD24" s="17" t="s">
        <v>33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33</v>
      </c>
      <c r="AR24" s="12" t="s">
        <v>33</v>
      </c>
    </row>
    <row r="25" spans="1:44" ht="15.75" customHeight="1" thickBot="1">
      <c r="A25" s="30">
        <v>90</v>
      </c>
      <c r="D25" s="34" t="s">
        <v>50</v>
      </c>
      <c r="E25" s="12">
        <v>-2.2000000000000002</v>
      </c>
      <c r="F25" s="12">
        <v>-13.2</v>
      </c>
      <c r="G25" s="12">
        <f>G$11-G$13+G$12+198.6-60-SUM(G$14:G$18)</f>
        <v>-2.1800000000000015</v>
      </c>
      <c r="H25" s="12">
        <f>H$11-H$13+H$12+198.6-10*LOG10(A25)-30-SUM(H$14:H$18)</f>
        <v>-13.202425094393268</v>
      </c>
      <c r="I25" s="12">
        <v>-2.2042751655864663</v>
      </c>
      <c r="J25" s="12">
        <v>-13.22272028099016</v>
      </c>
      <c r="K25" s="12"/>
      <c r="L25" s="12">
        <v>-13.222720280990201</v>
      </c>
      <c r="M25" s="12"/>
      <c r="N25" s="12"/>
      <c r="O25" s="12"/>
      <c r="P25" s="12"/>
      <c r="Q25" s="12"/>
      <c r="R25" s="12"/>
      <c r="S25" s="12"/>
      <c r="T25" s="12"/>
      <c r="U25" s="6"/>
      <c r="V25" s="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-2.2021375827932332</v>
      </c>
      <c r="AP25" s="12">
        <f>AVERAGE(F25,J25,N25,P25,R25,T25,V25,X25,Z25,AB25,AD25,AF25,AH25,AJ25,AL25,AN25)</f>
        <v>-13.21136014049508</v>
      </c>
      <c r="AQ25" s="12">
        <f t="shared" si="3"/>
        <v>1.2958656727209659E-2</v>
      </c>
      <c r="AR25" s="12">
        <f t="shared" si="2"/>
        <v>1.2476557017668283E-2</v>
      </c>
    </row>
    <row r="26" spans="1:44" ht="15.75" thickBot="1">
      <c r="A26" s="30"/>
      <c r="D26" s="33" t="s">
        <v>66</v>
      </c>
      <c r="E26" s="15">
        <f>ABS(E25-$AO$25)</f>
        <v>2.1375827932330616E-3</v>
      </c>
      <c r="F26" s="16">
        <f>ABS(F25-$AP$25)</f>
        <v>1.1360140495080273E-2</v>
      </c>
      <c r="G26" s="15">
        <f>ABS(G25-$AO$19)</f>
        <v>2.2137582793231747E-2</v>
      </c>
      <c r="H26" s="16">
        <f>ABS(H25-$AP$25)</f>
        <v>8.9350461018113947E-3</v>
      </c>
      <c r="I26" s="15">
        <f>ABS(I25-$AO$19)</f>
        <v>2.1375827932330616E-3</v>
      </c>
      <c r="J26" s="16">
        <f>ABS(J25-$AP$25)</f>
        <v>1.1360140495080273E-2</v>
      </c>
      <c r="K26" s="15"/>
      <c r="L26" s="16">
        <f>ABS(L25-$AP$25)</f>
        <v>1.1360140495121129E-2</v>
      </c>
      <c r="M26" s="15"/>
      <c r="N26" s="16"/>
      <c r="O26" s="17" t="s">
        <v>33</v>
      </c>
      <c r="P26" s="17" t="s">
        <v>33</v>
      </c>
      <c r="Q26" s="17"/>
      <c r="R26" s="17"/>
      <c r="S26" s="17" t="s">
        <v>33</v>
      </c>
      <c r="T26" s="17" t="s">
        <v>33</v>
      </c>
      <c r="U26" s="17" t="s">
        <v>33</v>
      </c>
      <c r="V26" s="17" t="s">
        <v>33</v>
      </c>
      <c r="W26" s="17" t="s">
        <v>33</v>
      </c>
      <c r="X26" s="17" t="s">
        <v>33</v>
      </c>
      <c r="Y26" s="17" t="s">
        <v>33</v>
      </c>
      <c r="Z26" s="17" t="s">
        <v>33</v>
      </c>
      <c r="AA26" s="17" t="s">
        <v>33</v>
      </c>
      <c r="AB26" s="17" t="s">
        <v>33</v>
      </c>
      <c r="AC26" s="17" t="s">
        <v>33</v>
      </c>
      <c r="AD26" s="17" t="s">
        <v>33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33</v>
      </c>
      <c r="AR26" s="12" t="s">
        <v>33</v>
      </c>
    </row>
    <row r="27" spans="1:44" ht="15.75" customHeight="1" thickBot="1">
      <c r="A27" s="30">
        <v>45</v>
      </c>
      <c r="D27" s="34" t="s">
        <v>51</v>
      </c>
      <c r="E27" s="12">
        <v>-2.2000000000000002</v>
      </c>
      <c r="F27" s="12">
        <v>-10.199999999999999</v>
      </c>
      <c r="G27" s="12">
        <f>G$11-G$13+G$12+198.6-60-SUM(G$14:G$18)</f>
        <v>-2.1800000000000015</v>
      </c>
      <c r="H27" s="12">
        <f>H$11-H$13+H$12+198.6-10*LOG10(A27)-30-SUM(H$14:H$18)</f>
        <v>-10.192125137753456</v>
      </c>
      <c r="I27" s="12">
        <v>-2.2042751655864663</v>
      </c>
      <c r="J27" s="12">
        <v>-10.212420324350347</v>
      </c>
      <c r="K27" s="12"/>
      <c r="L27" s="12">
        <v>-10.212420324350401</v>
      </c>
      <c r="M27" s="12"/>
      <c r="N27" s="12"/>
      <c r="O27" s="12"/>
      <c r="P27" s="12"/>
      <c r="Q27" s="12"/>
      <c r="R27" s="12"/>
      <c r="S27" s="12"/>
      <c r="T27" s="12"/>
      <c r="U27" s="6"/>
      <c r="V27" s="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-2.2021375827932332</v>
      </c>
      <c r="AP27" s="12">
        <f>AVERAGE(F27,J27,N27,P27,R27,T27,V27,X27,Z27,AB27,AD27,AF27,AH27,AJ27,AL27,AN27)</f>
        <v>-10.206210162175173</v>
      </c>
      <c r="AQ27" s="12">
        <f t="shared" si="3"/>
        <v>1.2958656727209659E-2</v>
      </c>
      <c r="AR27" s="12">
        <f t="shared" si="2"/>
        <v>1.0232077920055612E-2</v>
      </c>
    </row>
    <row r="28" spans="1:44" ht="15.75" thickBot="1">
      <c r="A28" s="30"/>
      <c r="D28" s="33" t="s">
        <v>66</v>
      </c>
      <c r="E28" s="15">
        <f>ABS(E27-$AO$27)</f>
        <v>2.1375827932330616E-3</v>
      </c>
      <c r="F28" s="16">
        <f>ABS(F27-$AP$27)</f>
        <v>6.2101621751740055E-3</v>
      </c>
      <c r="G28" s="15">
        <f>ABS(G27-$AO$19)</f>
        <v>2.2137582793231747E-2</v>
      </c>
      <c r="H28" s="16">
        <f>ABS(H27-$AP$27)</f>
        <v>1.4085024421717662E-2</v>
      </c>
      <c r="I28" s="15">
        <f>ABS(I27-$AO$19)</f>
        <v>2.1375827932330616E-3</v>
      </c>
      <c r="J28" s="16">
        <f>ABS(J27-$AP$27)</f>
        <v>6.2101621751740055E-3</v>
      </c>
      <c r="K28" s="15"/>
      <c r="L28" s="16">
        <f>ABS(L27-$AP$27)</f>
        <v>6.2101621752272962E-3</v>
      </c>
      <c r="M28" s="15"/>
      <c r="N28" s="16"/>
      <c r="O28" s="17" t="s">
        <v>33</v>
      </c>
      <c r="P28" s="17" t="s">
        <v>33</v>
      </c>
      <c r="Q28" s="17"/>
      <c r="R28" s="17"/>
      <c r="S28" s="17" t="s">
        <v>33</v>
      </c>
      <c r="T28" s="17" t="s">
        <v>33</v>
      </c>
      <c r="U28" s="17" t="s">
        <v>33</v>
      </c>
      <c r="V28" s="17" t="s">
        <v>33</v>
      </c>
      <c r="W28" s="17" t="s">
        <v>33</v>
      </c>
      <c r="X28" s="17" t="s">
        <v>33</v>
      </c>
      <c r="Y28" s="17" t="s">
        <v>33</v>
      </c>
      <c r="Z28" s="17" t="s">
        <v>33</v>
      </c>
      <c r="AA28" s="17" t="s">
        <v>33</v>
      </c>
      <c r="AB28" s="17" t="s">
        <v>33</v>
      </c>
      <c r="AC28" s="17" t="s">
        <v>33</v>
      </c>
      <c r="AD28" s="17" t="s">
        <v>33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33</v>
      </c>
      <c r="AR28" s="12" t="s">
        <v>33</v>
      </c>
    </row>
    <row r="29" spans="1:44" ht="15.75" customHeight="1" thickBot="1">
      <c r="A29" s="30">
        <v>30</v>
      </c>
      <c r="D29" s="34" t="s">
        <v>52</v>
      </c>
      <c r="E29" s="12">
        <v>-2.2000000000000002</v>
      </c>
      <c r="F29" s="12">
        <v>-8.44</v>
      </c>
      <c r="G29" s="12">
        <f>G$11-G$13+G$12+198.6-60-SUM(G$14:G$18)</f>
        <v>-2.1800000000000015</v>
      </c>
      <c r="H29" s="12">
        <f>H$11-H$13+H$12+198.6-10*LOG10(A29)-30-SUM(H$14:H$18)</f>
        <v>-8.4312125471966457</v>
      </c>
      <c r="I29" s="12">
        <v>-2.2042751655864663</v>
      </c>
      <c r="J29" s="12">
        <v>-8.4515077337935338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6"/>
      <c r="V29" s="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-2.2021375827932332</v>
      </c>
      <c r="AP29" s="12">
        <f>AVERAGE(F29,J29,N29,P29,R29,T29,V29,X29,Z29,AB29,AD29,AF29,AH29,AJ29,AL29,AN29)</f>
        <v>-8.4457538668967658</v>
      </c>
      <c r="AQ29" s="12">
        <f t="shared" si="3"/>
        <v>1.2958656727209659E-2</v>
      </c>
      <c r="AR29" s="12">
        <f t="shared" si="2"/>
        <v>1.0177932524474451E-2</v>
      </c>
    </row>
    <row r="30" spans="1:44" ht="15.75" thickBot="1">
      <c r="A30" s="30"/>
      <c r="D30" s="33" t="s">
        <v>66</v>
      </c>
      <c r="E30" s="15">
        <f>ABS(E29-$AO$29)</f>
        <v>2.1375827932330616E-3</v>
      </c>
      <c r="F30" s="16">
        <f>ABS(F29-$AP$29)</f>
        <v>5.7538668967662687E-3</v>
      </c>
      <c r="G30" s="15">
        <f>ABS(G29-$AO$19)</f>
        <v>2.2137582793231747E-2</v>
      </c>
      <c r="H30" s="16">
        <f>ABS(H29-$AP$29)</f>
        <v>1.454131970012007E-2</v>
      </c>
      <c r="I30" s="15">
        <f>ABS(I29-$AO$19)</f>
        <v>2.1375827932330616E-3</v>
      </c>
      <c r="J30" s="16">
        <f>ABS(J29-$AP$29)</f>
        <v>5.7538668967680451E-3</v>
      </c>
      <c r="K30" s="15"/>
      <c r="L30" s="16"/>
      <c r="M30" s="15"/>
      <c r="N30" s="16"/>
      <c r="O30" s="17" t="s">
        <v>33</v>
      </c>
      <c r="P30" s="17" t="s">
        <v>33</v>
      </c>
      <c r="Q30" s="17"/>
      <c r="R30" s="17"/>
      <c r="S30" s="17" t="s">
        <v>33</v>
      </c>
      <c r="T30" s="17" t="s">
        <v>33</v>
      </c>
      <c r="U30" s="17" t="s">
        <v>33</v>
      </c>
      <c r="V30" s="17" t="s">
        <v>33</v>
      </c>
      <c r="W30" s="17" t="s">
        <v>33</v>
      </c>
      <c r="X30" s="17" t="s">
        <v>33</v>
      </c>
      <c r="Y30" s="17" t="s">
        <v>33</v>
      </c>
      <c r="Z30" s="17" t="s">
        <v>33</v>
      </c>
      <c r="AA30" s="17" t="s">
        <v>33</v>
      </c>
      <c r="AB30" s="17" t="s">
        <v>33</v>
      </c>
      <c r="AC30" s="17" t="s">
        <v>33</v>
      </c>
      <c r="AD30" s="17" t="s">
        <v>33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33</v>
      </c>
      <c r="AR30" s="12" t="s">
        <v>33</v>
      </c>
    </row>
    <row r="31" spans="1:44" ht="15.75" customHeight="1" thickBot="1">
      <c r="A31" s="30">
        <v>15</v>
      </c>
      <c r="D31" s="34" t="s">
        <v>53</v>
      </c>
      <c r="E31" s="12">
        <v>-2.2000000000000002</v>
      </c>
      <c r="F31" s="12">
        <v>-5.44</v>
      </c>
      <c r="G31" s="12">
        <f>G$11-G$13+G$12+198.6-60-SUM(G$14:G$18)</f>
        <v>-2.1800000000000015</v>
      </c>
      <c r="H31" s="12">
        <f>H$11-H$13+H$12+198.6-10*LOG10(A31)-30-SUM(H$14:H$18)</f>
        <v>-5.4209125905568332</v>
      </c>
      <c r="I31" s="12">
        <v>-2.2042751655864663</v>
      </c>
      <c r="J31" s="12">
        <v>-5.4412077771537213</v>
      </c>
      <c r="K31" s="12"/>
      <c r="L31" s="12">
        <v>-5.4412077771537497</v>
      </c>
      <c r="M31" s="12"/>
      <c r="N31" s="12"/>
      <c r="O31" s="12"/>
      <c r="P31" s="12"/>
      <c r="Q31" s="12"/>
      <c r="R31" s="12"/>
      <c r="S31" s="12"/>
      <c r="T31" s="12"/>
      <c r="U31" s="6"/>
      <c r="V31" s="6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-2.2021375827932332</v>
      </c>
      <c r="AP31" s="12">
        <f>AVERAGE(F31,J31,N31,P31,R31,T31,V31,X31,Z31,AB31,AD31,AF31,AH31,AJ31,AL31,AN31)</f>
        <v>-5.4406038885768613</v>
      </c>
      <c r="AQ31" s="12">
        <f t="shared" si="3"/>
        <v>1.2958656727209659E-2</v>
      </c>
      <c r="AR31" s="12">
        <f t="shared" si="2"/>
        <v>1.1384803642770674E-2</v>
      </c>
    </row>
    <row r="32" spans="1:44" ht="15.75" thickBot="1">
      <c r="A32" s="30"/>
      <c r="D32" s="33" t="s">
        <v>66</v>
      </c>
      <c r="E32" s="15">
        <f>ABS(E31-$AO$31)</f>
        <v>2.1375827932330616E-3</v>
      </c>
      <c r="F32" s="16">
        <f>ABS(F31-$AP$31)</f>
        <v>6.0388857686088926E-4</v>
      </c>
      <c r="G32" s="15">
        <f>ABS(G31-$AO$19)</f>
        <v>2.2137582793231747E-2</v>
      </c>
      <c r="H32" s="16">
        <f>ABS(H31-$AP$31)</f>
        <v>1.9691298020028114E-2</v>
      </c>
      <c r="I32" s="15">
        <f>ABS(I31-$AO$19)</f>
        <v>2.1375827932330616E-3</v>
      </c>
      <c r="J32" s="16">
        <f>ABS(J31-$AP$31)</f>
        <v>6.0388857686000108E-4</v>
      </c>
      <c r="K32" s="15"/>
      <c r="L32" s="16">
        <f>ABS(L31-$AP$31)</f>
        <v>6.0388857688842279E-4</v>
      </c>
      <c r="M32" s="15"/>
      <c r="N32" s="16"/>
      <c r="O32" s="17" t="s">
        <v>33</v>
      </c>
      <c r="P32" s="17" t="s">
        <v>33</v>
      </c>
      <c r="Q32" s="17"/>
      <c r="R32" s="17"/>
      <c r="S32" s="17" t="s">
        <v>33</v>
      </c>
      <c r="T32" s="17" t="s">
        <v>33</v>
      </c>
      <c r="U32" s="17" t="s">
        <v>33</v>
      </c>
      <c r="V32" s="17" t="s">
        <v>33</v>
      </c>
      <c r="W32" s="17" t="s">
        <v>33</v>
      </c>
      <c r="X32" s="17" t="s">
        <v>33</v>
      </c>
      <c r="Y32" s="17" t="s">
        <v>33</v>
      </c>
      <c r="Z32" s="17" t="s">
        <v>33</v>
      </c>
      <c r="AA32" s="17" t="s">
        <v>33</v>
      </c>
      <c r="AB32" s="17" t="s">
        <v>33</v>
      </c>
      <c r="AC32" s="17" t="s">
        <v>33</v>
      </c>
      <c r="AD32" s="17" t="s">
        <v>33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33</v>
      </c>
      <c r="AR32" s="12" t="s">
        <v>33</v>
      </c>
    </row>
    <row r="33" spans="1:44" ht="15.75" customHeight="1" thickBot="1">
      <c r="A33" s="30">
        <v>3.75</v>
      </c>
      <c r="D33" s="34" t="s">
        <v>54</v>
      </c>
      <c r="E33" s="12">
        <v>-2.2000000000000002</v>
      </c>
      <c r="F33" s="12">
        <v>0.57999999999999996</v>
      </c>
      <c r="G33" s="12">
        <f>G$11-G$13+G$12+198.6-60-SUM(G$14:G$18)</f>
        <v>-2.1800000000000015</v>
      </c>
      <c r="H33" s="12">
        <f>H$11-H$13+H$12+198.6-10*LOG10(A33)-30-SUM(H$14:H$18)</f>
        <v>0.5996873227227919</v>
      </c>
      <c r="I33" s="12">
        <v>-2.2042751655864663</v>
      </c>
      <c r="J33" s="12">
        <v>0.57939213612590379</v>
      </c>
      <c r="K33" s="12"/>
      <c r="L33" s="12">
        <v>0.57939213612587503</v>
      </c>
      <c r="M33" s="12"/>
      <c r="N33" s="12"/>
      <c r="O33" s="12"/>
      <c r="P33" s="12"/>
      <c r="Q33" s="12"/>
      <c r="R33" s="12"/>
      <c r="S33" s="12"/>
      <c r="T33" s="12"/>
      <c r="U33" s="6"/>
      <c r="V33" s="6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-2.2021375827932332</v>
      </c>
      <c r="AP33" s="12">
        <f>AVERAGE(F33,J33,N33,P33,R33,T33,V33,X33,Z33,AB33,AD33,AF33,AH33,AJ33,AL33,AN33)</f>
        <v>0.57969606806295193</v>
      </c>
      <c r="AQ33" s="12">
        <f t="shared" si="3"/>
        <v>1.2958656727209659E-2</v>
      </c>
      <c r="AR33" s="12">
        <f t="shared" si="2"/>
        <v>1.1545957254116397E-2</v>
      </c>
    </row>
    <row r="34" spans="1:44" ht="15.75" thickBot="1">
      <c r="A34" s="30"/>
      <c r="D34" s="33" t="s">
        <v>66</v>
      </c>
      <c r="E34" s="15">
        <f>ABS(E33-$AO$33)</f>
        <v>2.1375827932330616E-3</v>
      </c>
      <c r="F34" s="16">
        <f>ABS(F33-$AP$33)</f>
        <v>3.0393193704802979E-4</v>
      </c>
      <c r="G34" s="15">
        <f>ABS(G33-$AO$19)</f>
        <v>2.2137582793231747E-2</v>
      </c>
      <c r="H34" s="16">
        <f>ABS(H33-$AP$33)</f>
        <v>1.9991254659839974E-2</v>
      </c>
      <c r="I34" s="15">
        <f>ABS(I33-$AO$19)</f>
        <v>2.1375827932330616E-3</v>
      </c>
      <c r="J34" s="16">
        <f>ABS(J33-$AP$33)</f>
        <v>3.0393193704814081E-4</v>
      </c>
      <c r="K34" s="15"/>
      <c r="L34" s="16">
        <f>ABS(L33-$AP$33)</f>
        <v>3.0393193707689559E-4</v>
      </c>
      <c r="M34" s="15"/>
      <c r="N34" s="16"/>
      <c r="O34" s="17" t="s">
        <v>33</v>
      </c>
      <c r="P34" s="17" t="s">
        <v>33</v>
      </c>
      <c r="Q34" s="17"/>
      <c r="R34" s="17"/>
      <c r="S34" s="17" t="s">
        <v>33</v>
      </c>
      <c r="T34" s="17" t="s">
        <v>33</v>
      </c>
      <c r="U34" s="17" t="s">
        <v>33</v>
      </c>
      <c r="V34" s="17" t="s">
        <v>33</v>
      </c>
      <c r="W34" s="17" t="s">
        <v>33</v>
      </c>
      <c r="X34" s="17" t="s">
        <v>33</v>
      </c>
      <c r="Y34" s="17" t="s">
        <v>33</v>
      </c>
      <c r="Z34" s="17" t="s">
        <v>33</v>
      </c>
      <c r="AA34" s="17" t="s">
        <v>33</v>
      </c>
      <c r="AB34" s="17" t="s">
        <v>33</v>
      </c>
      <c r="AC34" s="17" t="s">
        <v>33</v>
      </c>
      <c r="AD34" s="17" t="s">
        <v>33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33</v>
      </c>
    </row>
    <row r="37" spans="1:44" ht="15">
      <c r="F37" s="22" t="s">
        <v>33</v>
      </c>
      <c r="G37" s="23"/>
      <c r="H37" s="22" t="s">
        <v>33</v>
      </c>
      <c r="I37" s="23"/>
      <c r="J37" s="23"/>
      <c r="K37" s="23"/>
      <c r="L37" s="22" t="s">
        <v>33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Revision comments</vt:lpstr>
      <vt:lpstr>List of study cases</vt:lpstr>
      <vt:lpstr>Case-1</vt:lpstr>
      <vt:lpstr>Case-2</vt:lpstr>
      <vt:lpstr>Case-3</vt:lpstr>
      <vt:lpstr>Case-4</vt:lpstr>
      <vt:lpstr>Case-5</vt:lpstr>
      <vt:lpstr>Case-6</vt:lpstr>
      <vt:lpstr>Case-7</vt:lpstr>
      <vt:lpstr>Case-8</vt:lpstr>
      <vt:lpstr>Case-9</vt:lpstr>
      <vt:lpstr>Case-10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张楠10184108</dc:creator>
  <cp:keywords>CTPClassification=CTP_IC:VisualMarkings=</cp:keywords>
  <cp:lastModifiedBy>mediatek</cp:lastModifiedBy>
  <cp:lastPrinted>2011-08-15T04:23:56Z</cp:lastPrinted>
  <dcterms:created xsi:type="dcterms:W3CDTF">2009-04-02T17:18:32Z</dcterms:created>
  <dcterms:modified xsi:type="dcterms:W3CDTF">2021-04-23T11:55:34Z</dcterms:modified>
</cp:coreProperties>
</file>