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wjohb\Documents\WG1 Meetings\Online, Aug-2020\Feature lead\Rel-17 RedCap post\"/>
    </mc:Choice>
  </mc:AlternateContent>
  <xr:revisionPtr revIDLastSave="0" documentId="13_ncr:1_{1E90B635-6CEB-4215-A863-B98FCB9B0D95}" xr6:coauthVersionLast="45" xr6:coauthVersionMax="45" xr10:uidLastSave="{00000000-0000-0000-0000-000000000000}"/>
  <bookViews>
    <workbookView xWindow="-120" yWindow="-120" windowWidth="29040" windowHeight="15840" tabRatio="774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33" r:id="rId4"/>
    <sheet name="PUCCH 2bits" sheetId="35" r:id="rId5"/>
    <sheet name="PUCCH 11bits" sheetId="44" r:id="rId6"/>
    <sheet name="PUCCH 22bits" sheetId="45" r:id="rId7"/>
    <sheet name="PUSCH" sheetId="36" r:id="rId8"/>
    <sheet name="PDCCH CSS" sheetId="43" r:id="rId9"/>
    <sheet name="Msg2" sheetId="37" r:id="rId10"/>
    <sheet name="Msg4" sheetId="38" r:id="rId11"/>
    <sheet name="Msg3" sheetId="4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9" i="45" l="1"/>
  <c r="B46" i="45" s="1"/>
  <c r="B62" i="45" s="1"/>
  <c r="C37" i="45"/>
  <c r="B37" i="45"/>
  <c r="C35" i="45"/>
  <c r="C39" i="45" s="1"/>
  <c r="C46" i="45" s="1"/>
  <c r="C62" i="45" s="1"/>
  <c r="B35" i="45"/>
  <c r="C23" i="45"/>
  <c r="B23" i="45"/>
  <c r="C15" i="45"/>
  <c r="B15" i="45"/>
  <c r="C37" i="44"/>
  <c r="B37" i="44"/>
  <c r="C35" i="44"/>
  <c r="C39" i="44" s="1"/>
  <c r="C46" i="44" s="1"/>
  <c r="C62" i="44" s="1"/>
  <c r="B35" i="44"/>
  <c r="B39" i="44" s="1"/>
  <c r="B46" i="44" s="1"/>
  <c r="B62" i="44" s="1"/>
  <c r="C23" i="44"/>
  <c r="B23" i="44"/>
  <c r="C15" i="44"/>
  <c r="B15" i="44"/>
  <c r="C36" i="42"/>
  <c r="C40" i="42" s="1"/>
  <c r="C47" i="42" s="1"/>
  <c r="C63" i="42" s="1"/>
  <c r="C24" i="42"/>
  <c r="C15" i="42"/>
  <c r="D36" i="38"/>
  <c r="D40" i="38" s="1"/>
  <c r="D47" i="38" s="1"/>
  <c r="D16" i="38"/>
  <c r="D17" i="38" s="1"/>
  <c r="C36" i="38"/>
  <c r="C40" i="38" s="1"/>
  <c r="C47" i="38" s="1"/>
  <c r="C16" i="38"/>
  <c r="C17" i="38" s="1"/>
  <c r="D36" i="37"/>
  <c r="D40" i="37" s="1"/>
  <c r="D47" i="37" s="1"/>
  <c r="D16" i="37"/>
  <c r="D17" i="37" s="1"/>
  <c r="C36" i="37"/>
  <c r="C40" i="37" s="1"/>
  <c r="C47" i="37" s="1"/>
  <c r="C16" i="37"/>
  <c r="C15" i="37" s="1"/>
  <c r="D35" i="43"/>
  <c r="D39" i="43" s="1"/>
  <c r="D46" i="43" s="1"/>
  <c r="D16" i="43"/>
  <c r="D15" i="43" s="1"/>
  <c r="C35" i="43"/>
  <c r="C39" i="43" s="1"/>
  <c r="C46" i="43" s="1"/>
  <c r="C16" i="43"/>
  <c r="C17" i="43" s="1"/>
  <c r="C36" i="36"/>
  <c r="C40" i="36" s="1"/>
  <c r="C47" i="36" s="1"/>
  <c r="C63" i="36" s="1"/>
  <c r="C24" i="36"/>
  <c r="C15" i="36"/>
  <c r="C37" i="35"/>
  <c r="C35" i="35"/>
  <c r="C39" i="35" s="1"/>
  <c r="C46" i="35" s="1"/>
  <c r="C62" i="35" s="1"/>
  <c r="C23" i="35"/>
  <c r="C15" i="35"/>
  <c r="D36" i="33"/>
  <c r="D40" i="33" s="1"/>
  <c r="D47" i="33" s="1"/>
  <c r="D16" i="33"/>
  <c r="D17" i="33" s="1"/>
  <c r="C36" i="33"/>
  <c r="C40" i="33" s="1"/>
  <c r="C47" i="33" s="1"/>
  <c r="C16" i="33"/>
  <c r="C17" i="33" s="1"/>
  <c r="D35" i="32"/>
  <c r="D39" i="32" s="1"/>
  <c r="D46" i="32" s="1"/>
  <c r="D16" i="32"/>
  <c r="D17" i="32" s="1"/>
  <c r="C35" i="32"/>
  <c r="C39" i="32" s="1"/>
  <c r="C46" i="32" s="1"/>
  <c r="C16" i="32"/>
  <c r="C17" i="32" s="1"/>
  <c r="B48" i="45" l="1"/>
  <c r="B57" i="45" s="1"/>
  <c r="C48" i="45"/>
  <c r="C57" i="45" s="1"/>
  <c r="B48" i="44"/>
  <c r="B57" i="44" s="1"/>
  <c r="C48" i="44"/>
  <c r="C57" i="44" s="1"/>
  <c r="C49" i="42"/>
  <c r="C58" i="42" s="1"/>
  <c r="D63" i="38"/>
  <c r="D24" i="38"/>
  <c r="D49" i="38" s="1"/>
  <c r="D58" i="38" s="1"/>
  <c r="C63" i="38"/>
  <c r="C24" i="38"/>
  <c r="C49" i="38" s="1"/>
  <c r="C58" i="38" s="1"/>
  <c r="C15" i="38"/>
  <c r="D63" i="37"/>
  <c r="D24" i="37"/>
  <c r="D49" i="37" s="1"/>
  <c r="D58" i="37" s="1"/>
  <c r="C17" i="37"/>
  <c r="C15" i="43"/>
  <c r="D17" i="43"/>
  <c r="D62" i="43"/>
  <c r="D23" i="43"/>
  <c r="D48" i="43" s="1"/>
  <c r="D57" i="43" s="1"/>
  <c r="C62" i="43"/>
  <c r="C23" i="43"/>
  <c r="C48" i="43" s="1"/>
  <c r="C57" i="43" s="1"/>
  <c r="C49" i="36"/>
  <c r="C58" i="36" s="1"/>
  <c r="C48" i="35"/>
  <c r="C57" i="35" s="1"/>
  <c r="C15" i="33"/>
  <c r="D63" i="33"/>
  <c r="D24" i="33"/>
  <c r="D49" i="33" s="1"/>
  <c r="D58" i="33" s="1"/>
  <c r="C63" i="33"/>
  <c r="C24" i="33"/>
  <c r="C49" i="33" s="1"/>
  <c r="C58" i="33" s="1"/>
  <c r="C15" i="32"/>
  <c r="D62" i="32"/>
  <c r="D23" i="32"/>
  <c r="D48" i="32" s="1"/>
  <c r="D57" i="32" s="1"/>
  <c r="D15" i="32"/>
  <c r="C62" i="32"/>
  <c r="C23" i="32"/>
  <c r="C48" i="32" s="1"/>
  <c r="C57" i="32" s="1"/>
  <c r="B35" i="43"/>
  <c r="B39" i="43" s="1"/>
  <c r="B46" i="43" s="1"/>
  <c r="B16" i="43"/>
  <c r="B15" i="43" s="1"/>
  <c r="C24" i="37" l="1"/>
  <c r="C49" i="37" s="1"/>
  <c r="C58" i="37" s="1"/>
  <c r="C63" i="37"/>
  <c r="B17" i="43"/>
  <c r="B36" i="42"/>
  <c r="B40" i="42" s="1"/>
  <c r="B47" i="42" s="1"/>
  <c r="B63" i="42" s="1"/>
  <c r="B24" i="42"/>
  <c r="B15" i="42"/>
  <c r="B23" i="43" l="1"/>
  <c r="B48" i="43" s="1"/>
  <c r="B57" i="43" s="1"/>
  <c r="B62" i="43"/>
  <c r="B49" i="42"/>
  <c r="B58" i="42" s="1"/>
  <c r="B36" i="38"/>
  <c r="B40" i="38" s="1"/>
  <c r="B47" i="38" s="1"/>
  <c r="B16" i="38"/>
  <c r="B17" i="38" s="1"/>
  <c r="B15" i="38"/>
  <c r="B36" i="37"/>
  <c r="B40" i="37" s="1"/>
  <c r="B47" i="37" s="1"/>
  <c r="B16" i="37"/>
  <c r="B17" i="37" s="1"/>
  <c r="B15" i="37"/>
  <c r="B36" i="36"/>
  <c r="B40" i="36" s="1"/>
  <c r="B47" i="36" s="1"/>
  <c r="B24" i="36"/>
  <c r="B15" i="36"/>
  <c r="B37" i="35"/>
  <c r="B35" i="35"/>
  <c r="B39" i="35" s="1"/>
  <c r="B46" i="35" s="1"/>
  <c r="B62" i="35" s="1"/>
  <c r="B23" i="35"/>
  <c r="B15" i="35"/>
  <c r="B36" i="33"/>
  <c r="B40" i="33" s="1"/>
  <c r="B47" i="33" s="1"/>
  <c r="B16" i="33"/>
  <c r="B17" i="33" s="1"/>
  <c r="B35" i="32"/>
  <c r="B39" i="32" s="1"/>
  <c r="B46" i="32" s="1"/>
  <c r="B16" i="32"/>
  <c r="B17" i="32" s="1"/>
  <c r="D42" i="31"/>
  <c r="E41" i="31"/>
  <c r="E45" i="31" s="1"/>
  <c r="E52" i="31" s="1"/>
  <c r="E68" i="31" s="1"/>
  <c r="C41" i="31"/>
  <c r="C45" i="31" s="1"/>
  <c r="C52" i="31" s="1"/>
  <c r="D40" i="31"/>
  <c r="D44" i="31" s="1"/>
  <c r="D51" i="31" s="1"/>
  <c r="D67" i="31" s="1"/>
  <c r="B40" i="31"/>
  <c r="B44" i="31" s="1"/>
  <c r="B51" i="31" s="1"/>
  <c r="E31" i="31"/>
  <c r="D31" i="31"/>
  <c r="E29" i="31"/>
  <c r="D28" i="31"/>
  <c r="C21" i="31"/>
  <c r="C22" i="31" s="1"/>
  <c r="B21" i="31"/>
  <c r="B22" i="31" s="1"/>
  <c r="E20" i="31"/>
  <c r="D20" i="31"/>
  <c r="C18" i="31"/>
  <c r="B40" i="29"/>
  <c r="B44" i="29" s="1"/>
  <c r="B51" i="29" s="1"/>
  <c r="E18" i="29"/>
  <c r="E20" i="29" s="1"/>
  <c r="E29" i="29"/>
  <c r="D28" i="29"/>
  <c r="D20" i="29"/>
  <c r="C21" i="29"/>
  <c r="B21" i="29"/>
  <c r="B20" i="29" s="1"/>
  <c r="D42" i="29"/>
  <c r="D40" i="29"/>
  <c r="E41" i="29"/>
  <c r="C41" i="29"/>
  <c r="C20" i="31" l="1"/>
  <c r="B20" i="31"/>
  <c r="B48" i="35"/>
  <c r="B57" i="35" s="1"/>
  <c r="C20" i="29"/>
  <c r="B24" i="38"/>
  <c r="B49" i="38" s="1"/>
  <c r="B58" i="38" s="1"/>
  <c r="B63" i="38"/>
  <c r="B63" i="37"/>
  <c r="B24" i="37"/>
  <c r="B49" i="37" s="1"/>
  <c r="B58" i="37" s="1"/>
  <c r="B63" i="36"/>
  <c r="B49" i="36"/>
  <c r="B58" i="36" s="1"/>
  <c r="B63" i="33"/>
  <c r="B15" i="33"/>
  <c r="B24" i="33"/>
  <c r="B49" i="33" s="1"/>
  <c r="B58" i="33" s="1"/>
  <c r="B15" i="32"/>
  <c r="B23" i="32"/>
  <c r="B48" i="32" s="1"/>
  <c r="B57" i="32" s="1"/>
  <c r="B62" i="32"/>
  <c r="C68" i="31"/>
  <c r="C29" i="31"/>
  <c r="C54" i="31" s="1"/>
  <c r="C63" i="31" s="1"/>
  <c r="D53" i="31"/>
  <c r="D62" i="31" s="1"/>
  <c r="E54" i="31"/>
  <c r="E63" i="31" s="1"/>
  <c r="B28" i="31"/>
  <c r="B53" i="31" s="1"/>
  <c r="B62" i="31" s="1"/>
  <c r="B67" i="31"/>
  <c r="D44" i="29"/>
  <c r="D51" i="29" s="1"/>
  <c r="D67" i="29" s="1"/>
  <c r="B22" i="29"/>
  <c r="B67" i="29" s="1"/>
  <c r="C22" i="29"/>
  <c r="C45" i="29"/>
  <c r="C52" i="29" s="1"/>
  <c r="E45" i="29"/>
  <c r="E52" i="29" s="1"/>
  <c r="E68" i="29" s="1"/>
  <c r="D53" i="29" l="1"/>
  <c r="D62" i="29" s="1"/>
  <c r="B28" i="29"/>
  <c r="B53" i="29" s="1"/>
  <c r="B62" i="29" s="1"/>
  <c r="C29" i="29"/>
  <c r="C54" i="29" s="1"/>
  <c r="C63" i="29" s="1"/>
  <c r="C68" i="29"/>
  <c r="E54" i="29"/>
  <c r="E63" i="29" s="1"/>
</calcChain>
</file>

<file path=xl/sharedStrings.xml><?xml version="1.0" encoding="utf-8"?>
<sst xmlns="http://schemas.openxmlformats.org/spreadsheetml/2006/main" count="1396" uniqueCount="106">
  <si>
    <t>Item</t>
  </si>
  <si>
    <t>System configuration</t>
  </si>
  <si>
    <t>Carrier frequency (GHz)</t>
  </si>
  <si>
    <t>Transmission bit rate for control channel (bit/s)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</si>
  <si>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</si>
  <si>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</si>
  <si>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</si>
  <si>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Transmitter</t>
  </si>
  <si>
    <t>(2) Maximal transmit power per antenna (dBm)</t>
  </si>
  <si>
    <t>(4) Transmitter antenna gain (dBi)</t>
  </si>
  <si>
    <t>(5) Transmitter array gain (depends on transmitter array configurations and technologies such as adaptive beam forming, CDD (cyclic delay diversity), etc.) (dB)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</si>
  <si>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</si>
  <si>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</si>
  <si>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</si>
  <si>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Receiver</t>
  </si>
  <si>
    <t>(11) Receiver antenna gain (dBi)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</si>
  <si>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</si>
  <si>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</si>
  <si>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</si>
  <si>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 (See 3GPP note at bottom of the table (i) )</t>
  </si>
  <si>
    <t xml:space="preserve">(15b) Receiver interference density for data channel (dBm/Hz) </t>
  </si>
  <si>
    <t>(17a) Occupied channel bandwidth for control channel (for meeting the requirements of the traffic type) (Hz)</t>
  </si>
  <si>
    <t>(17b) Occupied channel bandwidth for data channel (for meeting the requirements of the traffic type)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</si>
  <si>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</si>
  <si>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</si>
  <si>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</si>
  <si>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</si>
  <si>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</si>
  <si>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(21a) H-ARQ gain for control channel (dB)</t>
  </si>
  <si>
    <t>(21b) H-ARQ gain for data channel (dB)</t>
  </si>
  <si>
    <t>Calculation of available pathloss</t>
  </si>
  <si>
    <t>(24) Lognormal shadow fading std deviation (dB)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</si>
  <si>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</si>
  <si>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</si>
  <si>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</si>
  <si>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</si>
  <si>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</si>
  <si>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(16a) Total noise plus interference density for control channel        = 10 log (10^(((13) + (14))/10) + 10^((15a)/10))  dBm/Hz  (See 3GPP note at bottom of the table (i) )</t>
  </si>
  <si>
    <t>(16b) Total noise plus interference density for data channel        = 10 log (10^(((13) + (14))/10) + 10^((15b)/10))  dBm/Hz  (See 3GPP note at bottom of the table (i) )</t>
  </si>
  <si>
    <t>(29b) Available path loss for data channel           = (23b) – (25b) + (26) – (27) + (28) – (12)   dB</t>
  </si>
  <si>
    <t>-</t>
  </si>
  <si>
    <r>
      <rPr>
        <sz val="11"/>
        <color theme="1"/>
        <rFont val="Times New Roman"/>
        <family val="1"/>
      </rPr>
      <t>Pathloss model</t>
    </r>
    <r>
      <rPr>
        <vertAlign val="superscript"/>
        <sz val="10"/>
        <color theme="1"/>
        <rFont val="Times New Roman"/>
        <family val="1"/>
      </rPr>
      <t>(3)</t>
    </r>
    <r>
      <rPr>
        <sz val="11"/>
        <color theme="1"/>
        <rFont val="Times New Roman"/>
        <family val="1"/>
      </rPr>
      <t xml:space="preserve"> (select from LoS or NLoS)</t>
    </r>
  </si>
  <si>
    <t>UE speed (km/h)</t>
  </si>
  <si>
    <t>(1) Number of transmit antennas. (The number shall be within the indicated range in  § 8.4 of Report ITU-R M.2412-0)</t>
  </si>
  <si>
    <t>(3) Total transmit power = function of (1) and (2) (dBm) (The value shall not exceed the indicated value in § 8.4 of Report ITU-R M.2412-0)</t>
  </si>
  <si>
    <t>(10) Number of receive antennas (The number shall be within the indicated range in § 8.4 of Report ITU-R M.2412-0)</t>
  </si>
  <si>
    <t>(10bis) Number of receive antenna ports</t>
  </si>
  <si>
    <t>(11bis) Receiver array gain (depends on receive array configurations and technologies such as adaptive beam forming, etc.) (dB)</t>
  </si>
  <si>
    <t>(29a) Available path loss for control channel          = (23a) – (25a) + (26) – (27) + (28) – (12)   dB</t>
  </si>
  <si>
    <t>(1bis) Number of transmit antenna ports</t>
  </si>
  <si>
    <t>DL Control</t>
  </si>
  <si>
    <t>DL Data</t>
  </si>
  <si>
    <t>UL Control</t>
  </si>
  <si>
    <t>UL Data</t>
  </si>
  <si>
    <t>Note</t>
  </si>
  <si>
    <t>Urban, 2.6GHz (TDD)</t>
  </si>
  <si>
    <t>CE SI agreement</t>
  </si>
  <si>
    <t>TDL-C, NLOS</t>
  </si>
  <si>
    <t>According to TR37.910</t>
  </si>
  <si>
    <t>RedCap primary choice for FR1 TDD</t>
  </si>
  <si>
    <t>gNB: based on CE SI agreement
UE: based on Ref UE capability</t>
  </si>
  <si>
    <t>gNB: based on CE SI agreement (33 dBm/MHz)</t>
  </si>
  <si>
    <t>Total carrier bandwidth (MHz)</t>
  </si>
  <si>
    <t>(3bis) Transmit power for occupied channel bandwidth for control channel (17a) or data channel (17b)</t>
  </si>
  <si>
    <t>Added according to CE SI agreement
DL: adjusted according to occupied BW
UL: fixed</t>
  </si>
  <si>
    <t>replace (3) with (3bis)</t>
  </si>
  <si>
    <t>(9a) Control channel EIRP = (3bis) + (4) + (5) + (6) – (8) dBm</t>
  </si>
  <si>
    <t>(9b) Data channel EIRP = (3bis) + (4) + (5) – (7) – (8)  dBm</t>
  </si>
  <si>
    <t>No interference assumed</t>
  </si>
  <si>
    <t>Varying across different channels</t>
  </si>
  <si>
    <t>Company declare according to LLS results</t>
  </si>
  <si>
    <t>No HARQ</t>
  </si>
  <si>
    <t>(22a) Receiver sensitivity for control channel         = (18a) + (19a) + (20) – (21a)  dBm</t>
  </si>
  <si>
    <t>(22b) Receiver sensitivity for data channel          = (18b) + (19b) + (20) – (21b)  dBm</t>
  </si>
  <si>
    <t>(23a) Hardware link budget for control channel (MIL) = (9a) + (11) + (11bis) − (22a)   dB</t>
  </si>
  <si>
    <t>(23b) Hardware link budget for data channel (MIL) = (9b) + (11) + (11bis) − (22b)  dB</t>
  </si>
  <si>
    <t>MIL according to CE SI agreement</t>
  </si>
  <si>
    <t>(40a) gNB antenna gain component 2 for control channel</t>
  </si>
  <si>
    <t>(40b) gNB antenna gain component 2 for data channel</t>
  </si>
  <si>
    <t>company declare according to # of TxRUs, # of TXR chains, and beamforming assumption; could vary across different physical cahnnels</t>
  </si>
  <si>
    <t>(41b) MCL for data channel = (3bis) − (7) − (22b)  + (40b) dB</t>
  </si>
  <si>
    <t>According to CE SI definition</t>
  </si>
  <si>
    <t>(41a) MCL for control channel = (3bis) + (6) −  (22a)  + (40a) dB</t>
  </si>
  <si>
    <t>According to TR37.910; can adjust for UE antenna efficiency loss</t>
  </si>
  <si>
    <t>gNB: CE SI agreement (this line is added for MCL calculation)</t>
  </si>
  <si>
    <t>Company 1</t>
  </si>
  <si>
    <t>Ref UE</t>
  </si>
  <si>
    <t>RedCap UE, 2 Rx</t>
  </si>
  <si>
    <t>RedCap UE, 1 Rx</t>
  </si>
  <si>
    <t>RedCap, 2 Rx</t>
  </si>
  <si>
    <t>RedCap, 1 Rx</t>
  </si>
  <si>
    <t># of gNB TXRUs</t>
  </si>
  <si>
    <t>legend</t>
  </si>
  <si>
    <t>Company declared values (companies are supposed to only change the values in these cells)</t>
  </si>
  <si>
    <t xml:space="preserve">Important metrics (MIL, MPL, MCL)      </t>
  </si>
  <si>
    <t>RedCap UE</t>
  </si>
  <si>
    <t>RedCap</t>
  </si>
  <si>
    <t>gNB: based on CE SI agreement
UE: based on Ref UE capability
Companies are encouraged to use 4 Tx ports for 2.6 GHz and 2 Tx ports for 700 MHz in order to make it easier to compare results</t>
  </si>
  <si>
    <t>company declare according to (1), (1bis), and beamforming assumption; could vary across different physical cahnnels
Note: This row represents the gain of antenna gain component 2+3.</t>
  </si>
  <si>
    <t>According to TR37.910
Note: This row represents the antenna gain component 4.</t>
  </si>
  <si>
    <t>company declare according to (10), (10bis), and beamforming assumption; could vary across different physical cahnnels</t>
  </si>
  <si>
    <t>Use the IMT-2020 values as a starting point. If different, company can declare the values</t>
  </si>
  <si>
    <t>According to TR37.910; can adjust for UE antenna efficiency loss
Note: This row represents the antenna gain component 4.</t>
  </si>
  <si>
    <t>gNB: based on CE SI agreement
UE: 1 or 2 Rx for RedCap</t>
  </si>
  <si>
    <t>Note: CE SI agreement also adds H-ARQ gain (21a). But that is not necessary as MIL has already included the H-ARQ gain</t>
  </si>
  <si>
    <t>Note: CE SI agreement also adds H-ARQ gain (21b). But that is not necessary as MIL has already included the H-ARQ gain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</si>
</sst>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8">
    <font>
      <sz val="12"/>
      <name val="宋体"/>
      <charset val="134"/>
    </font>
    <font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11"/>
      <color theme="9" tint="-0.24997711111789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1">
      <alignment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justify" vertical="center"/>
    </xf>
    <xf numFmtId="164" fontId="2" fillId="0" borderId="0" xfId="1" applyNumberFormat="1">
      <alignment vertical="center"/>
    </xf>
    <xf numFmtId="165" fontId="6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6" fillId="0" borderId="0" xfId="1" applyFont="1">
      <alignment vertical="center"/>
    </xf>
    <xf numFmtId="165" fontId="6" fillId="0" borderId="0" xfId="1" applyNumberFormat="1" applyFont="1">
      <alignment vertical="center"/>
    </xf>
    <xf numFmtId="0" fontId="4" fillId="4" borderId="1" xfId="1" applyFont="1" applyFill="1" applyBorder="1" applyAlignment="1">
      <alignment horizontal="justify" vertical="center" wrapText="1"/>
    </xf>
    <xf numFmtId="9" fontId="4" fillId="0" borderId="1" xfId="1" applyNumberFormat="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65" fontId="4" fillId="5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1" fillId="0" borderId="0" xfId="1" applyFont="1">
      <alignment vertical="center"/>
    </xf>
    <xf numFmtId="165" fontId="1" fillId="0" borderId="0" xfId="1" applyNumberFormat="1" applyFont="1" applyAlignment="1">
      <alignment horizontal="center" vertical="center"/>
    </xf>
    <xf numFmtId="165" fontId="1" fillId="0" borderId="0" xfId="1" applyNumberFormat="1" applyFont="1">
      <alignment vertical="center"/>
    </xf>
    <xf numFmtId="0" fontId="1" fillId="0" borderId="1" xfId="1" applyFont="1" applyBorder="1">
      <alignment vertical="center"/>
    </xf>
    <xf numFmtId="165" fontId="4" fillId="5" borderId="1" xfId="1" applyNumberFormat="1" applyFont="1" applyFill="1" applyBorder="1" applyAlignment="1">
      <alignment horizontal="left" vertical="center" wrapText="1"/>
    </xf>
    <xf numFmtId="0" fontId="1" fillId="0" borderId="1" xfId="1" applyFont="1" applyBorder="1" applyAlignment="1">
      <alignment vertical="center" wrapText="1"/>
    </xf>
    <xf numFmtId="0" fontId="1" fillId="3" borderId="1" xfId="1" applyFont="1" applyFill="1" applyBorder="1">
      <alignment vertical="center"/>
    </xf>
    <xf numFmtId="0" fontId="1" fillId="3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justify" vertical="center" wrapText="1"/>
    </xf>
    <xf numFmtId="165" fontId="4" fillId="6" borderId="1" xfId="1" applyNumberFormat="1" applyFont="1" applyFill="1" applyBorder="1" applyAlignment="1">
      <alignment horizontal="center" vertical="center" wrapText="1"/>
    </xf>
    <xf numFmtId="165" fontId="6" fillId="6" borderId="1" xfId="1" applyNumberFormat="1" applyFont="1" applyFill="1" applyBorder="1" applyAlignment="1">
      <alignment horizontal="center" vertical="center"/>
    </xf>
    <xf numFmtId="165" fontId="4" fillId="6" borderId="1" xfId="1" applyNumberFormat="1" applyFont="1" applyFill="1" applyBorder="1" applyAlignment="1">
      <alignment horizontal="left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A569-08F0-4C29-9423-EA9A947E43A3}">
  <dimension ref="A1:F75"/>
  <sheetViews>
    <sheetView tabSelected="1"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13" customWidth="1"/>
    <col min="2" max="4" width="15.625" style="11" customWidth="1"/>
    <col min="5" max="5" width="15.625" style="14" customWidth="1"/>
    <col min="6" max="6" width="35.75" style="1" customWidth="1"/>
    <col min="7" max="16384" width="9" style="1"/>
  </cols>
  <sheetData>
    <row r="1" spans="1:6" ht="15">
      <c r="A1" s="31" t="s">
        <v>92</v>
      </c>
    </row>
    <row r="2" spans="1:6" ht="30">
      <c r="A2" s="21" t="s">
        <v>93</v>
      </c>
    </row>
    <row r="3" spans="1:6" ht="15">
      <c r="A3" s="9" t="s">
        <v>94</v>
      </c>
    </row>
    <row r="5" spans="1:6" ht="28.35" customHeight="1">
      <c r="A5" s="3" t="s">
        <v>0</v>
      </c>
      <c r="B5" s="38" t="s">
        <v>55</v>
      </c>
      <c r="C5" s="38"/>
      <c r="D5" s="38"/>
      <c r="E5" s="38"/>
      <c r="F5" s="38"/>
    </row>
    <row r="6" spans="1:6">
      <c r="A6" s="3"/>
      <c r="B6" s="20" t="s">
        <v>50</v>
      </c>
      <c r="C6" s="20" t="s">
        <v>51</v>
      </c>
      <c r="D6" s="20" t="s">
        <v>52</v>
      </c>
      <c r="E6" s="20" t="s">
        <v>53</v>
      </c>
      <c r="F6" s="20" t="s">
        <v>54</v>
      </c>
    </row>
    <row r="7" spans="1:6" ht="15" customHeight="1">
      <c r="A7" s="4" t="s">
        <v>1</v>
      </c>
      <c r="B7" s="5"/>
      <c r="C7" s="5"/>
      <c r="D7" s="5"/>
      <c r="E7" s="5"/>
      <c r="F7" s="25"/>
    </row>
    <row r="8" spans="1:6" ht="15">
      <c r="A8" s="15" t="s">
        <v>2</v>
      </c>
      <c r="B8" s="6">
        <v>2.6</v>
      </c>
      <c r="C8" s="6">
        <v>2.6</v>
      </c>
      <c r="D8" s="6">
        <v>2.6</v>
      </c>
      <c r="E8" s="6">
        <v>2.6</v>
      </c>
      <c r="F8" s="25" t="s">
        <v>59</v>
      </c>
    </row>
    <row r="9" spans="1:6" ht="15">
      <c r="A9" s="15" t="s">
        <v>62</v>
      </c>
      <c r="B9" s="6">
        <v>100</v>
      </c>
      <c r="C9" s="6">
        <v>100</v>
      </c>
      <c r="D9" s="6">
        <v>100</v>
      </c>
      <c r="E9" s="6">
        <v>100</v>
      </c>
      <c r="F9" s="25"/>
    </row>
    <row r="10" spans="1:6" ht="15">
      <c r="A10" s="15" t="s">
        <v>3</v>
      </c>
      <c r="B10" s="19" t="s">
        <v>40</v>
      </c>
      <c r="C10" s="19" t="s">
        <v>40</v>
      </c>
      <c r="D10" s="19" t="s">
        <v>40</v>
      </c>
      <c r="E10" s="19" t="s">
        <v>40</v>
      </c>
      <c r="F10" s="25"/>
    </row>
    <row r="11" spans="1:6" ht="15">
      <c r="A11" s="15" t="s">
        <v>4</v>
      </c>
      <c r="B11" s="19" t="s">
        <v>40</v>
      </c>
      <c r="C11" s="2">
        <v>10000000</v>
      </c>
      <c r="D11" s="19" t="s">
        <v>40</v>
      </c>
      <c r="E11" s="6">
        <v>1000000</v>
      </c>
      <c r="F11" s="25" t="s">
        <v>56</v>
      </c>
    </row>
    <row r="12" spans="1:6" ht="15">
      <c r="A12" s="15" t="s">
        <v>5</v>
      </c>
      <c r="B12" s="7">
        <v>0.01</v>
      </c>
      <c r="C12" s="19" t="s">
        <v>40</v>
      </c>
      <c r="D12" s="16">
        <v>0.01</v>
      </c>
      <c r="E12" s="19" t="s">
        <v>40</v>
      </c>
      <c r="F12" s="25" t="s">
        <v>56</v>
      </c>
    </row>
    <row r="13" spans="1:6" ht="15">
      <c r="A13" s="15" t="s">
        <v>6</v>
      </c>
      <c r="B13" s="19" t="s">
        <v>40</v>
      </c>
      <c r="C13" s="7">
        <v>0.1</v>
      </c>
      <c r="D13" s="19" t="s">
        <v>40</v>
      </c>
      <c r="E13" s="16">
        <v>0.1</v>
      </c>
      <c r="F13" s="25" t="s">
        <v>56</v>
      </c>
    </row>
    <row r="14" spans="1:6" ht="16.5">
      <c r="A14" s="15" t="s">
        <v>41</v>
      </c>
      <c r="B14" s="2" t="s">
        <v>57</v>
      </c>
      <c r="C14" s="2" t="s">
        <v>57</v>
      </c>
      <c r="D14" s="2" t="s">
        <v>57</v>
      </c>
      <c r="E14" s="2" t="s">
        <v>57</v>
      </c>
      <c r="F14" s="25" t="s">
        <v>56</v>
      </c>
    </row>
    <row r="15" spans="1:6" ht="15">
      <c r="A15" s="15" t="s">
        <v>42</v>
      </c>
      <c r="B15" s="2">
        <v>3</v>
      </c>
      <c r="C15" s="2">
        <v>3</v>
      </c>
      <c r="D15" s="2">
        <v>3</v>
      </c>
      <c r="E15" s="2">
        <v>3</v>
      </c>
      <c r="F15" s="25" t="s">
        <v>56</v>
      </c>
    </row>
    <row r="16" spans="1:6" ht="30">
      <c r="A16" s="15" t="s">
        <v>91</v>
      </c>
      <c r="B16" s="2">
        <v>64</v>
      </c>
      <c r="C16" s="2">
        <v>64</v>
      </c>
      <c r="D16" s="2">
        <v>64</v>
      </c>
      <c r="E16" s="2">
        <v>64</v>
      </c>
      <c r="F16" s="27" t="s">
        <v>84</v>
      </c>
    </row>
    <row r="17" spans="1:6" ht="15" customHeight="1">
      <c r="A17" s="4" t="s">
        <v>7</v>
      </c>
      <c r="B17" s="5"/>
      <c r="C17" s="5"/>
      <c r="D17" s="5"/>
      <c r="E17" s="5"/>
      <c r="F17" s="25"/>
    </row>
    <row r="18" spans="1:6" ht="30">
      <c r="A18" s="15" t="s">
        <v>43</v>
      </c>
      <c r="B18" s="2">
        <v>192</v>
      </c>
      <c r="C18" s="2">
        <v>192</v>
      </c>
      <c r="D18" s="6">
        <v>1</v>
      </c>
      <c r="E18" s="6">
        <f>D18</f>
        <v>1</v>
      </c>
      <c r="F18" s="27" t="s">
        <v>60</v>
      </c>
    </row>
    <row r="19" spans="1:6" ht="75">
      <c r="A19" s="15" t="s">
        <v>49</v>
      </c>
      <c r="B19" s="2">
        <v>4</v>
      </c>
      <c r="C19" s="2">
        <v>4</v>
      </c>
      <c r="D19" s="6">
        <v>1</v>
      </c>
      <c r="E19" s="2">
        <v>1</v>
      </c>
      <c r="F19" s="27" t="s">
        <v>97</v>
      </c>
    </row>
    <row r="20" spans="1:6" ht="15">
      <c r="A20" s="15" t="s">
        <v>8</v>
      </c>
      <c r="B20" s="2">
        <f>B21-10*LOG10(B18)</f>
        <v>30.166987712964502</v>
      </c>
      <c r="C20" s="2">
        <f t="shared" ref="C20:E20" si="0">C21-10*LOG10(C18)</f>
        <v>30.166987712964502</v>
      </c>
      <c r="D20" s="2">
        <f t="shared" si="0"/>
        <v>23</v>
      </c>
      <c r="E20" s="2">
        <f t="shared" si="0"/>
        <v>23</v>
      </c>
      <c r="F20" s="25"/>
    </row>
    <row r="21" spans="1:6" ht="30">
      <c r="A21" s="15" t="s">
        <v>44</v>
      </c>
      <c r="B21" s="2">
        <f>33+10*LOG10(B9)</f>
        <v>53</v>
      </c>
      <c r="C21" s="2">
        <f>33+10*LOG10(C9)</f>
        <v>53</v>
      </c>
      <c r="D21" s="6">
        <v>23</v>
      </c>
      <c r="E21" s="6">
        <v>23</v>
      </c>
      <c r="F21" s="27" t="s">
        <v>61</v>
      </c>
    </row>
    <row r="22" spans="1:6" ht="45">
      <c r="A22" s="15" t="s">
        <v>63</v>
      </c>
      <c r="B22" s="2">
        <f>B21+10*LOG10(B42/1000000/B9)</f>
        <v>45.375437381428746</v>
      </c>
      <c r="C22" s="2">
        <f>C21+10*LOG10(C43/1000000/C9)</f>
        <v>51.573324964312683</v>
      </c>
      <c r="D22" s="6">
        <v>23</v>
      </c>
      <c r="E22" s="6">
        <v>23</v>
      </c>
      <c r="F22" s="27" t="s">
        <v>64</v>
      </c>
    </row>
    <row r="23" spans="1:6" ht="45">
      <c r="A23" s="15" t="s">
        <v>9</v>
      </c>
      <c r="B23" s="2">
        <v>8</v>
      </c>
      <c r="C23" s="2">
        <v>8</v>
      </c>
      <c r="D23" s="6">
        <v>0</v>
      </c>
      <c r="E23" s="6">
        <v>0</v>
      </c>
      <c r="F23" s="27" t="s">
        <v>99</v>
      </c>
    </row>
    <row r="24" spans="1:6" ht="75">
      <c r="A24" s="21" t="s">
        <v>10</v>
      </c>
      <c r="B24" s="18">
        <v>13</v>
      </c>
      <c r="C24" s="18">
        <v>16.8</v>
      </c>
      <c r="D24" s="18">
        <v>0</v>
      </c>
      <c r="E24" s="18">
        <v>0</v>
      </c>
      <c r="F24" s="26" t="s">
        <v>98</v>
      </c>
    </row>
    <row r="25" spans="1:6" ht="15">
      <c r="A25" s="15" t="s">
        <v>11</v>
      </c>
      <c r="B25" s="2">
        <v>0</v>
      </c>
      <c r="C25" s="2">
        <v>0</v>
      </c>
      <c r="D25" s="6">
        <v>0</v>
      </c>
      <c r="E25" s="6">
        <v>0</v>
      </c>
      <c r="F25" s="25" t="s">
        <v>58</v>
      </c>
    </row>
    <row r="26" spans="1:6" ht="15.75" customHeight="1">
      <c r="A26" s="15" t="s">
        <v>12</v>
      </c>
      <c r="B26" s="2">
        <v>0</v>
      </c>
      <c r="C26" s="2">
        <v>0</v>
      </c>
      <c r="D26" s="6">
        <v>0</v>
      </c>
      <c r="E26" s="6">
        <v>0</v>
      </c>
      <c r="F26" s="25" t="s">
        <v>58</v>
      </c>
    </row>
    <row r="27" spans="1:6" ht="30">
      <c r="A27" s="15" t="s">
        <v>13</v>
      </c>
      <c r="B27" s="2">
        <v>3</v>
      </c>
      <c r="C27" s="2">
        <v>3</v>
      </c>
      <c r="D27" s="6">
        <v>1</v>
      </c>
      <c r="E27" s="6">
        <v>1</v>
      </c>
      <c r="F27" s="25" t="s">
        <v>58</v>
      </c>
    </row>
    <row r="28" spans="1:6" ht="15">
      <c r="A28" s="15" t="s">
        <v>66</v>
      </c>
      <c r="B28" s="2">
        <f>B22+B23+B24+B25-B27</f>
        <v>63.375437381428753</v>
      </c>
      <c r="C28" s="19" t="s">
        <v>40</v>
      </c>
      <c r="D28" s="6">
        <f t="shared" ref="D28" si="1">D22+D23+D24+D25-D27</f>
        <v>22</v>
      </c>
      <c r="E28" s="19" t="s">
        <v>40</v>
      </c>
      <c r="F28" s="27" t="s">
        <v>65</v>
      </c>
    </row>
    <row r="29" spans="1:6" ht="15">
      <c r="A29" s="15" t="s">
        <v>67</v>
      </c>
      <c r="B29" s="19" t="s">
        <v>40</v>
      </c>
      <c r="C29" s="2">
        <f t="shared" ref="C29:E29" si="2">C22+C23+C24-C26-C27</f>
        <v>73.373324964312687</v>
      </c>
      <c r="D29" s="19" t="s">
        <v>40</v>
      </c>
      <c r="E29" s="6">
        <f t="shared" si="2"/>
        <v>22</v>
      </c>
      <c r="F29" s="27" t="s">
        <v>65</v>
      </c>
    </row>
    <row r="30" spans="1:6" ht="15">
      <c r="A30" s="4" t="s">
        <v>14</v>
      </c>
      <c r="B30" s="5"/>
      <c r="C30" s="5"/>
      <c r="D30" s="5"/>
      <c r="E30" s="5"/>
      <c r="F30" s="25"/>
    </row>
    <row r="31" spans="1:6" ht="30">
      <c r="A31" s="15" t="s">
        <v>45</v>
      </c>
      <c r="B31" s="2">
        <v>4</v>
      </c>
      <c r="C31" s="2">
        <v>4</v>
      </c>
      <c r="D31" s="2">
        <v>192</v>
      </c>
      <c r="E31" s="2">
        <v>192</v>
      </c>
      <c r="F31" s="27" t="s">
        <v>60</v>
      </c>
    </row>
    <row r="32" spans="1:6" ht="30">
      <c r="A32" s="15" t="s">
        <v>46</v>
      </c>
      <c r="B32" s="2">
        <v>4</v>
      </c>
      <c r="C32" s="2">
        <v>4</v>
      </c>
      <c r="D32" s="6">
        <v>4</v>
      </c>
      <c r="E32" s="6">
        <v>4</v>
      </c>
      <c r="F32" s="27" t="s">
        <v>60</v>
      </c>
    </row>
    <row r="33" spans="1:6" ht="15">
      <c r="A33" s="15" t="s">
        <v>15</v>
      </c>
      <c r="B33" s="2">
        <v>0</v>
      </c>
      <c r="C33" s="2">
        <v>0</v>
      </c>
      <c r="D33" s="6">
        <v>8</v>
      </c>
      <c r="E33" s="6">
        <v>8</v>
      </c>
      <c r="F33" s="25" t="s">
        <v>58</v>
      </c>
    </row>
    <row r="34" spans="1:6" ht="45">
      <c r="A34" s="17" t="s">
        <v>47</v>
      </c>
      <c r="B34" s="18">
        <v>0</v>
      </c>
      <c r="C34" s="18">
        <v>0</v>
      </c>
      <c r="D34" s="18">
        <v>13</v>
      </c>
      <c r="E34" s="18">
        <v>16.8</v>
      </c>
      <c r="F34" s="26" t="s">
        <v>100</v>
      </c>
    </row>
    <row r="35" spans="1:6" ht="30">
      <c r="A35" s="15" t="s">
        <v>16</v>
      </c>
      <c r="B35" s="2">
        <v>1</v>
      </c>
      <c r="C35" s="2">
        <v>1</v>
      </c>
      <c r="D35" s="6">
        <v>3</v>
      </c>
      <c r="E35" s="6">
        <v>3</v>
      </c>
      <c r="F35" s="25" t="s">
        <v>58</v>
      </c>
    </row>
    <row r="36" spans="1:6" ht="15">
      <c r="A36" s="15" t="s">
        <v>17</v>
      </c>
      <c r="B36" s="6">
        <v>7</v>
      </c>
      <c r="C36" s="6">
        <v>7</v>
      </c>
      <c r="D36" s="6">
        <v>5</v>
      </c>
      <c r="E36" s="6">
        <v>5</v>
      </c>
      <c r="F36" s="25" t="s">
        <v>58</v>
      </c>
    </row>
    <row r="37" spans="1:6" ht="15">
      <c r="A37" s="15" t="s">
        <v>18</v>
      </c>
      <c r="B37" s="6">
        <v>-174</v>
      </c>
      <c r="C37" s="6">
        <v>-174</v>
      </c>
      <c r="D37" s="6">
        <v>-174</v>
      </c>
      <c r="E37" s="2">
        <v>-174</v>
      </c>
      <c r="F37" s="25"/>
    </row>
    <row r="38" spans="1:6" ht="30">
      <c r="A38" s="15" t="s">
        <v>19</v>
      </c>
      <c r="B38" s="2">
        <v>-999</v>
      </c>
      <c r="C38" s="2">
        <v>-999</v>
      </c>
      <c r="D38" s="2">
        <v>-999</v>
      </c>
      <c r="E38" s="2">
        <v>-999</v>
      </c>
      <c r="F38" s="25" t="s">
        <v>68</v>
      </c>
    </row>
    <row r="39" spans="1:6" ht="15">
      <c r="A39" s="15" t="s">
        <v>20</v>
      </c>
      <c r="B39" s="2">
        <v>-999</v>
      </c>
      <c r="C39" s="2">
        <v>-999</v>
      </c>
      <c r="D39" s="2">
        <v>-999</v>
      </c>
      <c r="E39" s="2">
        <v>-999</v>
      </c>
      <c r="F39" s="25" t="s">
        <v>68</v>
      </c>
    </row>
    <row r="40" spans="1:6" ht="45">
      <c r="A40" s="15" t="s">
        <v>37</v>
      </c>
      <c r="B40" s="2">
        <f>10*LOG10(10^((B36+B37)/10)+10^(B38/10))</f>
        <v>-167.00000000000003</v>
      </c>
      <c r="C40" s="19" t="s">
        <v>40</v>
      </c>
      <c r="D40" s="2">
        <f>10*LOG10(10^((D36+D37)/10)+10^(D38/10))</f>
        <v>-169.00000000000003</v>
      </c>
      <c r="E40" s="19" t="s">
        <v>40</v>
      </c>
      <c r="F40" s="25"/>
    </row>
    <row r="41" spans="1:6" ht="45">
      <c r="A41" s="15" t="s">
        <v>38</v>
      </c>
      <c r="B41" s="19" t="s">
        <v>40</v>
      </c>
      <c r="C41" s="2">
        <f>10*LOG10(10^((C36+C37)/10)+10^(C39/10))</f>
        <v>-167.00000000000003</v>
      </c>
      <c r="D41" s="19" t="s">
        <v>40</v>
      </c>
      <c r="E41" s="2">
        <f>10*LOG10(10^((E36+E37)/10)+10^(E39/10))</f>
        <v>-169.00000000000003</v>
      </c>
      <c r="F41" s="25"/>
    </row>
    <row r="42" spans="1:6" ht="28.5">
      <c r="A42" s="17" t="s">
        <v>21</v>
      </c>
      <c r="B42" s="18">
        <v>17280000</v>
      </c>
      <c r="C42" s="18" t="s">
        <v>40</v>
      </c>
      <c r="D42" s="18">
        <f>1*12*30*1000</f>
        <v>360000</v>
      </c>
      <c r="E42" s="18" t="s">
        <v>40</v>
      </c>
      <c r="F42" s="26" t="s">
        <v>69</v>
      </c>
    </row>
    <row r="43" spans="1:6" ht="28.5">
      <c r="A43" s="17" t="s">
        <v>22</v>
      </c>
      <c r="B43" s="18" t="s">
        <v>40</v>
      </c>
      <c r="C43" s="18">
        <v>72000000</v>
      </c>
      <c r="D43" s="18" t="s">
        <v>40</v>
      </c>
      <c r="E43" s="18">
        <v>10800000</v>
      </c>
      <c r="F43" s="26" t="s">
        <v>69</v>
      </c>
    </row>
    <row r="44" spans="1:6" ht="15">
      <c r="A44" s="15" t="s">
        <v>23</v>
      </c>
      <c r="B44" s="2">
        <f>B40+10*LOG10(B42)</f>
        <v>-94.624562618571289</v>
      </c>
      <c r="C44" s="2" t="s">
        <v>40</v>
      </c>
      <c r="D44" s="2">
        <f>D40+10*LOG10(D42)</f>
        <v>-113.43697499232715</v>
      </c>
      <c r="E44" s="19" t="s">
        <v>40</v>
      </c>
      <c r="F44" s="25"/>
    </row>
    <row r="45" spans="1:6" ht="15">
      <c r="A45" s="15" t="s">
        <v>24</v>
      </c>
      <c r="B45" s="19" t="s">
        <v>40</v>
      </c>
      <c r="C45" s="2">
        <f>C41+10*LOG10(C43)</f>
        <v>-88.426675035687353</v>
      </c>
      <c r="D45" s="19" t="s">
        <v>40</v>
      </c>
      <c r="E45" s="2">
        <f>E41+10*LOG10(E43)</f>
        <v>-98.66576244513054</v>
      </c>
      <c r="F45" s="25"/>
    </row>
    <row r="46" spans="1:6" ht="15">
      <c r="A46" s="17" t="s">
        <v>25</v>
      </c>
      <c r="B46" s="18">
        <v>-9.1999999999999993</v>
      </c>
      <c r="C46" s="18" t="s">
        <v>40</v>
      </c>
      <c r="D46" s="18">
        <v>-5.4</v>
      </c>
      <c r="E46" s="18" t="s">
        <v>40</v>
      </c>
      <c r="F46" s="26" t="s">
        <v>70</v>
      </c>
    </row>
    <row r="47" spans="1:6" ht="15">
      <c r="A47" s="17" t="s">
        <v>26</v>
      </c>
      <c r="B47" s="18" t="s">
        <v>40</v>
      </c>
      <c r="C47" s="18">
        <v>-5.7</v>
      </c>
      <c r="D47" s="18" t="s">
        <v>40</v>
      </c>
      <c r="E47" s="18">
        <v>-10.7</v>
      </c>
      <c r="F47" s="26" t="s">
        <v>70</v>
      </c>
    </row>
    <row r="48" spans="1:6" ht="15">
      <c r="A48" s="15" t="s">
        <v>27</v>
      </c>
      <c r="B48" s="2">
        <v>2</v>
      </c>
      <c r="C48" s="2">
        <v>2</v>
      </c>
      <c r="D48" s="6">
        <v>2</v>
      </c>
      <c r="E48" s="6">
        <v>2</v>
      </c>
      <c r="F48" s="25" t="s">
        <v>58</v>
      </c>
    </row>
    <row r="49" spans="1:6" ht="15">
      <c r="A49" s="15" t="s">
        <v>28</v>
      </c>
      <c r="B49" s="6">
        <v>0</v>
      </c>
      <c r="C49" s="2" t="s">
        <v>40</v>
      </c>
      <c r="D49" s="6">
        <v>0</v>
      </c>
      <c r="E49" s="6" t="s">
        <v>40</v>
      </c>
      <c r="F49" s="25" t="s">
        <v>71</v>
      </c>
    </row>
    <row r="50" spans="1:6" ht="15">
      <c r="A50" s="15" t="s">
        <v>29</v>
      </c>
      <c r="B50" s="19" t="s">
        <v>40</v>
      </c>
      <c r="C50" s="6">
        <v>0</v>
      </c>
      <c r="D50" s="19" t="s">
        <v>40</v>
      </c>
      <c r="E50" s="6">
        <v>0</v>
      </c>
      <c r="F50" s="25" t="s">
        <v>71</v>
      </c>
    </row>
    <row r="51" spans="1:6" ht="30">
      <c r="A51" s="15" t="s">
        <v>72</v>
      </c>
      <c r="B51" s="2">
        <f>B44+B46+B48-B49</f>
        <v>-101.82456261857129</v>
      </c>
      <c r="C51" s="19" t="s">
        <v>40</v>
      </c>
      <c r="D51" s="2">
        <f>D44+D46+D48-D49</f>
        <v>-116.83697499232716</v>
      </c>
      <c r="E51" s="19" t="s">
        <v>40</v>
      </c>
      <c r="F51" s="25"/>
    </row>
    <row r="52" spans="1:6" ht="30">
      <c r="A52" s="15" t="s">
        <v>73</v>
      </c>
      <c r="B52" s="19" t="s">
        <v>40</v>
      </c>
      <c r="C52" s="2">
        <f>C45+C47+C48-C50</f>
        <v>-92.126675035687356</v>
      </c>
      <c r="D52" s="2" t="s">
        <v>40</v>
      </c>
      <c r="E52" s="2">
        <f>E45+E47+E48-E50</f>
        <v>-107.36576244513054</v>
      </c>
      <c r="F52" s="25"/>
    </row>
    <row r="53" spans="1:6" ht="30">
      <c r="A53" s="9" t="s">
        <v>74</v>
      </c>
      <c r="B53" s="8">
        <f>B28+B33+B34-B51</f>
        <v>165.20000000000005</v>
      </c>
      <c r="C53" s="8" t="s">
        <v>40</v>
      </c>
      <c r="D53" s="8">
        <f>D28+D33+D34-D51</f>
        <v>159.83697499232716</v>
      </c>
      <c r="E53" s="8" t="s">
        <v>40</v>
      </c>
      <c r="F53" s="28" t="s">
        <v>76</v>
      </c>
    </row>
    <row r="54" spans="1:6" ht="33.75" customHeight="1">
      <c r="A54" s="9" t="s">
        <v>75</v>
      </c>
      <c r="B54" s="8" t="s">
        <v>40</v>
      </c>
      <c r="C54" s="8">
        <f>C29+C33+C34-C52</f>
        <v>165.50000000000006</v>
      </c>
      <c r="D54" s="8" t="s">
        <v>40</v>
      </c>
      <c r="E54" s="8">
        <f>E29+E33+E34-E52</f>
        <v>154.16576244513055</v>
      </c>
      <c r="F54" s="28" t="s">
        <v>76</v>
      </c>
    </row>
    <row r="55" spans="1:6" ht="15">
      <c r="A55" s="4" t="s">
        <v>30</v>
      </c>
      <c r="B55" s="5"/>
      <c r="C55" s="5"/>
      <c r="D55" s="5"/>
      <c r="E55" s="5"/>
      <c r="F55" s="25"/>
    </row>
    <row r="56" spans="1:6" ht="36" customHeight="1">
      <c r="A56" s="34" t="s">
        <v>31</v>
      </c>
      <c r="B56" s="35">
        <v>6</v>
      </c>
      <c r="C56" s="35">
        <v>6</v>
      </c>
      <c r="D56" s="35">
        <v>6</v>
      </c>
      <c r="E56" s="35">
        <v>6</v>
      </c>
      <c r="F56" s="26" t="s">
        <v>101</v>
      </c>
    </row>
    <row r="57" spans="1:6" ht="30">
      <c r="A57" s="34" t="s">
        <v>32</v>
      </c>
      <c r="B57" s="35">
        <v>8</v>
      </c>
      <c r="C57" s="36" t="s">
        <v>40</v>
      </c>
      <c r="D57" s="35">
        <v>8</v>
      </c>
      <c r="E57" s="36" t="s">
        <v>40</v>
      </c>
      <c r="F57" s="26" t="s">
        <v>101</v>
      </c>
    </row>
    <row r="58" spans="1:6" ht="30">
      <c r="A58" s="34" t="s">
        <v>33</v>
      </c>
      <c r="B58" s="36" t="s">
        <v>40</v>
      </c>
      <c r="C58" s="35">
        <v>5</v>
      </c>
      <c r="D58" s="36" t="s">
        <v>40</v>
      </c>
      <c r="E58" s="35">
        <v>5</v>
      </c>
      <c r="F58" s="26" t="s">
        <v>101</v>
      </c>
    </row>
    <row r="59" spans="1:6" ht="30">
      <c r="A59" s="34" t="s">
        <v>34</v>
      </c>
      <c r="B59" s="35">
        <v>0</v>
      </c>
      <c r="C59" s="35">
        <v>0</v>
      </c>
      <c r="D59" s="35">
        <v>0</v>
      </c>
      <c r="E59" s="35">
        <v>0</v>
      </c>
      <c r="F59" s="26" t="s">
        <v>101</v>
      </c>
    </row>
    <row r="60" spans="1:6" ht="36" customHeight="1">
      <c r="A60" s="34" t="s">
        <v>35</v>
      </c>
      <c r="B60" s="35">
        <v>15</v>
      </c>
      <c r="C60" s="35">
        <v>15</v>
      </c>
      <c r="D60" s="35">
        <v>15</v>
      </c>
      <c r="E60" s="35">
        <v>15</v>
      </c>
      <c r="F60" s="26" t="s">
        <v>101</v>
      </c>
    </row>
    <row r="61" spans="1:6" ht="30">
      <c r="A61" s="34" t="s">
        <v>36</v>
      </c>
      <c r="B61" s="35">
        <v>0</v>
      </c>
      <c r="C61" s="35">
        <v>0</v>
      </c>
      <c r="D61" s="35">
        <v>0</v>
      </c>
      <c r="E61" s="35">
        <v>0</v>
      </c>
      <c r="F61" s="26" t="s">
        <v>101</v>
      </c>
    </row>
    <row r="62" spans="1:6" ht="45">
      <c r="A62" s="9" t="s">
        <v>48</v>
      </c>
      <c r="B62" s="8">
        <f>B53-B57+B59-B60+B61-B35</f>
        <v>141.20000000000005</v>
      </c>
      <c r="C62" s="8" t="s">
        <v>40</v>
      </c>
      <c r="D62" s="8">
        <f>D53-D57+D59-D60+D61-D35</f>
        <v>133.83697499232716</v>
      </c>
      <c r="E62" s="8" t="s">
        <v>40</v>
      </c>
      <c r="F62" s="29" t="s">
        <v>104</v>
      </c>
    </row>
    <row r="63" spans="1:6" ht="45">
      <c r="A63" s="9" t="s">
        <v>39</v>
      </c>
      <c r="B63" s="8" t="s">
        <v>40</v>
      </c>
      <c r="C63" s="8">
        <f>C54-C58+C59-C60+C61-C35</f>
        <v>144.50000000000006</v>
      </c>
      <c r="D63" s="8" t="s">
        <v>40</v>
      </c>
      <c r="E63" s="8">
        <f>E54-E58+E59-E60+E61-E35</f>
        <v>131.16576244513055</v>
      </c>
      <c r="F63" s="29" t="s">
        <v>105</v>
      </c>
    </row>
    <row r="65" spans="1:6" ht="45">
      <c r="A65" s="21" t="s">
        <v>77</v>
      </c>
      <c r="B65" s="18">
        <v>8</v>
      </c>
      <c r="C65" s="18" t="s">
        <v>40</v>
      </c>
      <c r="D65" s="18">
        <v>8</v>
      </c>
      <c r="E65" s="18" t="s">
        <v>40</v>
      </c>
      <c r="F65" s="26" t="s">
        <v>79</v>
      </c>
    </row>
    <row r="66" spans="1:6" ht="45">
      <c r="A66" s="21" t="s">
        <v>78</v>
      </c>
      <c r="B66" s="18" t="s">
        <v>40</v>
      </c>
      <c r="C66" s="18">
        <v>12</v>
      </c>
      <c r="D66" s="18" t="s">
        <v>40</v>
      </c>
      <c r="E66" s="18">
        <v>12</v>
      </c>
      <c r="F66" s="26" t="s">
        <v>79</v>
      </c>
    </row>
    <row r="67" spans="1:6" ht="15">
      <c r="A67" s="9" t="s">
        <v>82</v>
      </c>
      <c r="B67" s="8">
        <f>B22+B25-B51+B65</f>
        <v>155.20000000000005</v>
      </c>
      <c r="C67" s="8" t="s">
        <v>40</v>
      </c>
      <c r="D67" s="8">
        <f>D22+D25-D51+D65</f>
        <v>147.83697499232716</v>
      </c>
      <c r="E67" s="8" t="s">
        <v>40</v>
      </c>
      <c r="F67" s="29" t="s">
        <v>81</v>
      </c>
    </row>
    <row r="68" spans="1:6" ht="15">
      <c r="A68" s="9" t="s">
        <v>80</v>
      </c>
      <c r="B68" s="8" t="s">
        <v>40</v>
      </c>
      <c r="C68" s="8">
        <f>C22-C26-C52+C66</f>
        <v>155.70000000000005</v>
      </c>
      <c r="D68" s="8" t="s">
        <v>40</v>
      </c>
      <c r="E68" s="8">
        <f>E22-E26-E52+E66</f>
        <v>142.36576244513054</v>
      </c>
      <c r="F68" s="29" t="s">
        <v>81</v>
      </c>
    </row>
    <row r="72" spans="1:6">
      <c r="E72" s="11"/>
    </row>
    <row r="75" spans="1:6" s="22" customFormat="1" ht="15">
      <c r="B75" s="23"/>
      <c r="C75" s="23"/>
      <c r="D75" s="23"/>
      <c r="E75" s="24"/>
    </row>
  </sheetData>
  <mergeCells count="1">
    <mergeCell ref="B5:F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04157-1EF5-431A-ACC6-D678BF586A62}">
  <dimension ref="A1:D6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>
      <c r="A1" s="3"/>
      <c r="B1" s="40" t="s">
        <v>85</v>
      </c>
      <c r="C1" s="40"/>
      <c r="D1" s="40"/>
    </row>
    <row r="2" spans="1:4" ht="15" customHeight="1">
      <c r="A2" s="4" t="s">
        <v>1</v>
      </c>
      <c r="B2" s="32" t="s">
        <v>86</v>
      </c>
      <c r="C2" s="30" t="s">
        <v>89</v>
      </c>
      <c r="D2" s="30" t="s">
        <v>90</v>
      </c>
    </row>
    <row r="3" spans="1:4" ht="15">
      <c r="A3" s="15" t="s">
        <v>2</v>
      </c>
      <c r="B3" s="6">
        <v>2.6</v>
      </c>
      <c r="C3" s="6">
        <v>2.6</v>
      </c>
      <c r="D3" s="6">
        <v>2.6</v>
      </c>
    </row>
    <row r="4" spans="1:4" ht="15">
      <c r="A4" s="15" t="s">
        <v>62</v>
      </c>
      <c r="B4" s="6">
        <v>100</v>
      </c>
      <c r="C4" s="6">
        <v>100</v>
      </c>
      <c r="D4" s="6">
        <v>100</v>
      </c>
    </row>
    <row r="5" spans="1:4" ht="15">
      <c r="A5" s="15" t="s">
        <v>3</v>
      </c>
      <c r="B5" s="19" t="s">
        <v>40</v>
      </c>
      <c r="C5" s="19" t="s">
        <v>40</v>
      </c>
      <c r="D5" s="19" t="s">
        <v>40</v>
      </c>
    </row>
    <row r="6" spans="1:4" ht="15">
      <c r="A6" s="15" t="s">
        <v>4</v>
      </c>
      <c r="B6" s="2">
        <v>10000000</v>
      </c>
      <c r="C6" s="2">
        <v>2000000</v>
      </c>
      <c r="D6" s="2">
        <v>2000000</v>
      </c>
    </row>
    <row r="7" spans="1:4" ht="15">
      <c r="A7" s="15" t="s">
        <v>5</v>
      </c>
      <c r="B7" s="19" t="s">
        <v>40</v>
      </c>
      <c r="C7" s="19" t="s">
        <v>40</v>
      </c>
      <c r="D7" s="19" t="s">
        <v>40</v>
      </c>
    </row>
    <row r="8" spans="1:4" ht="15">
      <c r="A8" s="15" t="s">
        <v>6</v>
      </c>
      <c r="B8" s="7">
        <v>0.1</v>
      </c>
      <c r="C8" s="7">
        <v>0.1</v>
      </c>
      <c r="D8" s="7">
        <v>0.1</v>
      </c>
    </row>
    <row r="9" spans="1:4" ht="16.5">
      <c r="A9" s="15" t="s">
        <v>41</v>
      </c>
      <c r="B9" s="2" t="s">
        <v>57</v>
      </c>
      <c r="C9" s="2" t="s">
        <v>57</v>
      </c>
      <c r="D9" s="2" t="s">
        <v>57</v>
      </c>
    </row>
    <row r="10" spans="1:4" ht="15">
      <c r="A10" s="15" t="s">
        <v>42</v>
      </c>
      <c r="B10" s="2">
        <v>3</v>
      </c>
      <c r="C10" s="2">
        <v>3</v>
      </c>
      <c r="D10" s="2">
        <v>3</v>
      </c>
    </row>
    <row r="11" spans="1:4" ht="15">
      <c r="A11" s="15" t="s">
        <v>91</v>
      </c>
      <c r="B11" s="2">
        <v>64</v>
      </c>
      <c r="C11" s="2">
        <v>64</v>
      </c>
      <c r="D11" s="2">
        <v>64</v>
      </c>
    </row>
    <row r="12" spans="1:4" ht="15" customHeight="1">
      <c r="A12" s="4" t="s">
        <v>7</v>
      </c>
      <c r="B12" s="5"/>
      <c r="C12" s="5"/>
      <c r="D12" s="5"/>
    </row>
    <row r="13" spans="1:4" ht="30">
      <c r="A13" s="15" t="s">
        <v>43</v>
      </c>
      <c r="B13" s="2">
        <v>192</v>
      </c>
      <c r="C13" s="2">
        <v>192</v>
      </c>
      <c r="D13" s="2">
        <v>192</v>
      </c>
    </row>
    <row r="14" spans="1:4" ht="15">
      <c r="A14" s="15" t="s">
        <v>49</v>
      </c>
      <c r="B14" s="2">
        <v>4</v>
      </c>
      <c r="C14" s="2">
        <v>4</v>
      </c>
      <c r="D14" s="2">
        <v>4</v>
      </c>
    </row>
    <row r="15" spans="1:4" ht="15">
      <c r="A15" s="15" t="s">
        <v>8</v>
      </c>
      <c r="B15" s="2">
        <f t="shared" ref="B15:C15" si="0">B16-10*LOG10(B13)</f>
        <v>30.166987712964502</v>
      </c>
      <c r="C15" s="2">
        <f t="shared" si="0"/>
        <v>30.166987712964502</v>
      </c>
      <c r="D15" s="2">
        <v>128</v>
      </c>
    </row>
    <row r="16" spans="1:4" ht="30">
      <c r="A16" s="15" t="s">
        <v>44</v>
      </c>
      <c r="B16" s="2">
        <f>33+10*LOG10(B4)</f>
        <v>53</v>
      </c>
      <c r="C16" s="2">
        <f>33+10*LOG10(C4)</f>
        <v>53</v>
      </c>
      <c r="D16" s="2">
        <f>33+10*LOG10(D4)</f>
        <v>53</v>
      </c>
    </row>
    <row r="17" spans="1:4" ht="30">
      <c r="A17" s="15" t="s">
        <v>63</v>
      </c>
      <c r="B17" s="2" t="e">
        <f>B16+10*LOG10(B38/1000000/B4)</f>
        <v>#NUM!</v>
      </c>
      <c r="C17" s="2" t="e">
        <f>C16+10*LOG10(C38/1000000/C4)</f>
        <v>#NUM!</v>
      </c>
      <c r="D17" s="2" t="e">
        <f>D16+10*LOG10(D38/1000000/D4)</f>
        <v>#NUM!</v>
      </c>
    </row>
    <row r="18" spans="1:4" ht="15">
      <c r="A18" s="15" t="s">
        <v>9</v>
      </c>
      <c r="B18" s="2">
        <v>8</v>
      </c>
      <c r="C18" s="2">
        <v>8</v>
      </c>
      <c r="D18" s="2">
        <v>8</v>
      </c>
    </row>
    <row r="19" spans="1:4" ht="45">
      <c r="A19" s="21" t="s">
        <v>10</v>
      </c>
      <c r="B19" s="18">
        <v>16.8</v>
      </c>
      <c r="C19" s="18">
        <v>16.8</v>
      </c>
      <c r="D19" s="18">
        <v>16.8</v>
      </c>
    </row>
    <row r="20" spans="1:4" ht="15">
      <c r="A20" s="15" t="s">
        <v>11</v>
      </c>
      <c r="B20" s="2">
        <v>0</v>
      </c>
      <c r="C20" s="2">
        <v>0</v>
      </c>
      <c r="D20" s="2">
        <v>0</v>
      </c>
    </row>
    <row r="21" spans="1:4" ht="15.75" customHeight="1">
      <c r="A21" s="15" t="s">
        <v>12</v>
      </c>
      <c r="B21" s="2">
        <v>0</v>
      </c>
      <c r="C21" s="2">
        <v>0</v>
      </c>
      <c r="D21" s="2">
        <v>0</v>
      </c>
    </row>
    <row r="22" spans="1:4" ht="30">
      <c r="A22" s="15" t="s">
        <v>13</v>
      </c>
      <c r="B22" s="2">
        <v>3</v>
      </c>
      <c r="C22" s="2">
        <v>3</v>
      </c>
      <c r="D22" s="2">
        <v>3</v>
      </c>
    </row>
    <row r="23" spans="1:4" ht="15">
      <c r="A23" s="15" t="s">
        <v>66</v>
      </c>
      <c r="B23" s="19" t="s">
        <v>40</v>
      </c>
      <c r="C23" s="19" t="s">
        <v>40</v>
      </c>
      <c r="D23" s="19" t="s">
        <v>40</v>
      </c>
    </row>
    <row r="24" spans="1:4" ht="15">
      <c r="A24" s="15" t="s">
        <v>67</v>
      </c>
      <c r="B24" s="2" t="e">
        <f t="shared" ref="B24:D24" si="1">B17+B18+B19-B21-B22</f>
        <v>#NUM!</v>
      </c>
      <c r="C24" s="2" t="e">
        <f t="shared" si="1"/>
        <v>#NUM!</v>
      </c>
      <c r="D24" s="2" t="e">
        <f t="shared" si="1"/>
        <v>#NUM!</v>
      </c>
    </row>
    <row r="25" spans="1:4">
      <c r="A25" s="4" t="s">
        <v>14</v>
      </c>
      <c r="B25" s="5"/>
      <c r="C25" s="5"/>
      <c r="D25" s="5"/>
    </row>
    <row r="26" spans="1:4" ht="30">
      <c r="A26" s="15" t="s">
        <v>45</v>
      </c>
      <c r="B26" s="2">
        <v>4</v>
      </c>
      <c r="C26" s="2">
        <v>2</v>
      </c>
      <c r="D26" s="2">
        <v>1</v>
      </c>
    </row>
    <row r="27" spans="1:4" ht="15">
      <c r="A27" s="15" t="s">
        <v>46</v>
      </c>
      <c r="B27" s="2">
        <v>4</v>
      </c>
      <c r="C27" s="2">
        <v>2</v>
      </c>
      <c r="D27" s="2">
        <v>1</v>
      </c>
    </row>
    <row r="28" spans="1:4" ht="15">
      <c r="A28" s="15" t="s">
        <v>15</v>
      </c>
      <c r="B28" s="2">
        <v>0</v>
      </c>
      <c r="C28" s="6">
        <v>-3</v>
      </c>
      <c r="D28" s="6">
        <v>-3</v>
      </c>
    </row>
    <row r="29" spans="1:4" ht="28.5">
      <c r="A29" s="17" t="s">
        <v>47</v>
      </c>
      <c r="B29" s="18">
        <v>0</v>
      </c>
      <c r="C29" s="18">
        <v>0</v>
      </c>
      <c r="D29" s="18">
        <v>0</v>
      </c>
    </row>
    <row r="30" spans="1:4" ht="30">
      <c r="A30" s="15" t="s">
        <v>16</v>
      </c>
      <c r="B30" s="2">
        <v>1</v>
      </c>
      <c r="C30" s="2">
        <v>1</v>
      </c>
      <c r="D30" s="2">
        <v>1</v>
      </c>
    </row>
    <row r="31" spans="1:4" ht="15">
      <c r="A31" s="15" t="s">
        <v>17</v>
      </c>
      <c r="B31" s="6">
        <v>7</v>
      </c>
      <c r="C31" s="6">
        <v>7</v>
      </c>
      <c r="D31" s="6">
        <v>7</v>
      </c>
    </row>
    <row r="32" spans="1:4" ht="15">
      <c r="A32" s="15" t="s">
        <v>18</v>
      </c>
      <c r="B32" s="6">
        <v>-174</v>
      </c>
      <c r="C32" s="6">
        <v>-174</v>
      </c>
      <c r="D32" s="6">
        <v>-174</v>
      </c>
    </row>
    <row r="33" spans="1:4" ht="30">
      <c r="A33" s="15" t="s">
        <v>19</v>
      </c>
      <c r="B33" s="2">
        <v>-999</v>
      </c>
      <c r="C33" s="2">
        <v>-999</v>
      </c>
      <c r="D33" s="2">
        <v>-999</v>
      </c>
    </row>
    <row r="34" spans="1:4" ht="15">
      <c r="A34" s="15" t="s">
        <v>20</v>
      </c>
      <c r="B34" s="2">
        <v>-999</v>
      </c>
      <c r="C34" s="2">
        <v>-999</v>
      </c>
      <c r="D34" s="2">
        <v>-999</v>
      </c>
    </row>
    <row r="35" spans="1:4" ht="45">
      <c r="A35" s="15" t="s">
        <v>37</v>
      </c>
      <c r="B35" s="19" t="s">
        <v>40</v>
      </c>
      <c r="C35" s="19" t="s">
        <v>40</v>
      </c>
      <c r="D35" s="19" t="s">
        <v>40</v>
      </c>
    </row>
    <row r="36" spans="1:4" ht="45">
      <c r="A36" s="15" t="s">
        <v>38</v>
      </c>
      <c r="B36" s="2">
        <f>10*LOG10(10^((B31+B32)/10)+10^(B34/10))</f>
        <v>-167.00000000000003</v>
      </c>
      <c r="C36" s="2">
        <f>10*LOG10(10^((C31+C32)/10)+10^(C34/10))</f>
        <v>-167.00000000000003</v>
      </c>
      <c r="D36" s="2">
        <f>10*LOG10(10^((D31+D32)/10)+10^(D34/10))</f>
        <v>-167.00000000000003</v>
      </c>
    </row>
    <row r="37" spans="1:4" ht="28.5">
      <c r="A37" s="17" t="s">
        <v>21</v>
      </c>
      <c r="B37" s="18" t="s">
        <v>40</v>
      </c>
      <c r="C37" s="18" t="s">
        <v>40</v>
      </c>
      <c r="D37" s="18" t="s">
        <v>40</v>
      </c>
    </row>
    <row r="38" spans="1:4" ht="28.5">
      <c r="A38" s="17" t="s">
        <v>22</v>
      </c>
      <c r="B38" s="18"/>
      <c r="C38" s="18"/>
      <c r="D38" s="18"/>
    </row>
    <row r="39" spans="1:4" ht="15">
      <c r="A39" s="15" t="s">
        <v>23</v>
      </c>
      <c r="B39" s="2" t="s">
        <v>40</v>
      </c>
      <c r="C39" s="2" t="s">
        <v>40</v>
      </c>
      <c r="D39" s="2" t="s">
        <v>40</v>
      </c>
    </row>
    <row r="40" spans="1:4" ht="15">
      <c r="A40" s="15" t="s">
        <v>24</v>
      </c>
      <c r="B40" s="2" t="e">
        <f>B36+10*LOG10(B38)</f>
        <v>#NUM!</v>
      </c>
      <c r="C40" s="2" t="e">
        <f>C36+10*LOG10(C38)</f>
        <v>#NUM!</v>
      </c>
      <c r="D40" s="2" t="e">
        <f>D36+10*LOG10(D38)</f>
        <v>#NUM!</v>
      </c>
    </row>
    <row r="41" spans="1:4" ht="15">
      <c r="A41" s="17" t="s">
        <v>25</v>
      </c>
      <c r="B41" s="18" t="s">
        <v>40</v>
      </c>
      <c r="C41" s="18" t="s">
        <v>40</v>
      </c>
      <c r="D41" s="18" t="s">
        <v>40</v>
      </c>
    </row>
    <row r="42" spans="1:4" ht="15">
      <c r="A42" s="17" t="s">
        <v>26</v>
      </c>
      <c r="B42" s="18"/>
      <c r="C42" s="18"/>
      <c r="D42" s="18"/>
    </row>
    <row r="43" spans="1:4" ht="15">
      <c r="A43" s="15" t="s">
        <v>27</v>
      </c>
      <c r="B43" s="2">
        <v>2</v>
      </c>
      <c r="C43" s="2">
        <v>2</v>
      </c>
      <c r="D43" s="2">
        <v>2</v>
      </c>
    </row>
    <row r="44" spans="1:4" ht="15">
      <c r="A44" s="15" t="s">
        <v>28</v>
      </c>
      <c r="B44" s="2" t="s">
        <v>40</v>
      </c>
      <c r="C44" s="2" t="s">
        <v>40</v>
      </c>
      <c r="D44" s="2" t="s">
        <v>40</v>
      </c>
    </row>
    <row r="45" spans="1:4" ht="15">
      <c r="A45" s="15" t="s">
        <v>29</v>
      </c>
      <c r="B45" s="6">
        <v>0</v>
      </c>
      <c r="C45" s="6">
        <v>0</v>
      </c>
      <c r="D45" s="6">
        <v>0</v>
      </c>
    </row>
    <row r="46" spans="1:4" ht="30">
      <c r="A46" s="15" t="s">
        <v>72</v>
      </c>
      <c r="B46" s="19" t="s">
        <v>40</v>
      </c>
      <c r="C46" s="19" t="s">
        <v>40</v>
      </c>
      <c r="D46" s="19" t="s">
        <v>40</v>
      </c>
    </row>
    <row r="47" spans="1:4" ht="30">
      <c r="A47" s="15" t="s">
        <v>73</v>
      </c>
      <c r="B47" s="2" t="e">
        <f>B40+B42+B43-B45</f>
        <v>#NUM!</v>
      </c>
      <c r="C47" s="2" t="e">
        <f>C40+C42+C43-C45</f>
        <v>#NUM!</v>
      </c>
      <c r="D47" s="2" t="e">
        <f>D40+D42+D43-D45</f>
        <v>#NUM!</v>
      </c>
    </row>
    <row r="48" spans="1:4" ht="30">
      <c r="A48" s="9" t="s">
        <v>74</v>
      </c>
      <c r="B48" s="8" t="s">
        <v>40</v>
      </c>
      <c r="C48" s="8" t="s">
        <v>40</v>
      </c>
      <c r="D48" s="8" t="s">
        <v>40</v>
      </c>
    </row>
    <row r="49" spans="1:4" ht="33.75" customHeight="1">
      <c r="A49" s="9" t="s">
        <v>75</v>
      </c>
      <c r="B49" s="8" t="e">
        <f>B24+B28+B29-B47</f>
        <v>#NUM!</v>
      </c>
      <c r="C49" s="8" t="e">
        <f>C24+C28+C29-C47</f>
        <v>#NUM!</v>
      </c>
      <c r="D49" s="8" t="e">
        <f>D24+D28+D29-D47</f>
        <v>#NUM!</v>
      </c>
    </row>
    <row r="50" spans="1:4">
      <c r="A50" s="4" t="s">
        <v>30</v>
      </c>
      <c r="B50" s="5"/>
      <c r="C50" s="5"/>
      <c r="D50" s="5"/>
    </row>
    <row r="51" spans="1:4" ht="15">
      <c r="A51" s="34" t="s">
        <v>31</v>
      </c>
      <c r="B51" s="35">
        <v>6</v>
      </c>
      <c r="C51" s="35">
        <v>6</v>
      </c>
      <c r="D51" s="35">
        <v>6</v>
      </c>
    </row>
    <row r="52" spans="1:4" ht="30">
      <c r="A52" s="34" t="s">
        <v>32</v>
      </c>
      <c r="B52" s="36" t="s">
        <v>40</v>
      </c>
      <c r="C52" s="36" t="s">
        <v>40</v>
      </c>
      <c r="D52" s="36" t="s">
        <v>40</v>
      </c>
    </row>
    <row r="53" spans="1:4" ht="30">
      <c r="A53" s="34" t="s">
        <v>33</v>
      </c>
      <c r="B53" s="35">
        <v>5</v>
      </c>
      <c r="C53" s="35">
        <v>5</v>
      </c>
      <c r="D53" s="35">
        <v>5</v>
      </c>
    </row>
    <row r="54" spans="1:4" ht="15">
      <c r="A54" s="34" t="s">
        <v>34</v>
      </c>
      <c r="B54" s="35">
        <v>0</v>
      </c>
      <c r="C54" s="35">
        <v>0</v>
      </c>
      <c r="D54" s="35">
        <v>0</v>
      </c>
    </row>
    <row r="55" spans="1:4" ht="16.5" customHeight="1">
      <c r="A55" s="34" t="s">
        <v>35</v>
      </c>
      <c r="B55" s="35">
        <v>15</v>
      </c>
      <c r="C55" s="35">
        <v>15</v>
      </c>
      <c r="D55" s="35">
        <v>15</v>
      </c>
    </row>
    <row r="56" spans="1:4" ht="15">
      <c r="A56" s="34" t="s">
        <v>36</v>
      </c>
      <c r="B56" s="35">
        <v>0</v>
      </c>
      <c r="C56" s="35">
        <v>0</v>
      </c>
      <c r="D56" s="35">
        <v>0</v>
      </c>
    </row>
    <row r="57" spans="1:4" ht="30">
      <c r="A57" s="9" t="s">
        <v>48</v>
      </c>
      <c r="B57" s="8" t="s">
        <v>40</v>
      </c>
      <c r="C57" s="8" t="s">
        <v>40</v>
      </c>
      <c r="D57" s="8" t="s">
        <v>40</v>
      </c>
    </row>
    <row r="58" spans="1:4" ht="30">
      <c r="A58" s="9" t="s">
        <v>39</v>
      </c>
      <c r="B58" s="8" t="e">
        <f>B49-B53+B54-B55+B56-B30</f>
        <v>#NUM!</v>
      </c>
      <c r="C58" s="8" t="e">
        <f>C49-C53+C54-C55+C56-C30</f>
        <v>#NUM!</v>
      </c>
      <c r="D58" s="8" t="e">
        <f>D49-D53+D54-D55+D56-D30</f>
        <v>#NUM!</v>
      </c>
    </row>
    <row r="59" spans="1:4">
      <c r="C59" s="11"/>
      <c r="D59" s="11"/>
    </row>
    <row r="60" spans="1:4" ht="15">
      <c r="A60" s="21" t="s">
        <v>77</v>
      </c>
      <c r="B60" s="18" t="s">
        <v>40</v>
      </c>
      <c r="C60" s="18" t="s">
        <v>40</v>
      </c>
      <c r="D60" s="18" t="s">
        <v>40</v>
      </c>
    </row>
    <row r="61" spans="1:4" ht="15">
      <c r="A61" s="21" t="s">
        <v>78</v>
      </c>
      <c r="B61" s="18">
        <v>12</v>
      </c>
      <c r="C61" s="18">
        <v>12</v>
      </c>
      <c r="D61" s="18">
        <v>12</v>
      </c>
    </row>
    <row r="62" spans="1:4" ht="15">
      <c r="A62" s="9" t="s">
        <v>82</v>
      </c>
      <c r="B62" s="8" t="s">
        <v>40</v>
      </c>
      <c r="C62" s="8" t="s">
        <v>40</v>
      </c>
      <c r="D62" s="8" t="s">
        <v>40</v>
      </c>
    </row>
    <row r="63" spans="1:4" ht="15">
      <c r="A63" s="9" t="s">
        <v>80</v>
      </c>
      <c r="B63" s="8" t="e">
        <f>B17-B21-B47+B61</f>
        <v>#NUM!</v>
      </c>
      <c r="C63" s="8" t="e">
        <f>C17-C21-C47+C61</f>
        <v>#NUM!</v>
      </c>
      <c r="D63" s="8" t="e">
        <f>D17-D21-D47+D61</f>
        <v>#NUM!</v>
      </c>
    </row>
    <row r="64" spans="1:4">
      <c r="C64" s="11"/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0F2C3-C485-45F4-9CEA-975FDCF8B3E6}">
  <dimension ref="A1:D63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>
      <c r="A1" s="3"/>
      <c r="B1" s="40" t="s">
        <v>85</v>
      </c>
      <c r="C1" s="40"/>
      <c r="D1" s="40"/>
    </row>
    <row r="2" spans="1:4" ht="15" customHeight="1">
      <c r="A2" s="4" t="s">
        <v>1</v>
      </c>
      <c r="B2" s="32" t="s">
        <v>86</v>
      </c>
      <c r="C2" s="30" t="s">
        <v>89</v>
      </c>
      <c r="D2" s="30" t="s">
        <v>90</v>
      </c>
    </row>
    <row r="3" spans="1:4" ht="15">
      <c r="A3" s="15" t="s">
        <v>2</v>
      </c>
      <c r="B3" s="6">
        <v>2.6</v>
      </c>
      <c r="C3" s="6">
        <v>2.6</v>
      </c>
      <c r="D3" s="6">
        <v>2.6</v>
      </c>
    </row>
    <row r="4" spans="1:4" ht="15">
      <c r="A4" s="15" t="s">
        <v>62</v>
      </c>
      <c r="B4" s="6">
        <v>100</v>
      </c>
      <c r="C4" s="6">
        <v>100</v>
      </c>
      <c r="D4" s="6">
        <v>100</v>
      </c>
    </row>
    <row r="5" spans="1:4" ht="15">
      <c r="A5" s="15" t="s">
        <v>3</v>
      </c>
      <c r="B5" s="19" t="s">
        <v>40</v>
      </c>
      <c r="C5" s="19" t="s">
        <v>40</v>
      </c>
      <c r="D5" s="19" t="s">
        <v>40</v>
      </c>
    </row>
    <row r="6" spans="1:4" ht="15">
      <c r="A6" s="15" t="s">
        <v>4</v>
      </c>
      <c r="B6" s="2">
        <v>10000000</v>
      </c>
      <c r="C6" s="2">
        <v>2000000</v>
      </c>
      <c r="D6" s="2">
        <v>2000000</v>
      </c>
    </row>
    <row r="7" spans="1:4" ht="15">
      <c r="A7" s="15" t="s">
        <v>5</v>
      </c>
      <c r="B7" s="19" t="s">
        <v>40</v>
      </c>
      <c r="C7" s="19" t="s">
        <v>40</v>
      </c>
      <c r="D7" s="19" t="s">
        <v>40</v>
      </c>
    </row>
    <row r="8" spans="1:4" ht="15">
      <c r="A8" s="15" t="s">
        <v>6</v>
      </c>
      <c r="B8" s="7">
        <v>0.1</v>
      </c>
      <c r="C8" s="7">
        <v>0.1</v>
      </c>
      <c r="D8" s="7">
        <v>0.1</v>
      </c>
    </row>
    <row r="9" spans="1:4" ht="16.5">
      <c r="A9" s="15" t="s">
        <v>41</v>
      </c>
      <c r="B9" s="2" t="s">
        <v>57</v>
      </c>
      <c r="C9" s="2" t="s">
        <v>57</v>
      </c>
      <c r="D9" s="2" t="s">
        <v>57</v>
      </c>
    </row>
    <row r="10" spans="1:4" ht="15">
      <c r="A10" s="15" t="s">
        <v>42</v>
      </c>
      <c r="B10" s="2">
        <v>3</v>
      </c>
      <c r="C10" s="2">
        <v>3</v>
      </c>
      <c r="D10" s="2">
        <v>3</v>
      </c>
    </row>
    <row r="11" spans="1:4" ht="15">
      <c r="A11" s="15" t="s">
        <v>91</v>
      </c>
      <c r="B11" s="2">
        <v>64</v>
      </c>
      <c r="C11" s="2">
        <v>64</v>
      </c>
      <c r="D11" s="2">
        <v>64</v>
      </c>
    </row>
    <row r="12" spans="1:4" ht="15" customHeight="1">
      <c r="A12" s="4" t="s">
        <v>7</v>
      </c>
      <c r="B12" s="5"/>
      <c r="C12" s="5"/>
      <c r="D12" s="5"/>
    </row>
    <row r="13" spans="1:4" ht="30">
      <c r="A13" s="15" t="s">
        <v>43</v>
      </c>
      <c r="B13" s="2">
        <v>192</v>
      </c>
      <c r="C13" s="2">
        <v>192</v>
      </c>
      <c r="D13" s="2">
        <v>128</v>
      </c>
    </row>
    <row r="14" spans="1:4" ht="15">
      <c r="A14" s="15" t="s">
        <v>49</v>
      </c>
      <c r="B14" s="2">
        <v>4</v>
      </c>
      <c r="C14" s="2">
        <v>4</v>
      </c>
      <c r="D14" s="2">
        <v>4</v>
      </c>
    </row>
    <row r="15" spans="1:4" ht="15">
      <c r="A15" s="15" t="s">
        <v>8</v>
      </c>
      <c r="B15" s="2">
        <f t="shared" ref="B15:C15" si="0">B16-10*LOG10(B13)</f>
        <v>30.166987712964502</v>
      </c>
      <c r="C15" s="2">
        <f t="shared" si="0"/>
        <v>30.166987712964502</v>
      </c>
      <c r="D15" s="2">
        <v>192</v>
      </c>
    </row>
    <row r="16" spans="1:4" ht="30">
      <c r="A16" s="15" t="s">
        <v>44</v>
      </c>
      <c r="B16" s="2">
        <f>33+10*LOG10(B4)</f>
        <v>53</v>
      </c>
      <c r="C16" s="2">
        <f>33+10*LOG10(C4)</f>
        <v>53</v>
      </c>
      <c r="D16" s="2">
        <f>33+10*LOG10(D4)</f>
        <v>53</v>
      </c>
    </row>
    <row r="17" spans="1:4" ht="30">
      <c r="A17" s="15" t="s">
        <v>63</v>
      </c>
      <c r="B17" s="2" t="e">
        <f>B16+10*LOG10(B38/1000000/B4)</f>
        <v>#NUM!</v>
      </c>
      <c r="C17" s="2" t="e">
        <f>C16+10*LOG10(C38/1000000/C4)</f>
        <v>#NUM!</v>
      </c>
      <c r="D17" s="2" t="e">
        <f>D16+10*LOG10(D38/1000000/D4)</f>
        <v>#NUM!</v>
      </c>
    </row>
    <row r="18" spans="1:4" ht="15">
      <c r="A18" s="15" t="s">
        <v>9</v>
      </c>
      <c r="B18" s="2">
        <v>8</v>
      </c>
      <c r="C18" s="2">
        <v>8</v>
      </c>
      <c r="D18" s="2">
        <v>8</v>
      </c>
    </row>
    <row r="19" spans="1:4" ht="45">
      <c r="A19" s="21" t="s">
        <v>10</v>
      </c>
      <c r="B19" s="18">
        <v>16.8</v>
      </c>
      <c r="C19" s="18">
        <v>16.8</v>
      </c>
      <c r="D19" s="18">
        <v>16.8</v>
      </c>
    </row>
    <row r="20" spans="1:4" ht="15">
      <c r="A20" s="15" t="s">
        <v>11</v>
      </c>
      <c r="B20" s="2">
        <v>0</v>
      </c>
      <c r="C20" s="2">
        <v>0</v>
      </c>
      <c r="D20" s="2">
        <v>0</v>
      </c>
    </row>
    <row r="21" spans="1:4" ht="15.75" customHeight="1">
      <c r="A21" s="15" t="s">
        <v>12</v>
      </c>
      <c r="B21" s="2">
        <v>0</v>
      </c>
      <c r="C21" s="2">
        <v>0</v>
      </c>
      <c r="D21" s="2">
        <v>0</v>
      </c>
    </row>
    <row r="22" spans="1:4" ht="30">
      <c r="A22" s="15" t="s">
        <v>13</v>
      </c>
      <c r="B22" s="2">
        <v>3</v>
      </c>
      <c r="C22" s="2">
        <v>3</v>
      </c>
      <c r="D22" s="2">
        <v>3</v>
      </c>
    </row>
    <row r="23" spans="1:4" ht="15">
      <c r="A23" s="15" t="s">
        <v>66</v>
      </c>
      <c r="B23" s="19" t="s">
        <v>40</v>
      </c>
      <c r="C23" s="19" t="s">
        <v>40</v>
      </c>
      <c r="D23" s="19" t="s">
        <v>40</v>
      </c>
    </row>
    <row r="24" spans="1:4" ht="15">
      <c r="A24" s="15" t="s">
        <v>67</v>
      </c>
      <c r="B24" s="2" t="e">
        <f t="shared" ref="B24:D24" si="1">B17+B18+B19-B21-B22</f>
        <v>#NUM!</v>
      </c>
      <c r="C24" s="2" t="e">
        <f t="shared" si="1"/>
        <v>#NUM!</v>
      </c>
      <c r="D24" s="2" t="e">
        <f t="shared" si="1"/>
        <v>#NUM!</v>
      </c>
    </row>
    <row r="25" spans="1:4">
      <c r="A25" s="4" t="s">
        <v>14</v>
      </c>
      <c r="B25" s="5"/>
      <c r="C25" s="5"/>
      <c r="D25" s="5"/>
    </row>
    <row r="26" spans="1:4" ht="30">
      <c r="A26" s="15" t="s">
        <v>45</v>
      </c>
      <c r="B26" s="2">
        <v>4</v>
      </c>
      <c r="C26" s="2">
        <v>2</v>
      </c>
      <c r="D26" s="2">
        <v>1</v>
      </c>
    </row>
    <row r="27" spans="1:4" ht="15">
      <c r="A27" s="15" t="s">
        <v>46</v>
      </c>
      <c r="B27" s="2">
        <v>4</v>
      </c>
      <c r="C27" s="2">
        <v>2</v>
      </c>
      <c r="D27" s="2">
        <v>1</v>
      </c>
    </row>
    <row r="28" spans="1:4" ht="15">
      <c r="A28" s="15" t="s">
        <v>15</v>
      </c>
      <c r="B28" s="2">
        <v>0</v>
      </c>
      <c r="C28" s="6">
        <v>-3</v>
      </c>
      <c r="D28" s="6">
        <v>-3</v>
      </c>
    </row>
    <row r="29" spans="1:4" ht="28.5">
      <c r="A29" s="17" t="s">
        <v>47</v>
      </c>
      <c r="B29" s="18">
        <v>0</v>
      </c>
      <c r="C29" s="18">
        <v>0</v>
      </c>
      <c r="D29" s="18">
        <v>0</v>
      </c>
    </row>
    <row r="30" spans="1:4" ht="30">
      <c r="A30" s="15" t="s">
        <v>16</v>
      </c>
      <c r="B30" s="2">
        <v>1</v>
      </c>
      <c r="C30" s="2">
        <v>1</v>
      </c>
      <c r="D30" s="2">
        <v>1</v>
      </c>
    </row>
    <row r="31" spans="1:4" ht="15">
      <c r="A31" s="15" t="s">
        <v>17</v>
      </c>
      <c r="B31" s="6">
        <v>7</v>
      </c>
      <c r="C31" s="6">
        <v>7</v>
      </c>
      <c r="D31" s="6">
        <v>7</v>
      </c>
    </row>
    <row r="32" spans="1:4" ht="15">
      <c r="A32" s="15" t="s">
        <v>18</v>
      </c>
      <c r="B32" s="6">
        <v>-174</v>
      </c>
      <c r="C32" s="6">
        <v>-174</v>
      </c>
      <c r="D32" s="6">
        <v>-174</v>
      </c>
    </row>
    <row r="33" spans="1:4" ht="30">
      <c r="A33" s="15" t="s">
        <v>19</v>
      </c>
      <c r="B33" s="2">
        <v>-999</v>
      </c>
      <c r="C33" s="2">
        <v>-999</v>
      </c>
      <c r="D33" s="2">
        <v>-999</v>
      </c>
    </row>
    <row r="34" spans="1:4" ht="15">
      <c r="A34" s="15" t="s">
        <v>20</v>
      </c>
      <c r="B34" s="2">
        <v>-999</v>
      </c>
      <c r="C34" s="2">
        <v>-999</v>
      </c>
      <c r="D34" s="2">
        <v>-999</v>
      </c>
    </row>
    <row r="35" spans="1:4" ht="45">
      <c r="A35" s="15" t="s">
        <v>37</v>
      </c>
      <c r="B35" s="19" t="s">
        <v>40</v>
      </c>
      <c r="C35" s="19" t="s">
        <v>40</v>
      </c>
      <c r="D35" s="19" t="s">
        <v>40</v>
      </c>
    </row>
    <row r="36" spans="1:4" ht="45">
      <c r="A36" s="15" t="s">
        <v>38</v>
      </c>
      <c r="B36" s="2">
        <f>10*LOG10(10^((B31+B32)/10)+10^(B34/10))</f>
        <v>-167.00000000000003</v>
      </c>
      <c r="C36" s="2">
        <f>10*LOG10(10^((C31+C32)/10)+10^(C34/10))</f>
        <v>-167.00000000000003</v>
      </c>
      <c r="D36" s="2">
        <f>10*LOG10(10^((D31+D32)/10)+10^(D34/10))</f>
        <v>-167.00000000000003</v>
      </c>
    </row>
    <row r="37" spans="1:4" ht="28.5">
      <c r="A37" s="17" t="s">
        <v>21</v>
      </c>
      <c r="B37" s="18" t="s">
        <v>40</v>
      </c>
      <c r="C37" s="18" t="s">
        <v>40</v>
      </c>
      <c r="D37" s="18" t="s">
        <v>40</v>
      </c>
    </row>
    <row r="38" spans="1:4" ht="28.5">
      <c r="A38" s="17" t="s">
        <v>22</v>
      </c>
      <c r="B38" s="18"/>
      <c r="C38" s="18"/>
      <c r="D38" s="18"/>
    </row>
    <row r="39" spans="1:4" ht="15">
      <c r="A39" s="15" t="s">
        <v>23</v>
      </c>
      <c r="B39" s="2" t="s">
        <v>40</v>
      </c>
      <c r="C39" s="2" t="s">
        <v>40</v>
      </c>
      <c r="D39" s="2" t="s">
        <v>40</v>
      </c>
    </row>
    <row r="40" spans="1:4" ht="15">
      <c r="A40" s="15" t="s">
        <v>24</v>
      </c>
      <c r="B40" s="2" t="e">
        <f>B36+10*LOG10(B38)</f>
        <v>#NUM!</v>
      </c>
      <c r="C40" s="2" t="e">
        <f>C36+10*LOG10(C38)</f>
        <v>#NUM!</v>
      </c>
      <c r="D40" s="2" t="e">
        <f>D36+10*LOG10(D38)</f>
        <v>#NUM!</v>
      </c>
    </row>
    <row r="41" spans="1:4" ht="15">
      <c r="A41" s="17" t="s">
        <v>25</v>
      </c>
      <c r="B41" s="18" t="s">
        <v>40</v>
      </c>
      <c r="C41" s="18" t="s">
        <v>40</v>
      </c>
      <c r="D41" s="18" t="s">
        <v>40</v>
      </c>
    </row>
    <row r="42" spans="1:4" ht="15">
      <c r="A42" s="17" t="s">
        <v>26</v>
      </c>
      <c r="B42" s="18"/>
      <c r="C42" s="18"/>
      <c r="D42" s="18"/>
    </row>
    <row r="43" spans="1:4" ht="15">
      <c r="A43" s="15" t="s">
        <v>27</v>
      </c>
      <c r="B43" s="2">
        <v>2</v>
      </c>
      <c r="C43" s="2">
        <v>2</v>
      </c>
      <c r="D43" s="2">
        <v>2</v>
      </c>
    </row>
    <row r="44" spans="1:4" ht="15">
      <c r="A44" s="15" t="s">
        <v>28</v>
      </c>
      <c r="B44" s="2" t="s">
        <v>40</v>
      </c>
      <c r="C44" s="2" t="s">
        <v>40</v>
      </c>
      <c r="D44" s="2" t="s">
        <v>40</v>
      </c>
    </row>
    <row r="45" spans="1:4" ht="15">
      <c r="A45" s="15" t="s">
        <v>29</v>
      </c>
      <c r="B45" s="6">
        <v>0</v>
      </c>
      <c r="C45" s="6">
        <v>0</v>
      </c>
      <c r="D45" s="6">
        <v>0</v>
      </c>
    </row>
    <row r="46" spans="1:4" ht="30">
      <c r="A46" s="15" t="s">
        <v>72</v>
      </c>
      <c r="B46" s="19" t="s">
        <v>40</v>
      </c>
      <c r="C46" s="19" t="s">
        <v>40</v>
      </c>
      <c r="D46" s="19" t="s">
        <v>40</v>
      </c>
    </row>
    <row r="47" spans="1:4" ht="30">
      <c r="A47" s="15" t="s">
        <v>73</v>
      </c>
      <c r="B47" s="2" t="e">
        <f>B40+B42+B43-B45</f>
        <v>#NUM!</v>
      </c>
      <c r="C47" s="2" t="e">
        <f>C40+C42+C43-C45</f>
        <v>#NUM!</v>
      </c>
      <c r="D47" s="2" t="e">
        <f>D40+D42+D43-D45</f>
        <v>#NUM!</v>
      </c>
    </row>
    <row r="48" spans="1:4" ht="30">
      <c r="A48" s="9" t="s">
        <v>74</v>
      </c>
      <c r="B48" s="8" t="s">
        <v>40</v>
      </c>
      <c r="C48" s="8" t="s">
        <v>40</v>
      </c>
      <c r="D48" s="8" t="s">
        <v>40</v>
      </c>
    </row>
    <row r="49" spans="1:4" ht="33.75" customHeight="1">
      <c r="A49" s="9" t="s">
        <v>75</v>
      </c>
      <c r="B49" s="8" t="e">
        <f>B24+B28+B29-B47</f>
        <v>#NUM!</v>
      </c>
      <c r="C49" s="8" t="e">
        <f>C24+C28+C29-C47</f>
        <v>#NUM!</v>
      </c>
      <c r="D49" s="8" t="e">
        <f>D24+D28+D29-D47</f>
        <v>#NUM!</v>
      </c>
    </row>
    <row r="50" spans="1:4">
      <c r="A50" s="4" t="s">
        <v>30</v>
      </c>
      <c r="B50" s="5"/>
      <c r="C50" s="5"/>
      <c r="D50" s="5"/>
    </row>
    <row r="51" spans="1:4" ht="15">
      <c r="A51" s="34" t="s">
        <v>31</v>
      </c>
      <c r="B51" s="35">
        <v>6</v>
      </c>
      <c r="C51" s="35">
        <v>6</v>
      </c>
      <c r="D51" s="35">
        <v>6</v>
      </c>
    </row>
    <row r="52" spans="1:4" ht="30">
      <c r="A52" s="34" t="s">
        <v>32</v>
      </c>
      <c r="B52" s="36" t="s">
        <v>40</v>
      </c>
      <c r="C52" s="36" t="s">
        <v>40</v>
      </c>
      <c r="D52" s="36" t="s">
        <v>40</v>
      </c>
    </row>
    <row r="53" spans="1:4" ht="30">
      <c r="A53" s="34" t="s">
        <v>33</v>
      </c>
      <c r="B53" s="35">
        <v>5</v>
      </c>
      <c r="C53" s="35">
        <v>5</v>
      </c>
      <c r="D53" s="35">
        <v>5</v>
      </c>
    </row>
    <row r="54" spans="1:4" ht="15">
      <c r="A54" s="34" t="s">
        <v>34</v>
      </c>
      <c r="B54" s="35">
        <v>0</v>
      </c>
      <c r="C54" s="35">
        <v>0</v>
      </c>
      <c r="D54" s="35">
        <v>0</v>
      </c>
    </row>
    <row r="55" spans="1:4" ht="16.5" customHeight="1">
      <c r="A55" s="34" t="s">
        <v>35</v>
      </c>
      <c r="B55" s="35">
        <v>15</v>
      </c>
      <c r="C55" s="35">
        <v>15</v>
      </c>
      <c r="D55" s="35">
        <v>15</v>
      </c>
    </row>
    <row r="56" spans="1:4" ht="15">
      <c r="A56" s="34" t="s">
        <v>36</v>
      </c>
      <c r="B56" s="35">
        <v>0</v>
      </c>
      <c r="C56" s="35">
        <v>0</v>
      </c>
      <c r="D56" s="35">
        <v>0</v>
      </c>
    </row>
    <row r="57" spans="1:4" ht="30">
      <c r="A57" s="9" t="s">
        <v>48</v>
      </c>
      <c r="B57" s="8" t="s">
        <v>40</v>
      </c>
      <c r="C57" s="8" t="s">
        <v>40</v>
      </c>
      <c r="D57" s="8" t="s">
        <v>40</v>
      </c>
    </row>
    <row r="58" spans="1:4" ht="30">
      <c r="A58" s="9" t="s">
        <v>39</v>
      </c>
      <c r="B58" s="8" t="e">
        <f>B49-B53+B54-B55+B56-B30</f>
        <v>#NUM!</v>
      </c>
      <c r="C58" s="8" t="e">
        <f>C49-C53+C54-C55+C56-C30</f>
        <v>#NUM!</v>
      </c>
      <c r="D58" s="8" t="e">
        <f>D49-D53+D54-D55+D56-D30</f>
        <v>#NUM!</v>
      </c>
    </row>
    <row r="59" spans="1:4">
      <c r="C59" s="11"/>
      <c r="D59" s="11"/>
    </row>
    <row r="60" spans="1:4" ht="15">
      <c r="A60" s="21" t="s">
        <v>77</v>
      </c>
      <c r="B60" s="18" t="s">
        <v>40</v>
      </c>
      <c r="C60" s="18" t="s">
        <v>40</v>
      </c>
      <c r="D60" s="18" t="s">
        <v>40</v>
      </c>
    </row>
    <row r="61" spans="1:4" ht="15">
      <c r="A61" s="21" t="s">
        <v>78</v>
      </c>
      <c r="B61" s="18">
        <v>12</v>
      </c>
      <c r="C61" s="18">
        <v>12</v>
      </c>
      <c r="D61" s="18">
        <v>12</v>
      </c>
    </row>
    <row r="62" spans="1:4" ht="15">
      <c r="A62" s="9" t="s">
        <v>82</v>
      </c>
      <c r="B62" s="8" t="s">
        <v>40</v>
      </c>
      <c r="C62" s="8" t="s">
        <v>40</v>
      </c>
      <c r="D62" s="8" t="s">
        <v>40</v>
      </c>
    </row>
    <row r="63" spans="1:4" ht="15">
      <c r="A63" s="9" t="s">
        <v>80</v>
      </c>
      <c r="B63" s="8" t="e">
        <f>B17-B21-B47+B61</f>
        <v>#NUM!</v>
      </c>
      <c r="C63" s="8" t="e">
        <f>C17-C21-C47+C61</f>
        <v>#NUM!</v>
      </c>
      <c r="D63" s="8" t="e">
        <f>D17-D21-D47+D61</f>
        <v>#NUM!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5D280-90BA-43CD-87A3-57880E975F54}">
  <dimension ref="A1:C63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>
      <c r="A1" s="3"/>
      <c r="B1" s="40" t="s">
        <v>85</v>
      </c>
      <c r="C1" s="40"/>
    </row>
    <row r="2" spans="1:3" ht="15" customHeight="1">
      <c r="A2" s="4" t="s">
        <v>1</v>
      </c>
      <c r="B2" s="32" t="s">
        <v>86</v>
      </c>
      <c r="C2" s="30" t="s">
        <v>96</v>
      </c>
    </row>
    <row r="3" spans="1:3" ht="15">
      <c r="A3" s="15" t="s">
        <v>2</v>
      </c>
      <c r="B3" s="6">
        <v>2.6</v>
      </c>
      <c r="C3" s="6">
        <v>2.6</v>
      </c>
    </row>
    <row r="4" spans="1:3" ht="15">
      <c r="A4" s="15" t="s">
        <v>62</v>
      </c>
      <c r="B4" s="6">
        <v>100</v>
      </c>
      <c r="C4" s="6">
        <v>100</v>
      </c>
    </row>
    <row r="5" spans="1:3" ht="15">
      <c r="A5" s="15" t="s">
        <v>3</v>
      </c>
      <c r="B5" s="19" t="s">
        <v>40</v>
      </c>
      <c r="C5" s="19" t="s">
        <v>40</v>
      </c>
    </row>
    <row r="6" spans="1:3" ht="15">
      <c r="A6" s="15" t="s">
        <v>4</v>
      </c>
      <c r="B6" s="6">
        <v>1000000</v>
      </c>
      <c r="C6" s="6">
        <v>1000000</v>
      </c>
    </row>
    <row r="7" spans="1:3" ht="15">
      <c r="A7" s="15" t="s">
        <v>5</v>
      </c>
      <c r="B7" s="19" t="s">
        <v>40</v>
      </c>
      <c r="C7" s="19" t="s">
        <v>40</v>
      </c>
    </row>
    <row r="8" spans="1:3" ht="15">
      <c r="A8" s="15" t="s">
        <v>6</v>
      </c>
      <c r="B8" s="16">
        <v>0.1</v>
      </c>
      <c r="C8" s="16">
        <v>0.1</v>
      </c>
    </row>
    <row r="9" spans="1:3" ht="16.5">
      <c r="A9" s="15" t="s">
        <v>41</v>
      </c>
      <c r="B9" s="2" t="s">
        <v>57</v>
      </c>
      <c r="C9" s="2" t="s">
        <v>57</v>
      </c>
    </row>
    <row r="10" spans="1:3" ht="15">
      <c r="A10" s="15" t="s">
        <v>42</v>
      </c>
      <c r="B10" s="2">
        <v>3</v>
      </c>
      <c r="C10" s="2">
        <v>3</v>
      </c>
    </row>
    <row r="11" spans="1:3" ht="15">
      <c r="A11" s="15" t="s">
        <v>91</v>
      </c>
      <c r="B11" s="2">
        <v>64</v>
      </c>
      <c r="C11" s="2">
        <v>64</v>
      </c>
    </row>
    <row r="12" spans="1:3" ht="15" customHeight="1">
      <c r="A12" s="4" t="s">
        <v>7</v>
      </c>
      <c r="B12" s="5"/>
      <c r="C12" s="5"/>
    </row>
    <row r="13" spans="1:3" ht="30">
      <c r="A13" s="15" t="s">
        <v>43</v>
      </c>
      <c r="B13" s="6">
        <v>1</v>
      </c>
      <c r="C13" s="6">
        <v>1</v>
      </c>
    </row>
    <row r="14" spans="1:3" ht="15">
      <c r="A14" s="15" t="s">
        <v>49</v>
      </c>
      <c r="B14" s="2">
        <v>1</v>
      </c>
      <c r="C14" s="2">
        <v>1</v>
      </c>
    </row>
    <row r="15" spans="1:3" ht="15">
      <c r="A15" s="15" t="s">
        <v>8</v>
      </c>
      <c r="B15" s="2">
        <f t="shared" ref="B15:C15" si="0">B16-10*LOG10(B13)</f>
        <v>23</v>
      </c>
      <c r="C15" s="2">
        <f t="shared" si="0"/>
        <v>23</v>
      </c>
    </row>
    <row r="16" spans="1:3" ht="30">
      <c r="A16" s="15" t="s">
        <v>44</v>
      </c>
      <c r="B16" s="6">
        <v>23</v>
      </c>
      <c r="C16" s="6">
        <v>23</v>
      </c>
    </row>
    <row r="17" spans="1:3" ht="30">
      <c r="A17" s="15" t="s">
        <v>63</v>
      </c>
      <c r="B17" s="6">
        <v>23</v>
      </c>
      <c r="C17" s="6">
        <v>23</v>
      </c>
    </row>
    <row r="18" spans="1:3" ht="15">
      <c r="A18" s="15" t="s">
        <v>9</v>
      </c>
      <c r="B18" s="6">
        <v>0</v>
      </c>
      <c r="C18" s="6">
        <v>-3</v>
      </c>
    </row>
    <row r="19" spans="1:3" ht="45">
      <c r="A19" s="21" t="s">
        <v>10</v>
      </c>
      <c r="B19" s="18">
        <v>0</v>
      </c>
      <c r="C19" s="18">
        <v>0</v>
      </c>
    </row>
    <row r="20" spans="1:3" ht="15">
      <c r="A20" s="15" t="s">
        <v>11</v>
      </c>
      <c r="B20" s="6">
        <v>0</v>
      </c>
      <c r="C20" s="6">
        <v>0</v>
      </c>
    </row>
    <row r="21" spans="1:3" ht="15.75" customHeight="1">
      <c r="A21" s="15" t="s">
        <v>12</v>
      </c>
      <c r="B21" s="6">
        <v>0</v>
      </c>
      <c r="C21" s="6">
        <v>0</v>
      </c>
    </row>
    <row r="22" spans="1:3" ht="30">
      <c r="A22" s="15" t="s">
        <v>13</v>
      </c>
      <c r="B22" s="6">
        <v>1</v>
      </c>
      <c r="C22" s="6">
        <v>1</v>
      </c>
    </row>
    <row r="23" spans="1:3" ht="15">
      <c r="A23" s="15" t="s">
        <v>66</v>
      </c>
      <c r="B23" s="19" t="s">
        <v>40</v>
      </c>
      <c r="C23" s="19" t="s">
        <v>40</v>
      </c>
    </row>
    <row r="24" spans="1:3" ht="15">
      <c r="A24" s="15" t="s">
        <v>67</v>
      </c>
      <c r="B24" s="6">
        <f t="shared" ref="B24:C24" si="1">B17+B18+B19-B21-B22</f>
        <v>22</v>
      </c>
      <c r="C24" s="6">
        <f t="shared" si="1"/>
        <v>19</v>
      </c>
    </row>
    <row r="25" spans="1:3">
      <c r="A25" s="4" t="s">
        <v>14</v>
      </c>
      <c r="B25" s="5"/>
      <c r="C25" s="5"/>
    </row>
    <row r="26" spans="1:3" ht="30">
      <c r="A26" s="15" t="s">
        <v>45</v>
      </c>
      <c r="B26" s="6">
        <v>192</v>
      </c>
      <c r="C26" s="6">
        <v>192</v>
      </c>
    </row>
    <row r="27" spans="1:3" ht="15">
      <c r="A27" s="15" t="s">
        <v>46</v>
      </c>
      <c r="B27" s="6">
        <v>4</v>
      </c>
      <c r="C27" s="6">
        <v>4</v>
      </c>
    </row>
    <row r="28" spans="1:3" ht="15">
      <c r="A28" s="15" t="s">
        <v>15</v>
      </c>
      <c r="B28" s="6">
        <v>8</v>
      </c>
      <c r="C28" s="6">
        <v>8</v>
      </c>
    </row>
    <row r="29" spans="1:3" ht="28.5">
      <c r="A29" s="17" t="s">
        <v>47</v>
      </c>
      <c r="B29" s="18">
        <v>16.8</v>
      </c>
      <c r="C29" s="18">
        <v>16.8</v>
      </c>
    </row>
    <row r="30" spans="1:3" ht="30">
      <c r="A30" s="15" t="s">
        <v>16</v>
      </c>
      <c r="B30" s="6">
        <v>3</v>
      </c>
      <c r="C30" s="6">
        <v>3</v>
      </c>
    </row>
    <row r="31" spans="1:3" ht="15">
      <c r="A31" s="15" t="s">
        <v>17</v>
      </c>
      <c r="B31" s="6">
        <v>5</v>
      </c>
      <c r="C31" s="6">
        <v>5</v>
      </c>
    </row>
    <row r="32" spans="1:3" ht="15">
      <c r="A32" s="15" t="s">
        <v>18</v>
      </c>
      <c r="B32" s="2">
        <v>-174</v>
      </c>
      <c r="C32" s="2">
        <v>-174</v>
      </c>
    </row>
    <row r="33" spans="1:3" ht="30">
      <c r="A33" s="15" t="s">
        <v>19</v>
      </c>
      <c r="B33" s="2">
        <v>-999</v>
      </c>
      <c r="C33" s="2">
        <v>-999</v>
      </c>
    </row>
    <row r="34" spans="1:3" ht="15">
      <c r="A34" s="15" t="s">
        <v>20</v>
      </c>
      <c r="B34" s="2">
        <v>-999</v>
      </c>
      <c r="C34" s="2">
        <v>-999</v>
      </c>
    </row>
    <row r="35" spans="1:3" ht="45">
      <c r="A35" s="15" t="s">
        <v>37</v>
      </c>
      <c r="B35" s="19" t="s">
        <v>40</v>
      </c>
      <c r="C35" s="19" t="s">
        <v>40</v>
      </c>
    </row>
    <row r="36" spans="1:3" ht="45">
      <c r="A36" s="15" t="s">
        <v>38</v>
      </c>
      <c r="B36" s="2">
        <f>10*LOG10(10^((B31+B32)/10)+10^(B34/10))</f>
        <v>-169.00000000000003</v>
      </c>
      <c r="C36" s="2">
        <f>10*LOG10(10^((C31+C32)/10)+10^(C34/10))</f>
        <v>-169.00000000000003</v>
      </c>
    </row>
    <row r="37" spans="1:3" ht="28.5">
      <c r="A37" s="17" t="s">
        <v>21</v>
      </c>
      <c r="B37" s="18" t="s">
        <v>40</v>
      </c>
      <c r="C37" s="18" t="s">
        <v>40</v>
      </c>
    </row>
    <row r="38" spans="1:3" ht="28.5">
      <c r="A38" s="17" t="s">
        <v>22</v>
      </c>
      <c r="B38" s="18">
        <v>10800000</v>
      </c>
      <c r="C38" s="18">
        <v>10800000</v>
      </c>
    </row>
    <row r="39" spans="1:3" ht="15">
      <c r="A39" s="15" t="s">
        <v>23</v>
      </c>
      <c r="B39" s="19" t="s">
        <v>40</v>
      </c>
      <c r="C39" s="19" t="s">
        <v>40</v>
      </c>
    </row>
    <row r="40" spans="1:3" ht="15">
      <c r="A40" s="15" t="s">
        <v>24</v>
      </c>
      <c r="B40" s="2">
        <f>B36+10*LOG10(B38)</f>
        <v>-98.66576244513054</v>
      </c>
      <c r="C40" s="2">
        <f>C36+10*LOG10(C38)</f>
        <v>-98.66576244513054</v>
      </c>
    </row>
    <row r="41" spans="1:3" ht="15">
      <c r="A41" s="17" t="s">
        <v>25</v>
      </c>
      <c r="B41" s="18" t="s">
        <v>40</v>
      </c>
      <c r="C41" s="18" t="s">
        <v>40</v>
      </c>
    </row>
    <row r="42" spans="1:3" ht="15">
      <c r="A42" s="17" t="s">
        <v>26</v>
      </c>
      <c r="B42" s="18">
        <v>-10.7</v>
      </c>
      <c r="C42" s="18">
        <v>-10.7</v>
      </c>
    </row>
    <row r="43" spans="1:3" ht="15">
      <c r="A43" s="15" t="s">
        <v>27</v>
      </c>
      <c r="B43" s="6">
        <v>2</v>
      </c>
      <c r="C43" s="6">
        <v>2</v>
      </c>
    </row>
    <row r="44" spans="1:3" ht="15">
      <c r="A44" s="15" t="s">
        <v>28</v>
      </c>
      <c r="B44" s="6" t="s">
        <v>40</v>
      </c>
      <c r="C44" s="6" t="s">
        <v>40</v>
      </c>
    </row>
    <row r="45" spans="1:3" ht="15">
      <c r="A45" s="15" t="s">
        <v>29</v>
      </c>
      <c r="B45" s="6">
        <v>0</v>
      </c>
      <c r="C45" s="6">
        <v>0</v>
      </c>
    </row>
    <row r="46" spans="1:3" ht="30">
      <c r="A46" s="15" t="s">
        <v>72</v>
      </c>
      <c r="B46" s="19" t="s">
        <v>40</v>
      </c>
      <c r="C46" s="19" t="s">
        <v>40</v>
      </c>
    </row>
    <row r="47" spans="1:3" ht="30">
      <c r="A47" s="15" t="s">
        <v>73</v>
      </c>
      <c r="B47" s="2">
        <f>B40+B42+B43-B45</f>
        <v>-107.36576244513054</v>
      </c>
      <c r="C47" s="2">
        <f>C40+C42+C43-C45</f>
        <v>-107.36576244513054</v>
      </c>
    </row>
    <row r="48" spans="1:3" ht="30">
      <c r="A48" s="9" t="s">
        <v>74</v>
      </c>
      <c r="B48" s="8" t="s">
        <v>40</v>
      </c>
      <c r="C48" s="8" t="s">
        <v>40</v>
      </c>
    </row>
    <row r="49" spans="1:3" ht="33.75" customHeight="1">
      <c r="A49" s="9" t="s">
        <v>75</v>
      </c>
      <c r="B49" s="8">
        <f>B24+B28+B29-B47</f>
        <v>154.16576244513055</v>
      </c>
      <c r="C49" s="8">
        <f>C24+C28+C29-C47</f>
        <v>151.16576244513055</v>
      </c>
    </row>
    <row r="50" spans="1:3">
      <c r="A50" s="4" t="s">
        <v>30</v>
      </c>
      <c r="B50" s="5"/>
      <c r="C50" s="5"/>
    </row>
    <row r="51" spans="1:3" ht="15">
      <c r="A51" s="34" t="s">
        <v>31</v>
      </c>
      <c r="B51" s="35">
        <v>6</v>
      </c>
      <c r="C51" s="35">
        <v>6</v>
      </c>
    </row>
    <row r="52" spans="1:3" ht="30">
      <c r="A52" s="34" t="s">
        <v>32</v>
      </c>
      <c r="B52" s="36" t="s">
        <v>40</v>
      </c>
      <c r="C52" s="36" t="s">
        <v>40</v>
      </c>
    </row>
    <row r="53" spans="1:3" ht="30">
      <c r="A53" s="34" t="s">
        <v>33</v>
      </c>
      <c r="B53" s="35">
        <v>5</v>
      </c>
      <c r="C53" s="35">
        <v>5</v>
      </c>
    </row>
    <row r="54" spans="1:3" ht="15">
      <c r="A54" s="34" t="s">
        <v>34</v>
      </c>
      <c r="B54" s="35">
        <v>0</v>
      </c>
      <c r="C54" s="35">
        <v>0</v>
      </c>
    </row>
    <row r="55" spans="1:3" ht="16.5" customHeight="1">
      <c r="A55" s="34" t="s">
        <v>35</v>
      </c>
      <c r="B55" s="35">
        <v>15</v>
      </c>
      <c r="C55" s="35">
        <v>15</v>
      </c>
    </row>
    <row r="56" spans="1:3" ht="15">
      <c r="A56" s="34" t="s">
        <v>36</v>
      </c>
      <c r="B56" s="35">
        <v>0</v>
      </c>
      <c r="C56" s="35">
        <v>0</v>
      </c>
    </row>
    <row r="57" spans="1:3" ht="30">
      <c r="A57" s="9" t="s">
        <v>48</v>
      </c>
      <c r="B57" s="8" t="s">
        <v>40</v>
      </c>
      <c r="C57" s="8" t="s">
        <v>40</v>
      </c>
    </row>
    <row r="58" spans="1:3" ht="30">
      <c r="A58" s="9" t="s">
        <v>39</v>
      </c>
      <c r="B58" s="8">
        <f>B49-B53+B54-B55+B56-B30</f>
        <v>131.16576244513055</v>
      </c>
      <c r="C58" s="8">
        <f>C49-C53+C54-C55+C56-C30</f>
        <v>128.16576244513055</v>
      </c>
    </row>
    <row r="59" spans="1:3">
      <c r="B59" s="14"/>
      <c r="C59" s="14"/>
    </row>
    <row r="60" spans="1:3" ht="15">
      <c r="A60" s="21" t="s">
        <v>77</v>
      </c>
      <c r="B60" s="18" t="s">
        <v>40</v>
      </c>
      <c r="C60" s="18" t="s">
        <v>40</v>
      </c>
    </row>
    <row r="61" spans="1:3" ht="15">
      <c r="A61" s="21" t="s">
        <v>78</v>
      </c>
      <c r="B61" s="18">
        <v>12</v>
      </c>
      <c r="C61" s="18">
        <v>12</v>
      </c>
    </row>
    <row r="62" spans="1:3" ht="15">
      <c r="A62" s="9" t="s">
        <v>82</v>
      </c>
      <c r="B62" s="8" t="s">
        <v>40</v>
      </c>
      <c r="C62" s="8" t="s">
        <v>40</v>
      </c>
    </row>
    <row r="63" spans="1:3" ht="15">
      <c r="A63" s="9" t="s">
        <v>80</v>
      </c>
      <c r="B63" s="8">
        <f>B17-B21-B47+B61</f>
        <v>142.36576244513054</v>
      </c>
      <c r="C63" s="8">
        <f>C17-C21-C47+C61</f>
        <v>142.36576244513054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105E-3ABA-4267-96AC-143C615FF3E6}">
  <dimension ref="A1:G75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13" customWidth="1"/>
    <col min="2" max="4" width="15.625" style="11" customWidth="1"/>
    <col min="5" max="5" width="15.625" style="14" customWidth="1"/>
    <col min="6" max="6" width="35.75" style="1" customWidth="1"/>
    <col min="7" max="7" width="20.25" style="1" customWidth="1"/>
    <col min="8" max="16384" width="9" style="1"/>
  </cols>
  <sheetData>
    <row r="1" spans="1:6" ht="15">
      <c r="A1" s="31" t="s">
        <v>92</v>
      </c>
    </row>
    <row r="2" spans="1:6" ht="30">
      <c r="A2" s="21" t="s">
        <v>93</v>
      </c>
    </row>
    <row r="3" spans="1:6" ht="15">
      <c r="A3" s="9" t="s">
        <v>94</v>
      </c>
    </row>
    <row r="5" spans="1:6" ht="28.35" customHeight="1">
      <c r="A5" s="3" t="s">
        <v>0</v>
      </c>
      <c r="B5" s="38" t="s">
        <v>55</v>
      </c>
      <c r="C5" s="38"/>
      <c r="D5" s="38"/>
      <c r="E5" s="38"/>
      <c r="F5" s="38"/>
    </row>
    <row r="6" spans="1:6">
      <c r="A6" s="3"/>
      <c r="B6" s="20" t="s">
        <v>50</v>
      </c>
      <c r="C6" s="20" t="s">
        <v>51</v>
      </c>
      <c r="D6" s="20" t="s">
        <v>52</v>
      </c>
      <c r="E6" s="20" t="s">
        <v>53</v>
      </c>
      <c r="F6" s="20" t="s">
        <v>54</v>
      </c>
    </row>
    <row r="7" spans="1:6" ht="15" customHeight="1">
      <c r="A7" s="4" t="s">
        <v>1</v>
      </c>
      <c r="B7" s="5"/>
      <c r="C7" s="5"/>
      <c r="D7" s="5"/>
      <c r="E7" s="5"/>
      <c r="F7" s="25"/>
    </row>
    <row r="8" spans="1:6" ht="15">
      <c r="A8" s="15" t="s">
        <v>2</v>
      </c>
      <c r="B8" s="6">
        <v>2.6</v>
      </c>
      <c r="C8" s="6">
        <v>2.6</v>
      </c>
      <c r="D8" s="6">
        <v>2.6</v>
      </c>
      <c r="E8" s="6">
        <v>2.6</v>
      </c>
      <c r="F8" s="25" t="s">
        <v>59</v>
      </c>
    </row>
    <row r="9" spans="1:6" ht="15">
      <c r="A9" s="15" t="s">
        <v>62</v>
      </c>
      <c r="B9" s="6">
        <v>100</v>
      </c>
      <c r="C9" s="6">
        <v>100</v>
      </c>
      <c r="D9" s="6">
        <v>100</v>
      </c>
      <c r="E9" s="6">
        <v>100</v>
      </c>
      <c r="F9" s="25"/>
    </row>
    <row r="10" spans="1:6" ht="15">
      <c r="A10" s="15" t="s">
        <v>3</v>
      </c>
      <c r="B10" s="19" t="s">
        <v>40</v>
      </c>
      <c r="C10" s="19" t="s">
        <v>40</v>
      </c>
      <c r="D10" s="19" t="s">
        <v>40</v>
      </c>
      <c r="E10" s="19" t="s">
        <v>40</v>
      </c>
      <c r="F10" s="25"/>
    </row>
    <row r="11" spans="1:6" ht="15">
      <c r="A11" s="15" t="s">
        <v>4</v>
      </c>
      <c r="B11" s="19" t="s">
        <v>40</v>
      </c>
      <c r="C11" s="2">
        <v>2000000</v>
      </c>
      <c r="D11" s="19" t="s">
        <v>40</v>
      </c>
      <c r="E11" s="6">
        <v>1000000</v>
      </c>
      <c r="F11" s="25" t="s">
        <v>56</v>
      </c>
    </row>
    <row r="12" spans="1:6" ht="15">
      <c r="A12" s="15" t="s">
        <v>5</v>
      </c>
      <c r="B12" s="7">
        <v>0.01</v>
      </c>
      <c r="C12" s="19" t="s">
        <v>40</v>
      </c>
      <c r="D12" s="16">
        <v>0.01</v>
      </c>
      <c r="E12" s="19" t="s">
        <v>40</v>
      </c>
      <c r="F12" s="25" t="s">
        <v>56</v>
      </c>
    </row>
    <row r="13" spans="1:6" ht="15">
      <c r="A13" s="15" t="s">
        <v>6</v>
      </c>
      <c r="B13" s="19" t="s">
        <v>40</v>
      </c>
      <c r="C13" s="7">
        <v>0.1</v>
      </c>
      <c r="D13" s="19" t="s">
        <v>40</v>
      </c>
      <c r="E13" s="16">
        <v>0.1</v>
      </c>
      <c r="F13" s="25" t="s">
        <v>56</v>
      </c>
    </row>
    <row r="14" spans="1:6" ht="16.5">
      <c r="A14" s="15" t="s">
        <v>41</v>
      </c>
      <c r="B14" s="2" t="s">
        <v>57</v>
      </c>
      <c r="C14" s="2" t="s">
        <v>57</v>
      </c>
      <c r="D14" s="2" t="s">
        <v>57</v>
      </c>
      <c r="E14" s="2" t="s">
        <v>57</v>
      </c>
      <c r="F14" s="25" t="s">
        <v>56</v>
      </c>
    </row>
    <row r="15" spans="1:6" ht="15">
      <c r="A15" s="15" t="s">
        <v>42</v>
      </c>
      <c r="B15" s="2">
        <v>3</v>
      </c>
      <c r="C15" s="2">
        <v>3</v>
      </c>
      <c r="D15" s="2">
        <v>3</v>
      </c>
      <c r="E15" s="2">
        <v>3</v>
      </c>
      <c r="F15" s="25" t="s">
        <v>56</v>
      </c>
    </row>
    <row r="16" spans="1:6" ht="30">
      <c r="A16" s="15" t="s">
        <v>91</v>
      </c>
      <c r="B16" s="2">
        <v>64</v>
      </c>
      <c r="C16" s="2">
        <v>64</v>
      </c>
      <c r="D16" s="2">
        <v>64</v>
      </c>
      <c r="E16" s="2">
        <v>64</v>
      </c>
      <c r="F16" s="27" t="s">
        <v>84</v>
      </c>
    </row>
    <row r="17" spans="1:6" ht="15" customHeight="1">
      <c r="A17" s="4" t="s">
        <v>7</v>
      </c>
      <c r="B17" s="5"/>
      <c r="C17" s="5"/>
      <c r="D17" s="5"/>
      <c r="E17" s="5"/>
      <c r="F17" s="25"/>
    </row>
    <row r="18" spans="1:6" ht="30">
      <c r="A18" s="15" t="s">
        <v>43</v>
      </c>
      <c r="B18" s="2">
        <v>192</v>
      </c>
      <c r="C18" s="2">
        <f>B18</f>
        <v>192</v>
      </c>
      <c r="D18" s="6">
        <v>1</v>
      </c>
      <c r="E18" s="6">
        <v>1</v>
      </c>
      <c r="F18" s="27" t="s">
        <v>60</v>
      </c>
    </row>
    <row r="19" spans="1:6" ht="75">
      <c r="A19" s="15" t="s">
        <v>49</v>
      </c>
      <c r="B19" s="2">
        <v>4</v>
      </c>
      <c r="C19" s="2">
        <v>4</v>
      </c>
      <c r="D19" s="6">
        <v>1</v>
      </c>
      <c r="E19" s="2">
        <v>1</v>
      </c>
      <c r="F19" s="27" t="s">
        <v>97</v>
      </c>
    </row>
    <row r="20" spans="1:6" ht="15">
      <c r="A20" s="15" t="s">
        <v>8</v>
      </c>
      <c r="B20" s="2">
        <f>B21-10*LOG10(B18)</f>
        <v>30.166987712964502</v>
      </c>
      <c r="C20" s="2">
        <f t="shared" ref="C20:E20" si="0">C21-10*LOG10(C18)</f>
        <v>30.166987712964502</v>
      </c>
      <c r="D20" s="2">
        <f t="shared" si="0"/>
        <v>23</v>
      </c>
      <c r="E20" s="2">
        <f t="shared" si="0"/>
        <v>23</v>
      </c>
      <c r="F20" s="25"/>
    </row>
    <row r="21" spans="1:6" ht="30">
      <c r="A21" s="15" t="s">
        <v>44</v>
      </c>
      <c r="B21" s="2">
        <f>33+10*LOG10(B9)</f>
        <v>53</v>
      </c>
      <c r="C21" s="2">
        <f>33+10*LOG10(C9)</f>
        <v>53</v>
      </c>
      <c r="D21" s="6">
        <v>23</v>
      </c>
      <c r="E21" s="6">
        <v>23</v>
      </c>
      <c r="F21" s="27" t="s">
        <v>61</v>
      </c>
    </row>
    <row r="22" spans="1:6" ht="45">
      <c r="A22" s="15" t="s">
        <v>63</v>
      </c>
      <c r="B22" s="2">
        <f>B21+10*LOG10(B42/1000000/B9)</f>
        <v>45.375437381428746</v>
      </c>
      <c r="C22" s="2">
        <f>C21+10*LOG10(C43/1000000/C9)</f>
        <v>45.638726768652234</v>
      </c>
      <c r="D22" s="6">
        <v>23</v>
      </c>
      <c r="E22" s="6">
        <v>23</v>
      </c>
      <c r="F22" s="27" t="s">
        <v>64</v>
      </c>
    </row>
    <row r="23" spans="1:6" ht="60">
      <c r="A23" s="15" t="s">
        <v>9</v>
      </c>
      <c r="B23" s="2">
        <v>8</v>
      </c>
      <c r="C23" s="2">
        <v>8</v>
      </c>
      <c r="D23" s="6">
        <v>-3</v>
      </c>
      <c r="E23" s="6">
        <v>-3</v>
      </c>
      <c r="F23" s="27" t="s">
        <v>102</v>
      </c>
    </row>
    <row r="24" spans="1:6" ht="75">
      <c r="A24" s="21" t="s">
        <v>10</v>
      </c>
      <c r="B24" s="18">
        <v>13</v>
      </c>
      <c r="C24" s="18">
        <v>16.8</v>
      </c>
      <c r="D24" s="18">
        <v>0</v>
      </c>
      <c r="E24" s="18">
        <v>0</v>
      </c>
      <c r="F24" s="26" t="s">
        <v>98</v>
      </c>
    </row>
    <row r="25" spans="1:6" ht="15">
      <c r="A25" s="15" t="s">
        <v>11</v>
      </c>
      <c r="B25" s="2">
        <v>0</v>
      </c>
      <c r="C25" s="2">
        <v>0</v>
      </c>
      <c r="D25" s="6">
        <v>0</v>
      </c>
      <c r="E25" s="6">
        <v>0</v>
      </c>
      <c r="F25" s="25" t="s">
        <v>58</v>
      </c>
    </row>
    <row r="26" spans="1:6" ht="15.75" customHeight="1">
      <c r="A26" s="15" t="s">
        <v>12</v>
      </c>
      <c r="B26" s="2">
        <v>0</v>
      </c>
      <c r="C26" s="2">
        <v>0</v>
      </c>
      <c r="D26" s="6">
        <v>0</v>
      </c>
      <c r="E26" s="6">
        <v>0</v>
      </c>
      <c r="F26" s="25" t="s">
        <v>58</v>
      </c>
    </row>
    <row r="27" spans="1:6" ht="30">
      <c r="A27" s="15" t="s">
        <v>13</v>
      </c>
      <c r="B27" s="2">
        <v>3</v>
      </c>
      <c r="C27" s="2">
        <v>3</v>
      </c>
      <c r="D27" s="6">
        <v>1</v>
      </c>
      <c r="E27" s="6">
        <v>1</v>
      </c>
      <c r="F27" s="25" t="s">
        <v>58</v>
      </c>
    </row>
    <row r="28" spans="1:6" ht="15">
      <c r="A28" s="15" t="s">
        <v>66</v>
      </c>
      <c r="B28" s="2">
        <f>B22+B23+B24+B25-B27</f>
        <v>63.375437381428753</v>
      </c>
      <c r="C28" s="19" t="s">
        <v>40</v>
      </c>
      <c r="D28" s="6">
        <f t="shared" ref="D28" si="1">D22+D23+D24+D25-D27</f>
        <v>19</v>
      </c>
      <c r="E28" s="19" t="s">
        <v>40</v>
      </c>
      <c r="F28" s="27" t="s">
        <v>65</v>
      </c>
    </row>
    <row r="29" spans="1:6" ht="15">
      <c r="A29" s="15" t="s">
        <v>67</v>
      </c>
      <c r="B29" s="19" t="s">
        <v>40</v>
      </c>
      <c r="C29" s="2">
        <f t="shared" ref="C29:E29" si="2">C22+C23+C24-C26-C27</f>
        <v>67.438726768652231</v>
      </c>
      <c r="D29" s="19" t="s">
        <v>40</v>
      </c>
      <c r="E29" s="6">
        <f t="shared" si="2"/>
        <v>19</v>
      </c>
      <c r="F29" s="27" t="s">
        <v>65</v>
      </c>
    </row>
    <row r="30" spans="1:6" ht="15">
      <c r="A30" s="4" t="s">
        <v>14</v>
      </c>
      <c r="B30" s="5"/>
      <c r="C30" s="5"/>
      <c r="D30" s="5"/>
      <c r="E30" s="5"/>
      <c r="F30" s="25"/>
    </row>
    <row r="31" spans="1:6" ht="30">
      <c r="A31" s="15" t="s">
        <v>45</v>
      </c>
      <c r="B31" s="2">
        <v>2</v>
      </c>
      <c r="C31" s="2">
        <v>2</v>
      </c>
      <c r="D31" s="6">
        <f>B18</f>
        <v>192</v>
      </c>
      <c r="E31" s="6">
        <f>B18</f>
        <v>192</v>
      </c>
      <c r="F31" s="27" t="s">
        <v>103</v>
      </c>
    </row>
    <row r="32" spans="1:6" ht="30">
      <c r="A32" s="15" t="s">
        <v>46</v>
      </c>
      <c r="B32" s="2">
        <v>2</v>
      </c>
      <c r="C32" s="2">
        <v>2</v>
      </c>
      <c r="D32" s="6">
        <v>4</v>
      </c>
      <c r="E32" s="6">
        <v>4</v>
      </c>
      <c r="F32" s="27" t="s">
        <v>103</v>
      </c>
    </row>
    <row r="33" spans="1:6" ht="30">
      <c r="A33" s="15" t="s">
        <v>15</v>
      </c>
      <c r="B33" s="6">
        <v>-3</v>
      </c>
      <c r="C33" s="6">
        <v>-3</v>
      </c>
      <c r="D33" s="6">
        <v>8</v>
      </c>
      <c r="E33" s="6">
        <v>8</v>
      </c>
      <c r="F33" s="27" t="s">
        <v>83</v>
      </c>
    </row>
    <row r="34" spans="1:6" ht="45">
      <c r="A34" s="17" t="s">
        <v>47</v>
      </c>
      <c r="B34" s="18">
        <v>0</v>
      </c>
      <c r="C34" s="18">
        <v>0</v>
      </c>
      <c r="D34" s="18">
        <v>13</v>
      </c>
      <c r="E34" s="18">
        <v>16.8</v>
      </c>
      <c r="F34" s="26" t="s">
        <v>100</v>
      </c>
    </row>
    <row r="35" spans="1:6" ht="30">
      <c r="A35" s="15" t="s">
        <v>16</v>
      </c>
      <c r="B35" s="2">
        <v>1</v>
      </c>
      <c r="C35" s="2">
        <v>1</v>
      </c>
      <c r="D35" s="6">
        <v>3</v>
      </c>
      <c r="E35" s="6">
        <v>3</v>
      </c>
      <c r="F35" s="25" t="s">
        <v>58</v>
      </c>
    </row>
    <row r="36" spans="1:6" ht="15">
      <c r="A36" s="15" t="s">
        <v>17</v>
      </c>
      <c r="B36" s="6">
        <v>7</v>
      </c>
      <c r="C36" s="6">
        <v>7</v>
      </c>
      <c r="D36" s="6">
        <v>5</v>
      </c>
      <c r="E36" s="6">
        <v>5</v>
      </c>
      <c r="F36" s="25" t="s">
        <v>58</v>
      </c>
    </row>
    <row r="37" spans="1:6" ht="15">
      <c r="A37" s="15" t="s">
        <v>18</v>
      </c>
      <c r="B37" s="6">
        <v>-174</v>
      </c>
      <c r="C37" s="6">
        <v>-174</v>
      </c>
      <c r="D37" s="6">
        <v>-174</v>
      </c>
      <c r="E37" s="2">
        <v>-174</v>
      </c>
      <c r="F37" s="25"/>
    </row>
    <row r="38" spans="1:6" ht="30">
      <c r="A38" s="15" t="s">
        <v>19</v>
      </c>
      <c r="B38" s="2">
        <v>-999</v>
      </c>
      <c r="C38" s="2">
        <v>-999</v>
      </c>
      <c r="D38" s="2">
        <v>-999</v>
      </c>
      <c r="E38" s="2">
        <v>-999</v>
      </c>
      <c r="F38" s="25" t="s">
        <v>68</v>
      </c>
    </row>
    <row r="39" spans="1:6" ht="15">
      <c r="A39" s="15" t="s">
        <v>20</v>
      </c>
      <c r="B39" s="2">
        <v>-999</v>
      </c>
      <c r="C39" s="2">
        <v>-999</v>
      </c>
      <c r="D39" s="2">
        <v>-999</v>
      </c>
      <c r="E39" s="2">
        <v>-999</v>
      </c>
      <c r="F39" s="25" t="s">
        <v>68</v>
      </c>
    </row>
    <row r="40" spans="1:6" ht="45">
      <c r="A40" s="15" t="s">
        <v>37</v>
      </c>
      <c r="B40" s="2">
        <f>10*LOG10(10^((B36+B37)/10)+10^(B38/10))</f>
        <v>-167.00000000000003</v>
      </c>
      <c r="C40" s="19" t="s">
        <v>40</v>
      </c>
      <c r="D40" s="2">
        <f>10*LOG10(10^((D36+D37)/10)+10^(D38/10))</f>
        <v>-169.00000000000003</v>
      </c>
      <c r="E40" s="19" t="s">
        <v>40</v>
      </c>
      <c r="F40" s="25"/>
    </row>
    <row r="41" spans="1:6" ht="45">
      <c r="A41" s="15" t="s">
        <v>38</v>
      </c>
      <c r="B41" s="19" t="s">
        <v>40</v>
      </c>
      <c r="C41" s="2">
        <f>10*LOG10(10^((C36+C37)/10)+10^(C39/10))</f>
        <v>-167.00000000000003</v>
      </c>
      <c r="D41" s="19" t="s">
        <v>40</v>
      </c>
      <c r="E41" s="2">
        <f>10*LOG10(10^((E36+E37)/10)+10^(E39/10))</f>
        <v>-169.00000000000003</v>
      </c>
      <c r="F41" s="25"/>
    </row>
    <row r="42" spans="1:6" ht="28.5">
      <c r="A42" s="17" t="s">
        <v>21</v>
      </c>
      <c r="B42" s="18">
        <v>17280000</v>
      </c>
      <c r="C42" s="18" t="s">
        <v>40</v>
      </c>
      <c r="D42" s="18">
        <f>1*12*30*1000</f>
        <v>360000</v>
      </c>
      <c r="E42" s="18" t="s">
        <v>40</v>
      </c>
      <c r="F42" s="26" t="s">
        <v>69</v>
      </c>
    </row>
    <row r="43" spans="1:6" ht="28.5">
      <c r="A43" s="17" t="s">
        <v>22</v>
      </c>
      <c r="B43" s="18" t="s">
        <v>40</v>
      </c>
      <c r="C43" s="18">
        <v>18360000</v>
      </c>
      <c r="D43" s="18" t="s">
        <v>40</v>
      </c>
      <c r="E43" s="18">
        <v>10800000</v>
      </c>
      <c r="F43" s="26" t="s">
        <v>69</v>
      </c>
    </row>
    <row r="44" spans="1:6" ht="15">
      <c r="A44" s="15" t="s">
        <v>23</v>
      </c>
      <c r="B44" s="2">
        <f>B40+10*LOG10(B42)</f>
        <v>-94.624562618571289</v>
      </c>
      <c r="C44" s="2" t="s">
        <v>40</v>
      </c>
      <c r="D44" s="2">
        <f>D40+10*LOG10(D42)</f>
        <v>-113.43697499232715</v>
      </c>
      <c r="E44" s="19" t="s">
        <v>40</v>
      </c>
      <c r="F44" s="25"/>
    </row>
    <row r="45" spans="1:6" ht="15">
      <c r="A45" s="15" t="s">
        <v>24</v>
      </c>
      <c r="B45" s="19" t="s">
        <v>40</v>
      </c>
      <c r="C45" s="2">
        <f>C41+10*LOG10(C43)</f>
        <v>-94.361273231347795</v>
      </c>
      <c r="D45" s="19" t="s">
        <v>40</v>
      </c>
      <c r="E45" s="2">
        <f>E41+10*LOG10(E43)</f>
        <v>-98.66576244513054</v>
      </c>
      <c r="F45" s="25"/>
    </row>
    <row r="46" spans="1:6" ht="15">
      <c r="A46" s="17" t="s">
        <v>25</v>
      </c>
      <c r="B46" s="18">
        <v>-6</v>
      </c>
      <c r="C46" s="18" t="s">
        <v>40</v>
      </c>
      <c r="D46" s="18">
        <v>-5.4</v>
      </c>
      <c r="E46" s="18" t="s">
        <v>40</v>
      </c>
      <c r="F46" s="26" t="s">
        <v>70</v>
      </c>
    </row>
    <row r="47" spans="1:6" ht="15">
      <c r="A47" s="17" t="s">
        <v>26</v>
      </c>
      <c r="B47" s="18" t="s">
        <v>40</v>
      </c>
      <c r="C47" s="18">
        <v>-2.7</v>
      </c>
      <c r="D47" s="18" t="s">
        <v>40</v>
      </c>
      <c r="E47" s="18">
        <v>-10.7</v>
      </c>
      <c r="F47" s="26" t="s">
        <v>70</v>
      </c>
    </row>
    <row r="48" spans="1:6" ht="15">
      <c r="A48" s="15" t="s">
        <v>27</v>
      </c>
      <c r="B48" s="2">
        <v>2</v>
      </c>
      <c r="C48" s="2">
        <v>2</v>
      </c>
      <c r="D48" s="6">
        <v>2</v>
      </c>
      <c r="E48" s="6">
        <v>2</v>
      </c>
      <c r="F48" s="25" t="s">
        <v>58</v>
      </c>
    </row>
    <row r="49" spans="1:7" ht="15">
      <c r="A49" s="15" t="s">
        <v>28</v>
      </c>
      <c r="B49" s="6">
        <v>0</v>
      </c>
      <c r="C49" s="2" t="s">
        <v>40</v>
      </c>
      <c r="D49" s="6">
        <v>0</v>
      </c>
      <c r="E49" s="6" t="s">
        <v>40</v>
      </c>
      <c r="F49" s="25" t="s">
        <v>71</v>
      </c>
    </row>
    <row r="50" spans="1:7" ht="15">
      <c r="A50" s="15" t="s">
        <v>29</v>
      </c>
      <c r="B50" s="19" t="s">
        <v>40</v>
      </c>
      <c r="C50" s="6">
        <v>0</v>
      </c>
      <c r="D50" s="19" t="s">
        <v>40</v>
      </c>
      <c r="E50" s="6">
        <v>0</v>
      </c>
      <c r="F50" s="25" t="s">
        <v>71</v>
      </c>
    </row>
    <row r="51" spans="1:7" ht="30">
      <c r="A51" s="15" t="s">
        <v>72</v>
      </c>
      <c r="B51" s="2">
        <f>B44+B46+B48-B49</f>
        <v>-98.624562618571289</v>
      </c>
      <c r="C51" s="19" t="s">
        <v>40</v>
      </c>
      <c r="D51" s="2">
        <f>D44+D46+D48-D49</f>
        <v>-116.83697499232716</v>
      </c>
      <c r="E51" s="19" t="s">
        <v>40</v>
      </c>
      <c r="F51" s="25"/>
    </row>
    <row r="52" spans="1:7" ht="30">
      <c r="A52" s="15" t="s">
        <v>73</v>
      </c>
      <c r="B52" s="19" t="s">
        <v>40</v>
      </c>
      <c r="C52" s="2">
        <f>C45+C47+C48-C50</f>
        <v>-95.061273231347798</v>
      </c>
      <c r="D52" s="2" t="s">
        <v>40</v>
      </c>
      <c r="E52" s="2">
        <f>E45+E47+E48-E50</f>
        <v>-107.36576244513054</v>
      </c>
      <c r="F52" s="25"/>
    </row>
    <row r="53" spans="1:7" ht="30">
      <c r="A53" s="9" t="s">
        <v>74</v>
      </c>
      <c r="B53" s="8">
        <f>B28+B33+B34-B51</f>
        <v>159.00000000000006</v>
      </c>
      <c r="C53" s="8" t="s">
        <v>40</v>
      </c>
      <c r="D53" s="8">
        <f>D28+D33+D34-D51</f>
        <v>156.83697499232716</v>
      </c>
      <c r="E53" s="8" t="s">
        <v>40</v>
      </c>
      <c r="F53" s="28" t="s">
        <v>76</v>
      </c>
    </row>
    <row r="54" spans="1:7" ht="33.75" customHeight="1">
      <c r="A54" s="9" t="s">
        <v>75</v>
      </c>
      <c r="B54" s="8" t="s">
        <v>40</v>
      </c>
      <c r="C54" s="8">
        <f>C29+C33+C34-C52</f>
        <v>159.50000000000003</v>
      </c>
      <c r="D54" s="8" t="s">
        <v>40</v>
      </c>
      <c r="E54" s="8">
        <f>E29+E33+E34-E52</f>
        <v>151.16576244513055</v>
      </c>
      <c r="F54" s="28" t="s">
        <v>76</v>
      </c>
      <c r="G54" s="10"/>
    </row>
    <row r="55" spans="1:7" ht="15">
      <c r="A55" s="4" t="s">
        <v>30</v>
      </c>
      <c r="B55" s="5"/>
      <c r="C55" s="5"/>
      <c r="D55" s="5"/>
      <c r="E55" s="5"/>
      <c r="F55" s="25"/>
    </row>
    <row r="56" spans="1:7" ht="30">
      <c r="A56" s="34" t="s">
        <v>31</v>
      </c>
      <c r="B56" s="35">
        <v>6</v>
      </c>
      <c r="C56" s="35">
        <v>6</v>
      </c>
      <c r="D56" s="35">
        <v>6</v>
      </c>
      <c r="E56" s="35">
        <v>6</v>
      </c>
      <c r="F56" s="37" t="s">
        <v>101</v>
      </c>
    </row>
    <row r="57" spans="1:7" ht="30">
      <c r="A57" s="34" t="s">
        <v>32</v>
      </c>
      <c r="B57" s="35">
        <v>8</v>
      </c>
      <c r="C57" s="36" t="s">
        <v>40</v>
      </c>
      <c r="D57" s="35">
        <v>8</v>
      </c>
      <c r="E57" s="36" t="s">
        <v>40</v>
      </c>
      <c r="F57" s="37" t="s">
        <v>101</v>
      </c>
    </row>
    <row r="58" spans="1:7" ht="30">
      <c r="A58" s="34" t="s">
        <v>33</v>
      </c>
      <c r="B58" s="36" t="s">
        <v>40</v>
      </c>
      <c r="C58" s="35">
        <v>5</v>
      </c>
      <c r="D58" s="36" t="s">
        <v>40</v>
      </c>
      <c r="E58" s="35">
        <v>5</v>
      </c>
      <c r="F58" s="37" t="s">
        <v>101</v>
      </c>
    </row>
    <row r="59" spans="1:7" ht="30">
      <c r="A59" s="34" t="s">
        <v>34</v>
      </c>
      <c r="B59" s="35">
        <v>0</v>
      </c>
      <c r="C59" s="35">
        <v>0</v>
      </c>
      <c r="D59" s="35">
        <v>0</v>
      </c>
      <c r="E59" s="35">
        <v>0</v>
      </c>
      <c r="F59" s="37" t="s">
        <v>101</v>
      </c>
    </row>
    <row r="60" spans="1:7" ht="30.75" customHeight="1">
      <c r="A60" s="34" t="s">
        <v>35</v>
      </c>
      <c r="B60" s="35">
        <v>15</v>
      </c>
      <c r="C60" s="35">
        <v>15</v>
      </c>
      <c r="D60" s="35">
        <v>15</v>
      </c>
      <c r="E60" s="35">
        <v>15</v>
      </c>
      <c r="F60" s="37" t="s">
        <v>101</v>
      </c>
    </row>
    <row r="61" spans="1:7" ht="30">
      <c r="A61" s="34" t="s">
        <v>36</v>
      </c>
      <c r="B61" s="35">
        <v>0</v>
      </c>
      <c r="C61" s="35">
        <v>0</v>
      </c>
      <c r="D61" s="35">
        <v>0</v>
      </c>
      <c r="E61" s="35">
        <v>0</v>
      </c>
      <c r="F61" s="37" t="s">
        <v>101</v>
      </c>
    </row>
    <row r="62" spans="1:7" ht="45">
      <c r="A62" s="9" t="s">
        <v>48</v>
      </c>
      <c r="B62" s="8">
        <f>B53-B57+B59-B60+B61-B35</f>
        <v>135.00000000000006</v>
      </c>
      <c r="C62" s="8" t="s">
        <v>40</v>
      </c>
      <c r="D62" s="8">
        <f>D53-D57+D59-D60+D61-D35</f>
        <v>130.83697499232716</v>
      </c>
      <c r="E62" s="8" t="s">
        <v>40</v>
      </c>
      <c r="F62" s="29" t="s">
        <v>104</v>
      </c>
    </row>
    <row r="63" spans="1:7" ht="45">
      <c r="A63" s="9" t="s">
        <v>39</v>
      </c>
      <c r="B63" s="8" t="s">
        <v>40</v>
      </c>
      <c r="C63" s="8">
        <f>C54-C58+C59-C60+C61-C35</f>
        <v>138.50000000000003</v>
      </c>
      <c r="D63" s="8" t="s">
        <v>40</v>
      </c>
      <c r="E63" s="8">
        <f>E54-E58+E59-E60+E61-E35</f>
        <v>128.16576244513055</v>
      </c>
      <c r="F63" s="29" t="s">
        <v>105</v>
      </c>
    </row>
    <row r="65" spans="1:7" ht="45">
      <c r="A65" s="21" t="s">
        <v>77</v>
      </c>
      <c r="B65" s="18">
        <v>8</v>
      </c>
      <c r="C65" s="18" t="s">
        <v>40</v>
      </c>
      <c r="D65" s="18">
        <v>8</v>
      </c>
      <c r="E65" s="18" t="s">
        <v>40</v>
      </c>
      <c r="F65" s="26" t="s">
        <v>79</v>
      </c>
    </row>
    <row r="66" spans="1:7" ht="45">
      <c r="A66" s="21" t="s">
        <v>78</v>
      </c>
      <c r="B66" s="18" t="s">
        <v>40</v>
      </c>
      <c r="C66" s="18">
        <v>12</v>
      </c>
      <c r="D66" s="18" t="s">
        <v>40</v>
      </c>
      <c r="E66" s="18">
        <v>12</v>
      </c>
      <c r="F66" s="26" t="s">
        <v>79</v>
      </c>
    </row>
    <row r="67" spans="1:7" ht="15">
      <c r="A67" s="9" t="s">
        <v>82</v>
      </c>
      <c r="B67" s="8">
        <f>B22+B25-B51+B65</f>
        <v>152.00000000000003</v>
      </c>
      <c r="C67" s="8" t="s">
        <v>40</v>
      </c>
      <c r="D67" s="8">
        <f>D22+D25-D51+D65</f>
        <v>147.83697499232716</v>
      </c>
      <c r="E67" s="8" t="s">
        <v>40</v>
      </c>
      <c r="F67" s="29" t="s">
        <v>81</v>
      </c>
    </row>
    <row r="68" spans="1:7" ht="15">
      <c r="A68" s="9" t="s">
        <v>80</v>
      </c>
      <c r="B68" s="8" t="s">
        <v>40</v>
      </c>
      <c r="C68" s="8">
        <f>C22-C26-C52+C66</f>
        <v>152.70000000000005</v>
      </c>
      <c r="D68" s="8" t="s">
        <v>40</v>
      </c>
      <c r="E68" s="8">
        <f>E22-E26-E52+E66</f>
        <v>142.36576244513054</v>
      </c>
      <c r="F68" s="29" t="s">
        <v>81</v>
      </c>
      <c r="G68" s="12"/>
    </row>
    <row r="72" spans="1:7">
      <c r="E72" s="11"/>
    </row>
    <row r="75" spans="1:7" s="22" customFormat="1" ht="15">
      <c r="B75" s="23"/>
      <c r="C75" s="23"/>
      <c r="D75" s="23"/>
      <c r="E75" s="24"/>
    </row>
  </sheetData>
  <mergeCells count="1">
    <mergeCell ref="B5:F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5021-1C0F-45A1-9C94-460749CA9040}">
  <dimension ref="A1:D63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>
      <c r="A1" s="3"/>
      <c r="B1" s="39" t="s">
        <v>85</v>
      </c>
      <c r="C1" s="39"/>
      <c r="D1" s="39"/>
    </row>
    <row r="2" spans="1:4" ht="15" customHeight="1">
      <c r="A2" s="4" t="s">
        <v>1</v>
      </c>
      <c r="B2" s="30" t="s">
        <v>86</v>
      </c>
      <c r="C2" s="33" t="s">
        <v>87</v>
      </c>
      <c r="D2" s="33" t="s">
        <v>88</v>
      </c>
    </row>
    <row r="3" spans="1:4" ht="15">
      <c r="A3" s="15" t="s">
        <v>2</v>
      </c>
      <c r="B3" s="6">
        <v>2.6</v>
      </c>
      <c r="C3" s="6">
        <v>2.6</v>
      </c>
      <c r="D3" s="6">
        <v>2.6</v>
      </c>
    </row>
    <row r="4" spans="1:4" ht="15">
      <c r="A4" s="15" t="s">
        <v>62</v>
      </c>
      <c r="B4" s="6">
        <v>100</v>
      </c>
      <c r="C4" s="6">
        <v>100</v>
      </c>
      <c r="D4" s="6">
        <v>100</v>
      </c>
    </row>
    <row r="5" spans="1:4" ht="15">
      <c r="A5" s="15" t="s">
        <v>3</v>
      </c>
      <c r="B5" s="19" t="s">
        <v>40</v>
      </c>
      <c r="C5" s="19" t="s">
        <v>40</v>
      </c>
      <c r="D5" s="19" t="s">
        <v>40</v>
      </c>
    </row>
    <row r="6" spans="1:4" ht="15">
      <c r="A6" s="15" t="s">
        <v>4</v>
      </c>
      <c r="B6" s="19" t="s">
        <v>40</v>
      </c>
      <c r="C6" s="19" t="s">
        <v>40</v>
      </c>
      <c r="D6" s="19" t="s">
        <v>40</v>
      </c>
    </row>
    <row r="7" spans="1:4" ht="15">
      <c r="A7" s="15" t="s">
        <v>5</v>
      </c>
      <c r="B7" s="7">
        <v>0.01</v>
      </c>
      <c r="C7" s="7">
        <v>0.01</v>
      </c>
      <c r="D7" s="7">
        <v>0.01</v>
      </c>
    </row>
    <row r="8" spans="1:4" ht="15">
      <c r="A8" s="15" t="s">
        <v>6</v>
      </c>
      <c r="B8" s="19" t="s">
        <v>40</v>
      </c>
      <c r="C8" s="19" t="s">
        <v>40</v>
      </c>
      <c r="D8" s="19" t="s">
        <v>40</v>
      </c>
    </row>
    <row r="9" spans="1:4" ht="16.5">
      <c r="A9" s="15" t="s">
        <v>41</v>
      </c>
      <c r="B9" s="2" t="s">
        <v>57</v>
      </c>
      <c r="C9" s="2" t="s">
        <v>57</v>
      </c>
      <c r="D9" s="2" t="s">
        <v>57</v>
      </c>
    </row>
    <row r="10" spans="1:4" ht="15">
      <c r="A10" s="15" t="s">
        <v>42</v>
      </c>
      <c r="B10" s="2">
        <v>3</v>
      </c>
      <c r="C10" s="2">
        <v>3</v>
      </c>
      <c r="D10" s="2">
        <v>3</v>
      </c>
    </row>
    <row r="11" spans="1:4" ht="15">
      <c r="A11" s="15" t="s">
        <v>91</v>
      </c>
      <c r="B11" s="2">
        <v>64</v>
      </c>
      <c r="C11" s="2">
        <v>64</v>
      </c>
      <c r="D11" s="2">
        <v>64</v>
      </c>
    </row>
    <row r="12" spans="1:4" ht="15" customHeight="1">
      <c r="A12" s="4" t="s">
        <v>7</v>
      </c>
      <c r="B12" s="5"/>
      <c r="C12" s="5"/>
      <c r="D12" s="5"/>
    </row>
    <row r="13" spans="1:4" ht="30">
      <c r="A13" s="15" t="s">
        <v>43</v>
      </c>
      <c r="B13" s="2">
        <v>192</v>
      </c>
      <c r="C13" s="2">
        <v>192</v>
      </c>
      <c r="D13" s="2">
        <v>192</v>
      </c>
    </row>
    <row r="14" spans="1:4" ht="15">
      <c r="A14" s="15" t="s">
        <v>49</v>
      </c>
      <c r="B14" s="2">
        <v>4</v>
      </c>
      <c r="C14" s="2">
        <v>4</v>
      </c>
      <c r="D14" s="2">
        <v>4</v>
      </c>
    </row>
    <row r="15" spans="1:4" ht="15">
      <c r="A15" s="15" t="s">
        <v>8</v>
      </c>
      <c r="B15" s="2">
        <f>B16-10*LOG10(B13)</f>
        <v>30.166987712964502</v>
      </c>
      <c r="C15" s="2">
        <f>C16-10*LOG10(C13)</f>
        <v>30.166987712964502</v>
      </c>
      <c r="D15" s="2">
        <f>D16-10*LOG10(D13)</f>
        <v>30.166987712964502</v>
      </c>
    </row>
    <row r="16" spans="1:4" ht="30">
      <c r="A16" s="15" t="s">
        <v>44</v>
      </c>
      <c r="B16" s="2">
        <f>33+10*LOG10(B4)</f>
        <v>53</v>
      </c>
      <c r="C16" s="2">
        <f>33+10*LOG10(C4)</f>
        <v>53</v>
      </c>
      <c r="D16" s="2">
        <f>33+10*LOG10(D4)</f>
        <v>53</v>
      </c>
    </row>
    <row r="17" spans="1:4" ht="30">
      <c r="A17" s="15" t="s">
        <v>63</v>
      </c>
      <c r="B17" s="2">
        <f>B16+10*LOG10(B37/1000000/B4)</f>
        <v>45.375437381428746</v>
      </c>
      <c r="C17" s="2">
        <f>C16+10*LOG10(C37/1000000/C4)</f>
        <v>45.375437381428746</v>
      </c>
      <c r="D17" s="2">
        <f>D16+10*LOG10(D37/1000000/D4)</f>
        <v>45.375437381428746</v>
      </c>
    </row>
    <row r="18" spans="1:4" ht="15">
      <c r="A18" s="15" t="s">
        <v>9</v>
      </c>
      <c r="B18" s="2">
        <v>8</v>
      </c>
      <c r="C18" s="2">
        <v>8</v>
      </c>
      <c r="D18" s="2">
        <v>8</v>
      </c>
    </row>
    <row r="19" spans="1:4" ht="45">
      <c r="A19" s="21" t="s">
        <v>10</v>
      </c>
      <c r="B19" s="18">
        <v>13</v>
      </c>
      <c r="C19" s="18">
        <v>13</v>
      </c>
      <c r="D19" s="18">
        <v>13</v>
      </c>
    </row>
    <row r="20" spans="1:4" ht="15">
      <c r="A20" s="15" t="s">
        <v>11</v>
      </c>
      <c r="B20" s="2">
        <v>0</v>
      </c>
      <c r="C20" s="2">
        <v>0</v>
      </c>
      <c r="D20" s="2">
        <v>0</v>
      </c>
    </row>
    <row r="21" spans="1:4" ht="15.75" customHeight="1">
      <c r="A21" s="15" t="s">
        <v>12</v>
      </c>
      <c r="B21" s="2">
        <v>0</v>
      </c>
      <c r="C21" s="2">
        <v>0</v>
      </c>
      <c r="D21" s="2">
        <v>0</v>
      </c>
    </row>
    <row r="22" spans="1:4" ht="30">
      <c r="A22" s="15" t="s">
        <v>13</v>
      </c>
      <c r="B22" s="2">
        <v>3</v>
      </c>
      <c r="C22" s="2">
        <v>3</v>
      </c>
      <c r="D22" s="2">
        <v>3</v>
      </c>
    </row>
    <row r="23" spans="1:4" ht="15">
      <c r="A23" s="15" t="s">
        <v>66</v>
      </c>
      <c r="B23" s="2">
        <f>B17+B18+B19+B20-B22</f>
        <v>63.375437381428753</v>
      </c>
      <c r="C23" s="2">
        <f>C17+C18+C19+C20-C22</f>
        <v>63.375437381428753</v>
      </c>
      <c r="D23" s="2">
        <f>D17+D18+D19+D20-D22</f>
        <v>63.375437381428753</v>
      </c>
    </row>
    <row r="24" spans="1:4" ht="15">
      <c r="A24" s="15" t="s">
        <v>67</v>
      </c>
      <c r="B24" s="19" t="s">
        <v>40</v>
      </c>
      <c r="C24" s="19" t="s">
        <v>40</v>
      </c>
      <c r="D24" s="19" t="s">
        <v>40</v>
      </c>
    </row>
    <row r="25" spans="1:4">
      <c r="A25" s="4" t="s">
        <v>14</v>
      </c>
      <c r="B25" s="5"/>
      <c r="C25" s="5"/>
      <c r="D25" s="5"/>
    </row>
    <row r="26" spans="1:4" ht="30">
      <c r="A26" s="15" t="s">
        <v>45</v>
      </c>
      <c r="B26" s="2">
        <v>4</v>
      </c>
      <c r="C26" s="2">
        <v>2</v>
      </c>
      <c r="D26" s="2">
        <v>1</v>
      </c>
    </row>
    <row r="27" spans="1:4" ht="15">
      <c r="A27" s="15" t="s">
        <v>46</v>
      </c>
      <c r="B27" s="2">
        <v>4</v>
      </c>
      <c r="C27" s="2">
        <v>2</v>
      </c>
      <c r="D27" s="2">
        <v>1</v>
      </c>
    </row>
    <row r="28" spans="1:4" ht="15">
      <c r="A28" s="15" t="s">
        <v>15</v>
      </c>
      <c r="B28" s="2">
        <v>0</v>
      </c>
      <c r="C28" s="6">
        <v>-3</v>
      </c>
      <c r="D28" s="6">
        <v>-3</v>
      </c>
    </row>
    <row r="29" spans="1:4" ht="28.5">
      <c r="A29" s="17" t="s">
        <v>47</v>
      </c>
      <c r="B29" s="18">
        <v>0</v>
      </c>
      <c r="C29" s="18">
        <v>0</v>
      </c>
      <c r="D29" s="18">
        <v>0</v>
      </c>
    </row>
    <row r="30" spans="1:4" ht="30">
      <c r="A30" s="15" t="s">
        <v>16</v>
      </c>
      <c r="B30" s="2">
        <v>1</v>
      </c>
      <c r="C30" s="2">
        <v>1</v>
      </c>
      <c r="D30" s="2">
        <v>1</v>
      </c>
    </row>
    <row r="31" spans="1:4" ht="15">
      <c r="A31" s="15" t="s">
        <v>17</v>
      </c>
      <c r="B31" s="6">
        <v>7</v>
      </c>
      <c r="C31" s="6">
        <v>7</v>
      </c>
      <c r="D31" s="6">
        <v>7</v>
      </c>
    </row>
    <row r="32" spans="1:4" ht="15">
      <c r="A32" s="15" t="s">
        <v>18</v>
      </c>
      <c r="B32" s="6">
        <v>-174</v>
      </c>
      <c r="C32" s="6">
        <v>-174</v>
      </c>
      <c r="D32" s="6">
        <v>-174</v>
      </c>
    </row>
    <row r="33" spans="1:4" ht="30">
      <c r="A33" s="15" t="s">
        <v>19</v>
      </c>
      <c r="B33" s="2">
        <v>-999</v>
      </c>
      <c r="C33" s="2">
        <v>-999</v>
      </c>
      <c r="D33" s="2">
        <v>-999</v>
      </c>
    </row>
    <row r="34" spans="1:4" ht="15">
      <c r="A34" s="15" t="s">
        <v>20</v>
      </c>
      <c r="B34" s="2">
        <v>-999</v>
      </c>
      <c r="C34" s="2">
        <v>-999</v>
      </c>
      <c r="D34" s="2">
        <v>-999</v>
      </c>
    </row>
    <row r="35" spans="1:4" ht="45">
      <c r="A35" s="15" t="s">
        <v>37</v>
      </c>
      <c r="B35" s="2">
        <f>10*LOG10(10^((B31+B32)/10)+10^(B33/10))</f>
        <v>-167.00000000000003</v>
      </c>
      <c r="C35" s="2">
        <f>10*LOG10(10^((C31+C32)/10)+10^(C33/10))</f>
        <v>-167.00000000000003</v>
      </c>
      <c r="D35" s="2">
        <f>10*LOG10(10^((D31+D32)/10)+10^(D33/10))</f>
        <v>-167.00000000000003</v>
      </c>
    </row>
    <row r="36" spans="1:4" ht="45">
      <c r="A36" s="15" t="s">
        <v>38</v>
      </c>
      <c r="B36" s="19" t="s">
        <v>40</v>
      </c>
      <c r="C36" s="19" t="s">
        <v>40</v>
      </c>
      <c r="D36" s="19" t="s">
        <v>40</v>
      </c>
    </row>
    <row r="37" spans="1:4" ht="28.5">
      <c r="A37" s="17" t="s">
        <v>21</v>
      </c>
      <c r="B37" s="18">
        <v>17280000</v>
      </c>
      <c r="C37" s="18">
        <v>17280000</v>
      </c>
      <c r="D37" s="18">
        <v>17280000</v>
      </c>
    </row>
    <row r="38" spans="1:4" ht="28.5">
      <c r="A38" s="17" t="s">
        <v>22</v>
      </c>
      <c r="B38" s="18" t="s">
        <v>40</v>
      </c>
      <c r="C38" s="18" t="s">
        <v>40</v>
      </c>
      <c r="D38" s="18" t="s">
        <v>40</v>
      </c>
    </row>
    <row r="39" spans="1:4" ht="15">
      <c r="A39" s="15" t="s">
        <v>23</v>
      </c>
      <c r="B39" s="2">
        <f>B35+10*LOG10(B37)</f>
        <v>-94.624562618571289</v>
      </c>
      <c r="C39" s="2">
        <f>C35+10*LOG10(C37)</f>
        <v>-94.624562618571289</v>
      </c>
      <c r="D39" s="2">
        <f>D35+10*LOG10(D37)</f>
        <v>-94.624562618571289</v>
      </c>
    </row>
    <row r="40" spans="1:4" ht="15">
      <c r="A40" s="15" t="s">
        <v>24</v>
      </c>
      <c r="B40" s="19" t="s">
        <v>40</v>
      </c>
      <c r="C40" s="19" t="s">
        <v>40</v>
      </c>
      <c r="D40" s="19" t="s">
        <v>40</v>
      </c>
    </row>
    <row r="41" spans="1:4" ht="15">
      <c r="A41" s="17" t="s">
        <v>25</v>
      </c>
      <c r="B41" s="18">
        <v>-9.1999999999999993</v>
      </c>
      <c r="C41" s="18">
        <v>-6</v>
      </c>
      <c r="D41" s="18">
        <v>-3</v>
      </c>
    </row>
    <row r="42" spans="1:4" ht="15">
      <c r="A42" s="17" t="s">
        <v>26</v>
      </c>
      <c r="B42" s="18" t="s">
        <v>40</v>
      </c>
      <c r="C42" s="18" t="s">
        <v>40</v>
      </c>
      <c r="D42" s="18" t="s">
        <v>40</v>
      </c>
    </row>
    <row r="43" spans="1:4" ht="15">
      <c r="A43" s="15" t="s">
        <v>27</v>
      </c>
      <c r="B43" s="2">
        <v>2</v>
      </c>
      <c r="C43" s="2">
        <v>2</v>
      </c>
      <c r="D43" s="2">
        <v>2</v>
      </c>
    </row>
    <row r="44" spans="1:4" ht="15">
      <c r="A44" s="15" t="s">
        <v>28</v>
      </c>
      <c r="B44" s="6">
        <v>0</v>
      </c>
      <c r="C44" s="6">
        <v>0</v>
      </c>
      <c r="D44" s="6">
        <v>0</v>
      </c>
    </row>
    <row r="45" spans="1:4" ht="15">
      <c r="A45" s="15" t="s">
        <v>29</v>
      </c>
      <c r="B45" s="19" t="s">
        <v>40</v>
      </c>
      <c r="C45" s="19" t="s">
        <v>40</v>
      </c>
      <c r="D45" s="19" t="s">
        <v>40</v>
      </c>
    </row>
    <row r="46" spans="1:4" ht="30">
      <c r="A46" s="15" t="s">
        <v>72</v>
      </c>
      <c r="B46" s="2">
        <f>B39+B41+B43-B44</f>
        <v>-101.82456261857129</v>
      </c>
      <c r="C46" s="2">
        <f>C39+C41+C43-C44</f>
        <v>-98.624562618571289</v>
      </c>
      <c r="D46" s="2">
        <f>D39+D41+D43-D44</f>
        <v>-95.624562618571289</v>
      </c>
    </row>
    <row r="47" spans="1:4" ht="30">
      <c r="A47" s="15" t="s">
        <v>73</v>
      </c>
      <c r="B47" s="19" t="s">
        <v>40</v>
      </c>
      <c r="C47" s="19" t="s">
        <v>40</v>
      </c>
      <c r="D47" s="19" t="s">
        <v>40</v>
      </c>
    </row>
    <row r="48" spans="1:4" ht="30">
      <c r="A48" s="9" t="s">
        <v>74</v>
      </c>
      <c r="B48" s="8">
        <f>B23+B28+B29-B46</f>
        <v>165.20000000000005</v>
      </c>
      <c r="C48" s="8">
        <f>C23+C28+C29-C46</f>
        <v>159.00000000000006</v>
      </c>
      <c r="D48" s="8">
        <f>D23+D28+D29-D46</f>
        <v>156.00000000000006</v>
      </c>
    </row>
    <row r="49" spans="1:4" ht="33.75" customHeight="1">
      <c r="A49" s="9" t="s">
        <v>75</v>
      </c>
      <c r="B49" s="8" t="s">
        <v>40</v>
      </c>
      <c r="C49" s="8" t="s">
        <v>40</v>
      </c>
      <c r="D49" s="8" t="s">
        <v>40</v>
      </c>
    </row>
    <row r="50" spans="1:4">
      <c r="A50" s="4" t="s">
        <v>30</v>
      </c>
      <c r="B50" s="5"/>
      <c r="C50" s="5"/>
      <c r="D50" s="5"/>
    </row>
    <row r="51" spans="1:4" ht="15">
      <c r="A51" s="34" t="s">
        <v>31</v>
      </c>
      <c r="B51" s="35">
        <v>6</v>
      </c>
      <c r="C51" s="35">
        <v>6</v>
      </c>
      <c r="D51" s="35">
        <v>6</v>
      </c>
    </row>
    <row r="52" spans="1:4" ht="30">
      <c r="A52" s="34" t="s">
        <v>32</v>
      </c>
      <c r="B52" s="35">
        <v>8</v>
      </c>
      <c r="C52" s="35">
        <v>8</v>
      </c>
      <c r="D52" s="35">
        <v>8</v>
      </c>
    </row>
    <row r="53" spans="1:4" ht="30">
      <c r="A53" s="34" t="s">
        <v>33</v>
      </c>
      <c r="B53" s="36" t="s">
        <v>40</v>
      </c>
      <c r="C53" s="36" t="s">
        <v>40</v>
      </c>
      <c r="D53" s="36" t="s">
        <v>40</v>
      </c>
    </row>
    <row r="54" spans="1:4" ht="15">
      <c r="A54" s="34" t="s">
        <v>34</v>
      </c>
      <c r="B54" s="35">
        <v>0</v>
      </c>
      <c r="C54" s="35">
        <v>0</v>
      </c>
      <c r="D54" s="35">
        <v>0</v>
      </c>
    </row>
    <row r="55" spans="1:4" ht="16.5" customHeight="1">
      <c r="A55" s="34" t="s">
        <v>35</v>
      </c>
      <c r="B55" s="35">
        <v>15</v>
      </c>
      <c r="C55" s="35">
        <v>15</v>
      </c>
      <c r="D55" s="35">
        <v>15</v>
      </c>
    </row>
    <row r="56" spans="1:4" ht="15">
      <c r="A56" s="34" t="s">
        <v>36</v>
      </c>
      <c r="B56" s="35">
        <v>0</v>
      </c>
      <c r="C56" s="35">
        <v>0</v>
      </c>
      <c r="D56" s="35">
        <v>0</v>
      </c>
    </row>
    <row r="57" spans="1:4" ht="30">
      <c r="A57" s="9" t="s">
        <v>48</v>
      </c>
      <c r="B57" s="8">
        <f>B48-B52+B54-B55+B56-B30</f>
        <v>141.20000000000005</v>
      </c>
      <c r="C57" s="8">
        <f>C48-C52+C54-C55+C56-C30</f>
        <v>135.00000000000006</v>
      </c>
      <c r="D57" s="8">
        <f>D48-D52+D54-D55+D56-D30</f>
        <v>132.00000000000006</v>
      </c>
    </row>
    <row r="58" spans="1:4" ht="30">
      <c r="A58" s="9" t="s">
        <v>39</v>
      </c>
      <c r="B58" s="8" t="s">
        <v>40</v>
      </c>
      <c r="C58" s="8" t="s">
        <v>40</v>
      </c>
      <c r="D58" s="8" t="s">
        <v>40</v>
      </c>
    </row>
    <row r="59" spans="1:4">
      <c r="C59" s="11"/>
      <c r="D59" s="11"/>
    </row>
    <row r="60" spans="1:4" ht="15">
      <c r="A60" s="21" t="s">
        <v>77</v>
      </c>
      <c r="B60" s="18">
        <v>8</v>
      </c>
      <c r="C60" s="18">
        <v>8</v>
      </c>
      <c r="D60" s="18">
        <v>8</v>
      </c>
    </row>
    <row r="61" spans="1:4" ht="15">
      <c r="A61" s="21" t="s">
        <v>78</v>
      </c>
      <c r="B61" s="18" t="s">
        <v>40</v>
      </c>
      <c r="C61" s="18" t="s">
        <v>40</v>
      </c>
      <c r="D61" s="18" t="s">
        <v>40</v>
      </c>
    </row>
    <row r="62" spans="1:4" ht="15">
      <c r="A62" s="9" t="s">
        <v>82</v>
      </c>
      <c r="B62" s="8">
        <f>B17+B20-B46+B60</f>
        <v>155.20000000000005</v>
      </c>
      <c r="C62" s="8">
        <f>C17+C20-C46+C60</f>
        <v>152.00000000000003</v>
      </c>
      <c r="D62" s="8">
        <f>D17+D20-D46+D60</f>
        <v>149.00000000000003</v>
      </c>
    </row>
    <row r="63" spans="1:4" ht="15">
      <c r="A63" s="9" t="s">
        <v>80</v>
      </c>
      <c r="B63" s="8" t="s">
        <v>40</v>
      </c>
      <c r="C63" s="8" t="s">
        <v>40</v>
      </c>
      <c r="D63" s="8" t="s">
        <v>40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2FA0B-FBD3-483F-94E9-8CB8306F7064}">
  <dimension ref="A1:D63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>
      <c r="A1" s="3"/>
      <c r="B1" s="40" t="s">
        <v>85</v>
      </c>
      <c r="C1" s="40"/>
      <c r="D1" s="40"/>
    </row>
    <row r="2" spans="1:4" ht="15" customHeight="1">
      <c r="A2" s="4" t="s">
        <v>1</v>
      </c>
      <c r="B2" s="32" t="s">
        <v>86</v>
      </c>
      <c r="C2" s="30" t="s">
        <v>89</v>
      </c>
      <c r="D2" s="30" t="s">
        <v>90</v>
      </c>
    </row>
    <row r="3" spans="1:4" ht="15">
      <c r="A3" s="15" t="s">
        <v>2</v>
      </c>
      <c r="B3" s="6">
        <v>2.6</v>
      </c>
      <c r="C3" s="6">
        <v>2.6</v>
      </c>
      <c r="D3" s="6">
        <v>2.6</v>
      </c>
    </row>
    <row r="4" spans="1:4" ht="15">
      <c r="A4" s="15" t="s">
        <v>62</v>
      </c>
      <c r="B4" s="6">
        <v>100</v>
      </c>
      <c r="C4" s="6">
        <v>100</v>
      </c>
      <c r="D4" s="6">
        <v>100</v>
      </c>
    </row>
    <row r="5" spans="1:4" ht="15">
      <c r="A5" s="15" t="s">
        <v>3</v>
      </c>
      <c r="B5" s="19" t="s">
        <v>40</v>
      </c>
      <c r="C5" s="19" t="s">
        <v>40</v>
      </c>
      <c r="D5" s="19" t="s">
        <v>40</v>
      </c>
    </row>
    <row r="6" spans="1:4" ht="15">
      <c r="A6" s="15" t="s">
        <v>4</v>
      </c>
      <c r="B6" s="2">
        <v>10000000</v>
      </c>
      <c r="C6" s="2">
        <v>2000000</v>
      </c>
      <c r="D6" s="2">
        <v>2000000</v>
      </c>
    </row>
    <row r="7" spans="1:4" ht="15">
      <c r="A7" s="15" t="s">
        <v>5</v>
      </c>
      <c r="B7" s="19" t="s">
        <v>40</v>
      </c>
      <c r="C7" s="19" t="s">
        <v>40</v>
      </c>
      <c r="D7" s="19" t="s">
        <v>40</v>
      </c>
    </row>
    <row r="8" spans="1:4" ht="15">
      <c r="A8" s="15" t="s">
        <v>6</v>
      </c>
      <c r="B8" s="7">
        <v>0.1</v>
      </c>
      <c r="C8" s="7">
        <v>0.1</v>
      </c>
      <c r="D8" s="7">
        <v>0.1</v>
      </c>
    </row>
    <row r="9" spans="1:4" ht="16.5">
      <c r="A9" s="15" t="s">
        <v>41</v>
      </c>
      <c r="B9" s="2" t="s">
        <v>57</v>
      </c>
      <c r="C9" s="2" t="s">
        <v>57</v>
      </c>
      <c r="D9" s="2" t="s">
        <v>57</v>
      </c>
    </row>
    <row r="10" spans="1:4" ht="15">
      <c r="A10" s="15" t="s">
        <v>42</v>
      </c>
      <c r="B10" s="2">
        <v>3</v>
      </c>
      <c r="C10" s="2">
        <v>3</v>
      </c>
      <c r="D10" s="2">
        <v>3</v>
      </c>
    </row>
    <row r="11" spans="1:4" ht="15">
      <c r="A11" s="15" t="s">
        <v>91</v>
      </c>
      <c r="B11" s="2">
        <v>64</v>
      </c>
      <c r="C11" s="2">
        <v>64</v>
      </c>
      <c r="D11" s="2">
        <v>64</v>
      </c>
    </row>
    <row r="12" spans="1:4" ht="15" customHeight="1">
      <c r="A12" s="4" t="s">
        <v>7</v>
      </c>
      <c r="B12" s="5"/>
      <c r="C12" s="5"/>
      <c r="D12" s="5"/>
    </row>
    <row r="13" spans="1:4" ht="30">
      <c r="A13" s="15" t="s">
        <v>43</v>
      </c>
      <c r="B13" s="2">
        <v>192</v>
      </c>
      <c r="C13" s="2">
        <v>192</v>
      </c>
      <c r="D13" s="2">
        <v>192</v>
      </c>
    </row>
    <row r="14" spans="1:4" ht="15">
      <c r="A14" s="15" t="s">
        <v>49</v>
      </c>
      <c r="B14" s="2">
        <v>4</v>
      </c>
      <c r="C14" s="2">
        <v>4</v>
      </c>
      <c r="D14" s="2">
        <v>4</v>
      </c>
    </row>
    <row r="15" spans="1:4" ht="15">
      <c r="A15" s="15" t="s">
        <v>8</v>
      </c>
      <c r="B15" s="2">
        <f t="shared" ref="B15:C15" si="0">B16-10*LOG10(B13)</f>
        <v>30.166987712964502</v>
      </c>
      <c r="C15" s="2">
        <f t="shared" si="0"/>
        <v>30.166987712964502</v>
      </c>
      <c r="D15" s="2">
        <v>128</v>
      </c>
    </row>
    <row r="16" spans="1:4" ht="30">
      <c r="A16" s="15" t="s">
        <v>44</v>
      </c>
      <c r="B16" s="2">
        <f>33+10*LOG10(B4)</f>
        <v>53</v>
      </c>
      <c r="C16" s="2">
        <f>33+10*LOG10(C4)</f>
        <v>53</v>
      </c>
      <c r="D16" s="2">
        <f>33+10*LOG10(D4)</f>
        <v>53</v>
      </c>
    </row>
    <row r="17" spans="1:4" ht="30">
      <c r="A17" s="15" t="s">
        <v>63</v>
      </c>
      <c r="B17" s="2">
        <f>B16+10*LOG10(B38/1000000/B4)</f>
        <v>51.573324964312683</v>
      </c>
      <c r="C17" s="2">
        <f>C16+10*LOG10(C38/1000000/C4)</f>
        <v>45.638726768652234</v>
      </c>
      <c r="D17" s="2">
        <f>D16+10*LOG10(D38/1000000/D4)</f>
        <v>45.638726768652234</v>
      </c>
    </row>
    <row r="18" spans="1:4" ht="15">
      <c r="A18" s="15" t="s">
        <v>9</v>
      </c>
      <c r="B18" s="2">
        <v>8</v>
      </c>
      <c r="C18" s="2">
        <v>8</v>
      </c>
      <c r="D18" s="2">
        <v>8</v>
      </c>
    </row>
    <row r="19" spans="1:4" ht="45">
      <c r="A19" s="21" t="s">
        <v>10</v>
      </c>
      <c r="B19" s="18">
        <v>16.8</v>
      </c>
      <c r="C19" s="18">
        <v>16.8</v>
      </c>
      <c r="D19" s="18">
        <v>16.8</v>
      </c>
    </row>
    <row r="20" spans="1:4" ht="15">
      <c r="A20" s="15" t="s">
        <v>11</v>
      </c>
      <c r="B20" s="2">
        <v>0</v>
      </c>
      <c r="C20" s="2">
        <v>0</v>
      </c>
      <c r="D20" s="2">
        <v>0</v>
      </c>
    </row>
    <row r="21" spans="1:4" ht="15.75" customHeight="1">
      <c r="A21" s="15" t="s">
        <v>12</v>
      </c>
      <c r="B21" s="2">
        <v>0</v>
      </c>
      <c r="C21" s="2">
        <v>0</v>
      </c>
      <c r="D21" s="2">
        <v>0</v>
      </c>
    </row>
    <row r="22" spans="1:4" ht="30">
      <c r="A22" s="15" t="s">
        <v>13</v>
      </c>
      <c r="B22" s="2">
        <v>3</v>
      </c>
      <c r="C22" s="2">
        <v>3</v>
      </c>
      <c r="D22" s="2">
        <v>3</v>
      </c>
    </row>
    <row r="23" spans="1:4" ht="15">
      <c r="A23" s="15" t="s">
        <v>66</v>
      </c>
      <c r="B23" s="19" t="s">
        <v>40</v>
      </c>
      <c r="C23" s="19" t="s">
        <v>40</v>
      </c>
      <c r="D23" s="19" t="s">
        <v>40</v>
      </c>
    </row>
    <row r="24" spans="1:4" ht="15">
      <c r="A24" s="15" t="s">
        <v>67</v>
      </c>
      <c r="B24" s="2">
        <f t="shared" ref="B24:D24" si="1">B17+B18+B19-B21-B22</f>
        <v>73.373324964312687</v>
      </c>
      <c r="C24" s="2">
        <f t="shared" si="1"/>
        <v>67.438726768652231</v>
      </c>
      <c r="D24" s="2">
        <f t="shared" si="1"/>
        <v>67.438726768652231</v>
      </c>
    </row>
    <row r="25" spans="1:4">
      <c r="A25" s="4" t="s">
        <v>14</v>
      </c>
      <c r="B25" s="5"/>
      <c r="C25" s="5"/>
      <c r="D25" s="5"/>
    </row>
    <row r="26" spans="1:4" ht="30">
      <c r="A26" s="15" t="s">
        <v>45</v>
      </c>
      <c r="B26" s="2">
        <v>4</v>
      </c>
      <c r="C26" s="2">
        <v>2</v>
      </c>
      <c r="D26" s="2">
        <v>1</v>
      </c>
    </row>
    <row r="27" spans="1:4" ht="15">
      <c r="A27" s="15" t="s">
        <v>46</v>
      </c>
      <c r="B27" s="2">
        <v>4</v>
      </c>
      <c r="C27" s="2">
        <v>2</v>
      </c>
      <c r="D27" s="2">
        <v>1</v>
      </c>
    </row>
    <row r="28" spans="1:4" ht="15">
      <c r="A28" s="15" t="s">
        <v>15</v>
      </c>
      <c r="B28" s="2">
        <v>0</v>
      </c>
      <c r="C28" s="6">
        <v>-3</v>
      </c>
      <c r="D28" s="6">
        <v>-3</v>
      </c>
    </row>
    <row r="29" spans="1:4" ht="28.5">
      <c r="A29" s="17" t="s">
        <v>47</v>
      </c>
      <c r="B29" s="18">
        <v>0</v>
      </c>
      <c r="C29" s="18">
        <v>0</v>
      </c>
      <c r="D29" s="18">
        <v>0</v>
      </c>
    </row>
    <row r="30" spans="1:4" ht="30">
      <c r="A30" s="15" t="s">
        <v>16</v>
      </c>
      <c r="B30" s="2">
        <v>1</v>
      </c>
      <c r="C30" s="2">
        <v>1</v>
      </c>
      <c r="D30" s="2">
        <v>1</v>
      </c>
    </row>
    <row r="31" spans="1:4" ht="15">
      <c r="A31" s="15" t="s">
        <v>17</v>
      </c>
      <c r="B31" s="6">
        <v>7</v>
      </c>
      <c r="C31" s="6">
        <v>7</v>
      </c>
      <c r="D31" s="6">
        <v>7</v>
      </c>
    </row>
    <row r="32" spans="1:4" ht="15">
      <c r="A32" s="15" t="s">
        <v>18</v>
      </c>
      <c r="B32" s="6">
        <v>-174</v>
      </c>
      <c r="C32" s="6">
        <v>-174</v>
      </c>
      <c r="D32" s="6">
        <v>-174</v>
      </c>
    </row>
    <row r="33" spans="1:4" ht="30">
      <c r="A33" s="15" t="s">
        <v>19</v>
      </c>
      <c r="B33" s="2">
        <v>-999</v>
      </c>
      <c r="C33" s="2">
        <v>-999</v>
      </c>
      <c r="D33" s="2">
        <v>-999</v>
      </c>
    </row>
    <row r="34" spans="1:4" ht="15">
      <c r="A34" s="15" t="s">
        <v>20</v>
      </c>
      <c r="B34" s="2">
        <v>-999</v>
      </c>
      <c r="C34" s="2">
        <v>-999</v>
      </c>
      <c r="D34" s="2">
        <v>-999</v>
      </c>
    </row>
    <row r="35" spans="1:4" ht="45">
      <c r="A35" s="15" t="s">
        <v>37</v>
      </c>
      <c r="B35" s="19" t="s">
        <v>40</v>
      </c>
      <c r="C35" s="19" t="s">
        <v>40</v>
      </c>
      <c r="D35" s="19" t="s">
        <v>40</v>
      </c>
    </row>
    <row r="36" spans="1:4" ht="45">
      <c r="A36" s="15" t="s">
        <v>38</v>
      </c>
      <c r="B36" s="2">
        <f>10*LOG10(10^((B31+B32)/10)+10^(B34/10))</f>
        <v>-167.00000000000003</v>
      </c>
      <c r="C36" s="2">
        <f>10*LOG10(10^((C31+C32)/10)+10^(C34/10))</f>
        <v>-167.00000000000003</v>
      </c>
      <c r="D36" s="2">
        <f>10*LOG10(10^((D31+D32)/10)+10^(D34/10))</f>
        <v>-167.00000000000003</v>
      </c>
    </row>
    <row r="37" spans="1:4" ht="28.5">
      <c r="A37" s="17" t="s">
        <v>21</v>
      </c>
      <c r="B37" s="18" t="s">
        <v>40</v>
      </c>
      <c r="C37" s="18" t="s">
        <v>40</v>
      </c>
      <c r="D37" s="18" t="s">
        <v>40</v>
      </c>
    </row>
    <row r="38" spans="1:4" ht="28.5">
      <c r="A38" s="17" t="s">
        <v>22</v>
      </c>
      <c r="B38" s="18">
        <v>72000000</v>
      </c>
      <c r="C38" s="18">
        <v>18360000</v>
      </c>
      <c r="D38" s="18">
        <v>18360000</v>
      </c>
    </row>
    <row r="39" spans="1:4" ht="15">
      <c r="A39" s="15" t="s">
        <v>23</v>
      </c>
      <c r="B39" s="2" t="s">
        <v>40</v>
      </c>
      <c r="C39" s="2" t="s">
        <v>40</v>
      </c>
      <c r="D39" s="2" t="s">
        <v>40</v>
      </c>
    </row>
    <row r="40" spans="1:4" ht="15">
      <c r="A40" s="15" t="s">
        <v>24</v>
      </c>
      <c r="B40" s="2">
        <f>B36+10*LOG10(B38)</f>
        <v>-88.426675035687353</v>
      </c>
      <c r="C40" s="2">
        <f>C36+10*LOG10(C38)</f>
        <v>-94.361273231347795</v>
      </c>
      <c r="D40" s="2">
        <f>D36+10*LOG10(D38)</f>
        <v>-94.361273231347795</v>
      </c>
    </row>
    <row r="41" spans="1:4" ht="15">
      <c r="A41" s="17" t="s">
        <v>25</v>
      </c>
      <c r="B41" s="18" t="s">
        <v>40</v>
      </c>
      <c r="C41" s="18" t="s">
        <v>40</v>
      </c>
      <c r="D41" s="18" t="s">
        <v>40</v>
      </c>
    </row>
    <row r="42" spans="1:4" ht="15">
      <c r="A42" s="17" t="s">
        <v>26</v>
      </c>
      <c r="B42" s="18">
        <v>-5.7</v>
      </c>
      <c r="C42" s="18">
        <v>-2.7</v>
      </c>
      <c r="D42" s="18">
        <v>0.5</v>
      </c>
    </row>
    <row r="43" spans="1:4" ht="15">
      <c r="A43" s="15" t="s">
        <v>27</v>
      </c>
      <c r="B43" s="2">
        <v>2</v>
      </c>
      <c r="C43" s="2">
        <v>2</v>
      </c>
      <c r="D43" s="2">
        <v>2</v>
      </c>
    </row>
    <row r="44" spans="1:4" ht="15">
      <c r="A44" s="15" t="s">
        <v>28</v>
      </c>
      <c r="B44" s="2" t="s">
        <v>40</v>
      </c>
      <c r="C44" s="2" t="s">
        <v>40</v>
      </c>
      <c r="D44" s="2" t="s">
        <v>40</v>
      </c>
    </row>
    <row r="45" spans="1:4" ht="15">
      <c r="A45" s="15" t="s">
        <v>29</v>
      </c>
      <c r="B45" s="6">
        <v>0</v>
      </c>
      <c r="C45" s="6">
        <v>0</v>
      </c>
      <c r="D45" s="6">
        <v>0</v>
      </c>
    </row>
    <row r="46" spans="1:4" ht="30">
      <c r="A46" s="15" t="s">
        <v>72</v>
      </c>
      <c r="B46" s="19" t="s">
        <v>40</v>
      </c>
      <c r="C46" s="19" t="s">
        <v>40</v>
      </c>
      <c r="D46" s="19" t="s">
        <v>40</v>
      </c>
    </row>
    <row r="47" spans="1:4" ht="30">
      <c r="A47" s="15" t="s">
        <v>73</v>
      </c>
      <c r="B47" s="2">
        <f>B40+B42+B43-B45</f>
        <v>-92.126675035687356</v>
      </c>
      <c r="C47" s="2">
        <f>C40+C42+C43-C45</f>
        <v>-95.061273231347798</v>
      </c>
      <c r="D47" s="2">
        <f>D40+D42+D43-D45</f>
        <v>-91.861273231347795</v>
      </c>
    </row>
    <row r="48" spans="1:4" ht="30">
      <c r="A48" s="9" t="s">
        <v>74</v>
      </c>
      <c r="B48" s="8" t="s">
        <v>40</v>
      </c>
      <c r="C48" s="8" t="s">
        <v>40</v>
      </c>
      <c r="D48" s="8" t="s">
        <v>40</v>
      </c>
    </row>
    <row r="49" spans="1:4" ht="33.75" customHeight="1">
      <c r="A49" s="9" t="s">
        <v>75</v>
      </c>
      <c r="B49" s="8">
        <f>B24+B28+B29-B47</f>
        <v>165.50000000000006</v>
      </c>
      <c r="C49" s="8">
        <f>C24+C28+C29-C47</f>
        <v>159.50000000000003</v>
      </c>
      <c r="D49" s="8">
        <f>D24+D28+D29-D47</f>
        <v>156.30000000000001</v>
      </c>
    </row>
    <row r="50" spans="1:4">
      <c r="A50" s="4" t="s">
        <v>30</v>
      </c>
      <c r="B50" s="5"/>
      <c r="C50" s="5"/>
      <c r="D50" s="5"/>
    </row>
    <row r="51" spans="1:4" ht="15">
      <c r="A51" s="34" t="s">
        <v>31</v>
      </c>
      <c r="B51" s="35">
        <v>6</v>
      </c>
      <c r="C51" s="35">
        <v>6</v>
      </c>
      <c r="D51" s="35">
        <v>6</v>
      </c>
    </row>
    <row r="52" spans="1:4" ht="30">
      <c r="A52" s="34" t="s">
        <v>32</v>
      </c>
      <c r="B52" s="36" t="s">
        <v>40</v>
      </c>
      <c r="C52" s="36" t="s">
        <v>40</v>
      </c>
      <c r="D52" s="36" t="s">
        <v>40</v>
      </c>
    </row>
    <row r="53" spans="1:4" ht="30">
      <c r="A53" s="34" t="s">
        <v>33</v>
      </c>
      <c r="B53" s="35">
        <v>5</v>
      </c>
      <c r="C53" s="35">
        <v>5</v>
      </c>
      <c r="D53" s="35">
        <v>5</v>
      </c>
    </row>
    <row r="54" spans="1:4" ht="15">
      <c r="A54" s="34" t="s">
        <v>34</v>
      </c>
      <c r="B54" s="35">
        <v>0</v>
      </c>
      <c r="C54" s="35">
        <v>0</v>
      </c>
      <c r="D54" s="35">
        <v>0</v>
      </c>
    </row>
    <row r="55" spans="1:4" ht="16.5" customHeight="1">
      <c r="A55" s="34" t="s">
        <v>35</v>
      </c>
      <c r="B55" s="35">
        <v>15</v>
      </c>
      <c r="C55" s="35">
        <v>15</v>
      </c>
      <c r="D55" s="35">
        <v>15</v>
      </c>
    </row>
    <row r="56" spans="1:4" ht="15">
      <c r="A56" s="34" t="s">
        <v>36</v>
      </c>
      <c r="B56" s="35">
        <v>0</v>
      </c>
      <c r="C56" s="35">
        <v>0</v>
      </c>
      <c r="D56" s="35">
        <v>0</v>
      </c>
    </row>
    <row r="57" spans="1:4" ht="30">
      <c r="A57" s="9" t="s">
        <v>48</v>
      </c>
      <c r="B57" s="8" t="s">
        <v>40</v>
      </c>
      <c r="C57" s="8" t="s">
        <v>40</v>
      </c>
      <c r="D57" s="8" t="s">
        <v>40</v>
      </c>
    </row>
    <row r="58" spans="1:4" ht="30">
      <c r="A58" s="9" t="s">
        <v>39</v>
      </c>
      <c r="B58" s="8">
        <f>B49-B53+B54-B55+B56-B30</f>
        <v>144.50000000000006</v>
      </c>
      <c r="C58" s="8">
        <f>C49-C53+C54-C55+C56-C30</f>
        <v>138.50000000000003</v>
      </c>
      <c r="D58" s="8">
        <f>D49-D53+D54-D55+D56-D30</f>
        <v>135.30000000000001</v>
      </c>
    </row>
    <row r="59" spans="1:4">
      <c r="C59" s="11"/>
      <c r="D59" s="11"/>
    </row>
    <row r="60" spans="1:4" ht="15">
      <c r="A60" s="21" t="s">
        <v>77</v>
      </c>
      <c r="B60" s="18" t="s">
        <v>40</v>
      </c>
      <c r="C60" s="18" t="s">
        <v>40</v>
      </c>
      <c r="D60" s="18" t="s">
        <v>40</v>
      </c>
    </row>
    <row r="61" spans="1:4" ht="15">
      <c r="A61" s="21" t="s">
        <v>78</v>
      </c>
      <c r="B61" s="18">
        <v>12</v>
      </c>
      <c r="C61" s="18">
        <v>12</v>
      </c>
      <c r="D61" s="18">
        <v>12</v>
      </c>
    </row>
    <row r="62" spans="1:4" ht="15">
      <c r="A62" s="9" t="s">
        <v>82</v>
      </c>
      <c r="B62" s="8" t="s">
        <v>40</v>
      </c>
      <c r="C62" s="8" t="s">
        <v>40</v>
      </c>
      <c r="D62" s="8" t="s">
        <v>40</v>
      </c>
    </row>
    <row r="63" spans="1:4" ht="15">
      <c r="A63" s="9" t="s">
        <v>80</v>
      </c>
      <c r="B63" s="8">
        <f>B17-B21-B47+B61</f>
        <v>155.70000000000005</v>
      </c>
      <c r="C63" s="8">
        <f>C17-C21-C47+C61</f>
        <v>152.70000000000005</v>
      </c>
      <c r="D63" s="8">
        <f>D17-D21-D47+D61</f>
        <v>149.50000000000003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B661A-3329-4218-841D-7AD094D9354C}">
  <dimension ref="A1:C63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>
      <c r="A1" s="3"/>
      <c r="B1" s="39" t="s">
        <v>85</v>
      </c>
      <c r="C1" s="39"/>
    </row>
    <row r="2" spans="1:3" ht="15" customHeight="1">
      <c r="A2" s="4" t="s">
        <v>1</v>
      </c>
      <c r="B2" s="30" t="s">
        <v>86</v>
      </c>
      <c r="C2" s="33" t="s">
        <v>95</v>
      </c>
    </row>
    <row r="3" spans="1:3" ht="15">
      <c r="A3" s="15" t="s">
        <v>2</v>
      </c>
      <c r="B3" s="6">
        <v>2.6</v>
      </c>
      <c r="C3" s="6">
        <v>2.6</v>
      </c>
    </row>
    <row r="4" spans="1:3" ht="15">
      <c r="A4" s="15" t="s">
        <v>62</v>
      </c>
      <c r="B4" s="6">
        <v>100</v>
      </c>
      <c r="C4" s="6">
        <v>100</v>
      </c>
    </row>
    <row r="5" spans="1:3" ht="15">
      <c r="A5" s="15" t="s">
        <v>3</v>
      </c>
      <c r="B5" s="19" t="s">
        <v>40</v>
      </c>
      <c r="C5" s="19" t="s">
        <v>40</v>
      </c>
    </row>
    <row r="6" spans="1:3" ht="15">
      <c r="A6" s="15" t="s">
        <v>4</v>
      </c>
      <c r="B6" s="19" t="s">
        <v>40</v>
      </c>
      <c r="C6" s="19" t="s">
        <v>40</v>
      </c>
    </row>
    <row r="7" spans="1:3" ht="15">
      <c r="A7" s="15" t="s">
        <v>5</v>
      </c>
      <c r="B7" s="16">
        <v>0.01</v>
      </c>
      <c r="C7" s="16">
        <v>0.01</v>
      </c>
    </row>
    <row r="8" spans="1:3" ht="15">
      <c r="A8" s="15" t="s">
        <v>6</v>
      </c>
      <c r="B8" s="19" t="s">
        <v>40</v>
      </c>
      <c r="C8" s="19" t="s">
        <v>40</v>
      </c>
    </row>
    <row r="9" spans="1:3" ht="16.5">
      <c r="A9" s="15" t="s">
        <v>41</v>
      </c>
      <c r="B9" s="2" t="s">
        <v>57</v>
      </c>
      <c r="C9" s="2" t="s">
        <v>57</v>
      </c>
    </row>
    <row r="10" spans="1:3" ht="15">
      <c r="A10" s="15" t="s">
        <v>42</v>
      </c>
      <c r="B10" s="2">
        <v>3</v>
      </c>
      <c r="C10" s="2">
        <v>3</v>
      </c>
    </row>
    <row r="11" spans="1:3" ht="15">
      <c r="A11" s="15" t="s">
        <v>91</v>
      </c>
      <c r="B11" s="2">
        <v>64</v>
      </c>
      <c r="C11" s="2">
        <v>64</v>
      </c>
    </row>
    <row r="12" spans="1:3" ht="15" customHeight="1">
      <c r="A12" s="4" t="s">
        <v>7</v>
      </c>
      <c r="B12" s="5"/>
      <c r="C12" s="5"/>
    </row>
    <row r="13" spans="1:3" ht="30">
      <c r="A13" s="15" t="s">
        <v>43</v>
      </c>
      <c r="B13" s="6">
        <v>1</v>
      </c>
      <c r="C13" s="6">
        <v>1</v>
      </c>
    </row>
    <row r="14" spans="1:3" ht="15">
      <c r="A14" s="15" t="s">
        <v>49</v>
      </c>
      <c r="B14" s="6">
        <v>1</v>
      </c>
      <c r="C14" s="6">
        <v>1</v>
      </c>
    </row>
    <row r="15" spans="1:3" ht="15">
      <c r="A15" s="15" t="s">
        <v>8</v>
      </c>
      <c r="B15" s="2">
        <f t="shared" ref="B15:C15" si="0">B16-10*LOG10(B13)</f>
        <v>23</v>
      </c>
      <c r="C15" s="2">
        <f t="shared" si="0"/>
        <v>23</v>
      </c>
    </row>
    <row r="16" spans="1:3" ht="30">
      <c r="A16" s="15" t="s">
        <v>44</v>
      </c>
      <c r="B16" s="6">
        <v>23</v>
      </c>
      <c r="C16" s="6">
        <v>23</v>
      </c>
    </row>
    <row r="17" spans="1:3" ht="30">
      <c r="A17" s="15" t="s">
        <v>63</v>
      </c>
      <c r="B17" s="6">
        <v>23</v>
      </c>
      <c r="C17" s="6">
        <v>23</v>
      </c>
    </row>
    <row r="18" spans="1:3" ht="15">
      <c r="A18" s="15" t="s">
        <v>9</v>
      </c>
      <c r="B18" s="6">
        <v>0</v>
      </c>
      <c r="C18" s="6">
        <v>-3</v>
      </c>
    </row>
    <row r="19" spans="1:3" ht="45">
      <c r="A19" s="21" t="s">
        <v>10</v>
      </c>
      <c r="B19" s="18">
        <v>0</v>
      </c>
      <c r="C19" s="18">
        <v>0</v>
      </c>
    </row>
    <row r="20" spans="1:3" ht="15">
      <c r="A20" s="15" t="s">
        <v>11</v>
      </c>
      <c r="B20" s="6">
        <v>0</v>
      </c>
      <c r="C20" s="6">
        <v>0</v>
      </c>
    </row>
    <row r="21" spans="1:3" ht="15.75" customHeight="1">
      <c r="A21" s="15" t="s">
        <v>12</v>
      </c>
      <c r="B21" s="6">
        <v>0</v>
      </c>
      <c r="C21" s="6">
        <v>0</v>
      </c>
    </row>
    <row r="22" spans="1:3" ht="30">
      <c r="A22" s="15" t="s">
        <v>13</v>
      </c>
      <c r="B22" s="6">
        <v>1</v>
      </c>
      <c r="C22" s="6">
        <v>1</v>
      </c>
    </row>
    <row r="23" spans="1:3" ht="15">
      <c r="A23" s="15" t="s">
        <v>66</v>
      </c>
      <c r="B23" s="6">
        <f t="shared" ref="B23:C23" si="1">B17+B18+B19+B20-B22</f>
        <v>22</v>
      </c>
      <c r="C23" s="6">
        <f t="shared" si="1"/>
        <v>19</v>
      </c>
    </row>
    <row r="24" spans="1:3" ht="15">
      <c r="A24" s="15" t="s">
        <v>67</v>
      </c>
      <c r="B24" s="19" t="s">
        <v>40</v>
      </c>
      <c r="C24" s="19" t="s">
        <v>40</v>
      </c>
    </row>
    <row r="25" spans="1:3">
      <c r="A25" s="4" t="s">
        <v>14</v>
      </c>
      <c r="B25" s="5"/>
      <c r="C25" s="5"/>
    </row>
    <row r="26" spans="1:3" ht="30">
      <c r="A26" s="15" t="s">
        <v>45</v>
      </c>
      <c r="B26" s="6">
        <v>192</v>
      </c>
      <c r="C26" s="6">
        <v>192</v>
      </c>
    </row>
    <row r="27" spans="1:3" ht="15">
      <c r="A27" s="15" t="s">
        <v>46</v>
      </c>
      <c r="B27" s="6">
        <v>4</v>
      </c>
      <c r="C27" s="6">
        <v>4</v>
      </c>
    </row>
    <row r="28" spans="1:3" ht="15">
      <c r="A28" s="15" t="s">
        <v>15</v>
      </c>
      <c r="B28" s="6">
        <v>8</v>
      </c>
      <c r="C28" s="6">
        <v>8</v>
      </c>
    </row>
    <row r="29" spans="1:3" ht="28.5">
      <c r="A29" s="17" t="s">
        <v>47</v>
      </c>
      <c r="B29" s="18">
        <v>13</v>
      </c>
      <c r="C29" s="18">
        <v>13</v>
      </c>
    </row>
    <row r="30" spans="1:3" ht="30">
      <c r="A30" s="15" t="s">
        <v>16</v>
      </c>
      <c r="B30" s="6">
        <v>3</v>
      </c>
      <c r="C30" s="6">
        <v>3</v>
      </c>
    </row>
    <row r="31" spans="1:3" ht="15">
      <c r="A31" s="15" t="s">
        <v>17</v>
      </c>
      <c r="B31" s="6">
        <v>5</v>
      </c>
      <c r="C31" s="6">
        <v>5</v>
      </c>
    </row>
    <row r="32" spans="1:3" ht="15">
      <c r="A32" s="15" t="s">
        <v>18</v>
      </c>
      <c r="B32" s="6">
        <v>-174</v>
      </c>
      <c r="C32" s="6">
        <v>-174</v>
      </c>
    </row>
    <row r="33" spans="1:3" ht="30">
      <c r="A33" s="15" t="s">
        <v>19</v>
      </c>
      <c r="B33" s="2">
        <v>-999</v>
      </c>
      <c r="C33" s="2">
        <v>-999</v>
      </c>
    </row>
    <row r="34" spans="1:3" ht="15">
      <c r="A34" s="15" t="s">
        <v>20</v>
      </c>
      <c r="B34" s="2">
        <v>-999</v>
      </c>
      <c r="C34" s="2">
        <v>-999</v>
      </c>
    </row>
    <row r="35" spans="1:3" ht="45">
      <c r="A35" s="15" t="s">
        <v>37</v>
      </c>
      <c r="B35" s="2">
        <f>10*LOG10(10^((B31+B32)/10)+10^(B33/10))</f>
        <v>-169.00000000000003</v>
      </c>
      <c r="C35" s="2">
        <f>10*LOG10(10^((C31+C32)/10)+10^(C33/10))</f>
        <v>-169.00000000000003</v>
      </c>
    </row>
    <row r="36" spans="1:3" ht="45">
      <c r="A36" s="15" t="s">
        <v>38</v>
      </c>
      <c r="B36" s="19" t="s">
        <v>40</v>
      </c>
      <c r="C36" s="19" t="s">
        <v>40</v>
      </c>
    </row>
    <row r="37" spans="1:3" ht="28.5">
      <c r="A37" s="17" t="s">
        <v>21</v>
      </c>
      <c r="B37" s="18">
        <f>1*12*30*1000</f>
        <v>360000</v>
      </c>
      <c r="C37" s="18">
        <f>1*12*30*1000</f>
        <v>360000</v>
      </c>
    </row>
    <row r="38" spans="1:3" ht="28.5">
      <c r="A38" s="17" t="s">
        <v>22</v>
      </c>
      <c r="B38" s="18" t="s">
        <v>40</v>
      </c>
      <c r="C38" s="18" t="s">
        <v>40</v>
      </c>
    </row>
    <row r="39" spans="1:3" ht="15">
      <c r="A39" s="15" t="s">
        <v>23</v>
      </c>
      <c r="B39" s="2">
        <f>B35+10*LOG10(B37)</f>
        <v>-113.43697499232715</v>
      </c>
      <c r="C39" s="2">
        <f>C35+10*LOG10(C37)</f>
        <v>-113.43697499232715</v>
      </c>
    </row>
    <row r="40" spans="1:3" ht="15">
      <c r="A40" s="15" t="s">
        <v>24</v>
      </c>
      <c r="B40" s="19" t="s">
        <v>40</v>
      </c>
      <c r="C40" s="19" t="s">
        <v>40</v>
      </c>
    </row>
    <row r="41" spans="1:3" ht="15">
      <c r="A41" s="17" t="s">
        <v>25</v>
      </c>
      <c r="B41" s="18">
        <v>-5.4</v>
      </c>
      <c r="C41" s="18">
        <v>-5.4</v>
      </c>
    </row>
    <row r="42" spans="1:3" ht="15">
      <c r="A42" s="17" t="s">
        <v>26</v>
      </c>
      <c r="B42" s="18" t="s">
        <v>40</v>
      </c>
      <c r="C42" s="18" t="s">
        <v>40</v>
      </c>
    </row>
    <row r="43" spans="1:3" ht="15">
      <c r="A43" s="15" t="s">
        <v>27</v>
      </c>
      <c r="B43" s="6">
        <v>2</v>
      </c>
      <c r="C43" s="6">
        <v>2</v>
      </c>
    </row>
    <row r="44" spans="1:3" ht="15">
      <c r="A44" s="15" t="s">
        <v>28</v>
      </c>
      <c r="B44" s="6">
        <v>0</v>
      </c>
      <c r="C44" s="6">
        <v>0</v>
      </c>
    </row>
    <row r="45" spans="1:3" ht="15">
      <c r="A45" s="15" t="s">
        <v>29</v>
      </c>
      <c r="B45" s="19" t="s">
        <v>40</v>
      </c>
      <c r="C45" s="19" t="s">
        <v>40</v>
      </c>
    </row>
    <row r="46" spans="1:3" ht="30">
      <c r="A46" s="15" t="s">
        <v>72</v>
      </c>
      <c r="B46" s="2">
        <f>B39+B41+B43-B44</f>
        <v>-116.83697499232716</v>
      </c>
      <c r="C46" s="2">
        <f>C39+C41+C43-C44</f>
        <v>-116.83697499232716</v>
      </c>
    </row>
    <row r="47" spans="1:3" ht="30">
      <c r="A47" s="15" t="s">
        <v>73</v>
      </c>
      <c r="B47" s="2" t="s">
        <v>40</v>
      </c>
      <c r="C47" s="2" t="s">
        <v>40</v>
      </c>
    </row>
    <row r="48" spans="1:3" ht="30">
      <c r="A48" s="9" t="s">
        <v>74</v>
      </c>
      <c r="B48" s="8">
        <f>B23+B28+B29-B46</f>
        <v>159.83697499232716</v>
      </c>
      <c r="C48" s="8">
        <f>C23+C28+C29-C46</f>
        <v>156.83697499232716</v>
      </c>
    </row>
    <row r="49" spans="1:3" ht="33.75" customHeight="1">
      <c r="A49" s="9" t="s">
        <v>75</v>
      </c>
      <c r="B49" s="8" t="s">
        <v>40</v>
      </c>
      <c r="C49" s="8" t="s">
        <v>40</v>
      </c>
    </row>
    <row r="50" spans="1:3">
      <c r="A50" s="4" t="s">
        <v>30</v>
      </c>
      <c r="B50" s="5"/>
      <c r="C50" s="5"/>
    </row>
    <row r="51" spans="1:3" ht="15">
      <c r="A51" s="34" t="s">
        <v>31</v>
      </c>
      <c r="B51" s="35">
        <v>6</v>
      </c>
      <c r="C51" s="35">
        <v>6</v>
      </c>
    </row>
    <row r="52" spans="1:3" ht="30">
      <c r="A52" s="34" t="s">
        <v>32</v>
      </c>
      <c r="B52" s="35">
        <v>8</v>
      </c>
      <c r="C52" s="35">
        <v>8</v>
      </c>
    </row>
    <row r="53" spans="1:3" ht="30">
      <c r="A53" s="34" t="s">
        <v>33</v>
      </c>
      <c r="B53" s="36" t="s">
        <v>40</v>
      </c>
      <c r="C53" s="36" t="s">
        <v>40</v>
      </c>
    </row>
    <row r="54" spans="1:3" ht="15">
      <c r="A54" s="34" t="s">
        <v>34</v>
      </c>
      <c r="B54" s="35">
        <v>0</v>
      </c>
      <c r="C54" s="35">
        <v>0</v>
      </c>
    </row>
    <row r="55" spans="1:3" ht="16.5" customHeight="1">
      <c r="A55" s="34" t="s">
        <v>35</v>
      </c>
      <c r="B55" s="35">
        <v>15</v>
      </c>
      <c r="C55" s="35">
        <v>15</v>
      </c>
    </row>
    <row r="56" spans="1:3" ht="15">
      <c r="A56" s="34" t="s">
        <v>36</v>
      </c>
      <c r="B56" s="35">
        <v>0</v>
      </c>
      <c r="C56" s="35">
        <v>0</v>
      </c>
    </row>
    <row r="57" spans="1:3" ht="30">
      <c r="A57" s="9" t="s">
        <v>48</v>
      </c>
      <c r="B57" s="8">
        <f>B48-B52+B54-B55+B56-B30</f>
        <v>133.83697499232716</v>
      </c>
      <c r="C57" s="8">
        <f>C48-C52+C54-C55+C56-C30</f>
        <v>130.83697499232716</v>
      </c>
    </row>
    <row r="58" spans="1:3" ht="30">
      <c r="A58" s="9" t="s">
        <v>39</v>
      </c>
      <c r="B58" s="8" t="s">
        <v>40</v>
      </c>
      <c r="C58" s="8" t="s">
        <v>40</v>
      </c>
    </row>
    <row r="59" spans="1:3">
      <c r="C59" s="11"/>
    </row>
    <row r="60" spans="1:3" ht="15">
      <c r="A60" s="21" t="s">
        <v>77</v>
      </c>
      <c r="B60" s="18">
        <v>8</v>
      </c>
      <c r="C60" s="18">
        <v>8</v>
      </c>
    </row>
    <row r="61" spans="1:3" ht="15">
      <c r="A61" s="21" t="s">
        <v>78</v>
      </c>
      <c r="B61" s="18" t="s">
        <v>40</v>
      </c>
      <c r="C61" s="18" t="s">
        <v>40</v>
      </c>
    </row>
    <row r="62" spans="1:3" ht="15">
      <c r="A62" s="9" t="s">
        <v>82</v>
      </c>
      <c r="B62" s="8">
        <f>B17+B20-B46+B60</f>
        <v>147.83697499232716</v>
      </c>
      <c r="C62" s="8">
        <f>C17+C20-C46+C60</f>
        <v>147.83697499232716</v>
      </c>
    </row>
    <row r="63" spans="1:3" ht="15">
      <c r="A63" s="9" t="s">
        <v>80</v>
      </c>
      <c r="B63" s="8" t="s">
        <v>40</v>
      </c>
      <c r="C63" s="8" t="s">
        <v>40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776FE-630B-4D2A-ADEE-85B91BA8F8D1}">
  <dimension ref="A1:C63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E26" sqref="E26"/>
    </sheetView>
  </sheetViews>
  <sheetFormatPr defaultColWidth="9" defaultRowHeight="14.2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>
      <c r="A1" s="3"/>
      <c r="B1" s="39" t="s">
        <v>85</v>
      </c>
      <c r="C1" s="39"/>
    </row>
    <row r="2" spans="1:3" ht="15" customHeight="1">
      <c r="A2" s="4" t="s">
        <v>1</v>
      </c>
      <c r="B2" s="30" t="s">
        <v>86</v>
      </c>
      <c r="C2" s="33" t="s">
        <v>95</v>
      </c>
    </row>
    <row r="3" spans="1:3" ht="15">
      <c r="A3" s="15" t="s">
        <v>2</v>
      </c>
      <c r="B3" s="6">
        <v>2.6</v>
      </c>
      <c r="C3" s="6">
        <v>2.6</v>
      </c>
    </row>
    <row r="4" spans="1:3" ht="15">
      <c r="A4" s="15" t="s">
        <v>62</v>
      </c>
      <c r="B4" s="6">
        <v>100</v>
      </c>
      <c r="C4" s="6">
        <v>100</v>
      </c>
    </row>
    <row r="5" spans="1:3" ht="15">
      <c r="A5" s="15" t="s">
        <v>3</v>
      </c>
      <c r="B5" s="19" t="s">
        <v>40</v>
      </c>
      <c r="C5" s="19" t="s">
        <v>40</v>
      </c>
    </row>
    <row r="6" spans="1:3" ht="15">
      <c r="A6" s="15" t="s">
        <v>4</v>
      </c>
      <c r="B6" s="19" t="s">
        <v>40</v>
      </c>
      <c r="C6" s="19" t="s">
        <v>40</v>
      </c>
    </row>
    <row r="7" spans="1:3" ht="15">
      <c r="A7" s="15" t="s">
        <v>5</v>
      </c>
      <c r="B7" s="16">
        <v>0.01</v>
      </c>
      <c r="C7" s="16">
        <v>0.01</v>
      </c>
    </row>
    <row r="8" spans="1:3" ht="15">
      <c r="A8" s="15" t="s">
        <v>6</v>
      </c>
      <c r="B8" s="19" t="s">
        <v>40</v>
      </c>
      <c r="C8" s="19" t="s">
        <v>40</v>
      </c>
    </row>
    <row r="9" spans="1:3" ht="16.5">
      <c r="A9" s="15" t="s">
        <v>41</v>
      </c>
      <c r="B9" s="2" t="s">
        <v>57</v>
      </c>
      <c r="C9" s="2" t="s">
        <v>57</v>
      </c>
    </row>
    <row r="10" spans="1:3" ht="15">
      <c r="A10" s="15" t="s">
        <v>42</v>
      </c>
      <c r="B10" s="2">
        <v>3</v>
      </c>
      <c r="C10" s="2">
        <v>3</v>
      </c>
    </row>
    <row r="11" spans="1:3" ht="15">
      <c r="A11" s="15" t="s">
        <v>91</v>
      </c>
      <c r="B11" s="2">
        <v>64</v>
      </c>
      <c r="C11" s="2">
        <v>64</v>
      </c>
    </row>
    <row r="12" spans="1:3" ht="15" customHeight="1">
      <c r="A12" s="4" t="s">
        <v>7</v>
      </c>
      <c r="B12" s="5"/>
      <c r="C12" s="5"/>
    </row>
    <row r="13" spans="1:3" ht="30">
      <c r="A13" s="15" t="s">
        <v>43</v>
      </c>
      <c r="B13" s="6">
        <v>1</v>
      </c>
      <c r="C13" s="6">
        <v>1</v>
      </c>
    </row>
    <row r="14" spans="1:3" ht="15">
      <c r="A14" s="15" t="s">
        <v>49</v>
      </c>
      <c r="B14" s="6">
        <v>1</v>
      </c>
      <c r="C14" s="6">
        <v>1</v>
      </c>
    </row>
    <row r="15" spans="1:3" ht="15">
      <c r="A15" s="15" t="s">
        <v>8</v>
      </c>
      <c r="B15" s="2">
        <f t="shared" ref="B15:C15" si="0">B16-10*LOG10(B13)</f>
        <v>23</v>
      </c>
      <c r="C15" s="2">
        <f t="shared" si="0"/>
        <v>23</v>
      </c>
    </row>
    <row r="16" spans="1:3" ht="30">
      <c r="A16" s="15" t="s">
        <v>44</v>
      </c>
      <c r="B16" s="6">
        <v>23</v>
      </c>
      <c r="C16" s="6">
        <v>23</v>
      </c>
    </row>
    <row r="17" spans="1:3" ht="30">
      <c r="A17" s="15" t="s">
        <v>63</v>
      </c>
      <c r="B17" s="6">
        <v>23</v>
      </c>
      <c r="C17" s="6">
        <v>23</v>
      </c>
    </row>
    <row r="18" spans="1:3" ht="15">
      <c r="A18" s="15" t="s">
        <v>9</v>
      </c>
      <c r="B18" s="6">
        <v>0</v>
      </c>
      <c r="C18" s="6">
        <v>-3</v>
      </c>
    </row>
    <row r="19" spans="1:3" ht="45">
      <c r="A19" s="21" t="s">
        <v>10</v>
      </c>
      <c r="B19" s="18">
        <v>0</v>
      </c>
      <c r="C19" s="18">
        <v>0</v>
      </c>
    </row>
    <row r="20" spans="1:3" ht="15">
      <c r="A20" s="15" t="s">
        <v>11</v>
      </c>
      <c r="B20" s="6">
        <v>0</v>
      </c>
      <c r="C20" s="6">
        <v>0</v>
      </c>
    </row>
    <row r="21" spans="1:3" ht="15.75" customHeight="1">
      <c r="A21" s="15" t="s">
        <v>12</v>
      </c>
      <c r="B21" s="6">
        <v>0</v>
      </c>
      <c r="C21" s="6">
        <v>0</v>
      </c>
    </row>
    <row r="22" spans="1:3" ht="30">
      <c r="A22" s="15" t="s">
        <v>13</v>
      </c>
      <c r="B22" s="6">
        <v>1</v>
      </c>
      <c r="C22" s="6">
        <v>1</v>
      </c>
    </row>
    <row r="23" spans="1:3" ht="15">
      <c r="A23" s="15" t="s">
        <v>66</v>
      </c>
      <c r="B23" s="6">
        <f t="shared" ref="B23:C23" si="1">B17+B18+B19+B20-B22</f>
        <v>22</v>
      </c>
      <c r="C23" s="6">
        <f t="shared" si="1"/>
        <v>19</v>
      </c>
    </row>
    <row r="24" spans="1:3" ht="15">
      <c r="A24" s="15" t="s">
        <v>67</v>
      </c>
      <c r="B24" s="19" t="s">
        <v>40</v>
      </c>
      <c r="C24" s="19" t="s">
        <v>40</v>
      </c>
    </row>
    <row r="25" spans="1:3">
      <c r="A25" s="4" t="s">
        <v>14</v>
      </c>
      <c r="B25" s="5"/>
      <c r="C25" s="5"/>
    </row>
    <row r="26" spans="1:3" ht="30">
      <c r="A26" s="15" t="s">
        <v>45</v>
      </c>
      <c r="B26" s="6">
        <v>192</v>
      </c>
      <c r="C26" s="6">
        <v>192</v>
      </c>
    </row>
    <row r="27" spans="1:3" ht="15">
      <c r="A27" s="15" t="s">
        <v>46</v>
      </c>
      <c r="B27" s="6">
        <v>4</v>
      </c>
      <c r="C27" s="6">
        <v>4</v>
      </c>
    </row>
    <row r="28" spans="1:3" ht="15">
      <c r="A28" s="15" t="s">
        <v>15</v>
      </c>
      <c r="B28" s="6">
        <v>8</v>
      </c>
      <c r="C28" s="6">
        <v>8</v>
      </c>
    </row>
    <row r="29" spans="1:3" ht="28.5">
      <c r="A29" s="17" t="s">
        <v>47</v>
      </c>
      <c r="B29" s="18">
        <v>13</v>
      </c>
      <c r="C29" s="18">
        <v>13</v>
      </c>
    </row>
    <row r="30" spans="1:3" ht="30">
      <c r="A30" s="15" t="s">
        <v>16</v>
      </c>
      <c r="B30" s="6">
        <v>3</v>
      </c>
      <c r="C30" s="6">
        <v>3</v>
      </c>
    </row>
    <row r="31" spans="1:3" ht="15">
      <c r="A31" s="15" t="s">
        <v>17</v>
      </c>
      <c r="B31" s="6">
        <v>5</v>
      </c>
      <c r="C31" s="6">
        <v>5</v>
      </c>
    </row>
    <row r="32" spans="1:3" ht="15">
      <c r="A32" s="15" t="s">
        <v>18</v>
      </c>
      <c r="B32" s="6">
        <v>-174</v>
      </c>
      <c r="C32" s="6">
        <v>-174</v>
      </c>
    </row>
    <row r="33" spans="1:3" ht="30">
      <c r="A33" s="15" t="s">
        <v>19</v>
      </c>
      <c r="B33" s="2">
        <v>-999</v>
      </c>
      <c r="C33" s="2">
        <v>-999</v>
      </c>
    </row>
    <row r="34" spans="1:3" ht="15">
      <c r="A34" s="15" t="s">
        <v>20</v>
      </c>
      <c r="B34" s="2">
        <v>-999</v>
      </c>
      <c r="C34" s="2">
        <v>-999</v>
      </c>
    </row>
    <row r="35" spans="1:3" ht="45">
      <c r="A35" s="15" t="s">
        <v>37</v>
      </c>
      <c r="B35" s="2">
        <f>10*LOG10(10^((B31+B32)/10)+10^(B33/10))</f>
        <v>-169.00000000000003</v>
      </c>
      <c r="C35" s="2">
        <f>10*LOG10(10^((C31+C32)/10)+10^(C33/10))</f>
        <v>-169.00000000000003</v>
      </c>
    </row>
    <row r="36" spans="1:3" ht="45">
      <c r="A36" s="15" t="s">
        <v>38</v>
      </c>
      <c r="B36" s="19" t="s">
        <v>40</v>
      </c>
      <c r="C36" s="19" t="s">
        <v>40</v>
      </c>
    </row>
    <row r="37" spans="1:3" ht="28.5">
      <c r="A37" s="17" t="s">
        <v>21</v>
      </c>
      <c r="B37" s="18">
        <f>1*12*30*1000</f>
        <v>360000</v>
      </c>
      <c r="C37" s="18">
        <f>1*12*30*1000</f>
        <v>360000</v>
      </c>
    </row>
    <row r="38" spans="1:3" ht="28.5">
      <c r="A38" s="17" t="s">
        <v>22</v>
      </c>
      <c r="B38" s="18" t="s">
        <v>40</v>
      </c>
      <c r="C38" s="18" t="s">
        <v>40</v>
      </c>
    </row>
    <row r="39" spans="1:3" ht="15">
      <c r="A39" s="15" t="s">
        <v>23</v>
      </c>
      <c r="B39" s="2">
        <f>B35+10*LOG10(B37)</f>
        <v>-113.43697499232715</v>
      </c>
      <c r="C39" s="2">
        <f>C35+10*LOG10(C37)</f>
        <v>-113.43697499232715</v>
      </c>
    </row>
    <row r="40" spans="1:3" ht="15">
      <c r="A40" s="15" t="s">
        <v>24</v>
      </c>
      <c r="B40" s="19" t="s">
        <v>40</v>
      </c>
      <c r="C40" s="19" t="s">
        <v>40</v>
      </c>
    </row>
    <row r="41" spans="1:3" ht="15">
      <c r="A41" s="17" t="s">
        <v>25</v>
      </c>
      <c r="B41" s="18" t="s">
        <v>40</v>
      </c>
      <c r="C41" s="18" t="s">
        <v>40</v>
      </c>
    </row>
    <row r="42" spans="1:3" ht="15">
      <c r="A42" s="17" t="s">
        <v>26</v>
      </c>
      <c r="B42" s="18" t="s">
        <v>40</v>
      </c>
      <c r="C42" s="18" t="s">
        <v>40</v>
      </c>
    </row>
    <row r="43" spans="1:3" ht="15">
      <c r="A43" s="15" t="s">
        <v>27</v>
      </c>
      <c r="B43" s="6">
        <v>2</v>
      </c>
      <c r="C43" s="6">
        <v>2</v>
      </c>
    </row>
    <row r="44" spans="1:3" ht="15">
      <c r="A44" s="15" t="s">
        <v>28</v>
      </c>
      <c r="B44" s="6">
        <v>0</v>
      </c>
      <c r="C44" s="6">
        <v>0</v>
      </c>
    </row>
    <row r="45" spans="1:3" ht="15">
      <c r="A45" s="15" t="s">
        <v>29</v>
      </c>
      <c r="B45" s="19" t="s">
        <v>40</v>
      </c>
      <c r="C45" s="19" t="s">
        <v>40</v>
      </c>
    </row>
    <row r="46" spans="1:3" ht="30">
      <c r="A46" s="15" t="s">
        <v>72</v>
      </c>
      <c r="B46" s="2" t="e">
        <f>B39+B41+B43-B44</f>
        <v>#VALUE!</v>
      </c>
      <c r="C46" s="2" t="e">
        <f>C39+C41+C43-C44</f>
        <v>#VALUE!</v>
      </c>
    </row>
    <row r="47" spans="1:3" ht="30">
      <c r="A47" s="15" t="s">
        <v>73</v>
      </c>
      <c r="B47" s="2" t="s">
        <v>40</v>
      </c>
      <c r="C47" s="2" t="s">
        <v>40</v>
      </c>
    </row>
    <row r="48" spans="1:3" ht="30">
      <c r="A48" s="9" t="s">
        <v>74</v>
      </c>
      <c r="B48" s="8" t="e">
        <f>B23+B28+B29-B46</f>
        <v>#VALUE!</v>
      </c>
      <c r="C48" s="8" t="e">
        <f>C23+C28+C29-C46</f>
        <v>#VALUE!</v>
      </c>
    </row>
    <row r="49" spans="1:3" ht="33.75" customHeight="1">
      <c r="A49" s="9" t="s">
        <v>75</v>
      </c>
      <c r="B49" s="8" t="s">
        <v>40</v>
      </c>
      <c r="C49" s="8" t="s">
        <v>40</v>
      </c>
    </row>
    <row r="50" spans="1:3">
      <c r="A50" s="4" t="s">
        <v>30</v>
      </c>
      <c r="B50" s="5"/>
      <c r="C50" s="5"/>
    </row>
    <row r="51" spans="1:3" ht="15">
      <c r="A51" s="34" t="s">
        <v>31</v>
      </c>
      <c r="B51" s="35">
        <v>6</v>
      </c>
      <c r="C51" s="35">
        <v>6</v>
      </c>
    </row>
    <row r="52" spans="1:3" ht="30">
      <c r="A52" s="34" t="s">
        <v>32</v>
      </c>
      <c r="B52" s="35">
        <v>8</v>
      </c>
      <c r="C52" s="35">
        <v>8</v>
      </c>
    </row>
    <row r="53" spans="1:3" ht="30">
      <c r="A53" s="34" t="s">
        <v>33</v>
      </c>
      <c r="B53" s="36" t="s">
        <v>40</v>
      </c>
      <c r="C53" s="36" t="s">
        <v>40</v>
      </c>
    </row>
    <row r="54" spans="1:3" ht="15">
      <c r="A54" s="34" t="s">
        <v>34</v>
      </c>
      <c r="B54" s="35">
        <v>0</v>
      </c>
      <c r="C54" s="35">
        <v>0</v>
      </c>
    </row>
    <row r="55" spans="1:3" ht="16.5" customHeight="1">
      <c r="A55" s="34" t="s">
        <v>35</v>
      </c>
      <c r="B55" s="35">
        <v>15</v>
      </c>
      <c r="C55" s="35">
        <v>15</v>
      </c>
    </row>
    <row r="56" spans="1:3" ht="15">
      <c r="A56" s="34" t="s">
        <v>36</v>
      </c>
      <c r="B56" s="35">
        <v>0</v>
      </c>
      <c r="C56" s="35">
        <v>0</v>
      </c>
    </row>
    <row r="57" spans="1:3" ht="30">
      <c r="A57" s="9" t="s">
        <v>48</v>
      </c>
      <c r="B57" s="8" t="e">
        <f>B48-B52+B54-B55+B56-B30</f>
        <v>#VALUE!</v>
      </c>
      <c r="C57" s="8" t="e">
        <f>C48-C52+C54-C55+C56-C30</f>
        <v>#VALUE!</v>
      </c>
    </row>
    <row r="58" spans="1:3" ht="30">
      <c r="A58" s="9" t="s">
        <v>39</v>
      </c>
      <c r="B58" s="8" t="s">
        <v>40</v>
      </c>
      <c r="C58" s="8" t="s">
        <v>40</v>
      </c>
    </row>
    <row r="59" spans="1:3">
      <c r="C59" s="11"/>
    </row>
    <row r="60" spans="1:3" ht="15">
      <c r="A60" s="21" t="s">
        <v>77</v>
      </c>
      <c r="B60" s="18">
        <v>8</v>
      </c>
      <c r="C60" s="18">
        <v>8</v>
      </c>
    </row>
    <row r="61" spans="1:3" ht="15">
      <c r="A61" s="21" t="s">
        <v>78</v>
      </c>
      <c r="B61" s="18" t="s">
        <v>40</v>
      </c>
      <c r="C61" s="18" t="s">
        <v>40</v>
      </c>
    </row>
    <row r="62" spans="1:3" ht="15">
      <c r="A62" s="9" t="s">
        <v>82</v>
      </c>
      <c r="B62" s="8" t="e">
        <f>B17+B20-B46+B60</f>
        <v>#VALUE!</v>
      </c>
      <c r="C62" s="8" t="e">
        <f>C17+C20-C46+C60</f>
        <v>#VALUE!</v>
      </c>
    </row>
    <row r="63" spans="1:3" ht="15">
      <c r="A63" s="9" t="s">
        <v>80</v>
      </c>
      <c r="B63" s="8" t="s">
        <v>40</v>
      </c>
      <c r="C63" s="8" t="s">
        <v>40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EF14B-F8BC-4AB7-AD05-7B6176562296}">
  <dimension ref="A1:C63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>
      <c r="A1" s="3"/>
      <c r="B1" s="39" t="s">
        <v>85</v>
      </c>
      <c r="C1" s="39"/>
    </row>
    <row r="2" spans="1:3" ht="15" customHeight="1">
      <c r="A2" s="4" t="s">
        <v>1</v>
      </c>
      <c r="B2" s="30" t="s">
        <v>86</v>
      </c>
      <c r="C2" s="33" t="s">
        <v>95</v>
      </c>
    </row>
    <row r="3" spans="1:3" ht="15">
      <c r="A3" s="15" t="s">
        <v>2</v>
      </c>
      <c r="B3" s="6">
        <v>2.6</v>
      </c>
      <c r="C3" s="6">
        <v>2.6</v>
      </c>
    </row>
    <row r="4" spans="1:3" ht="15">
      <c r="A4" s="15" t="s">
        <v>62</v>
      </c>
      <c r="B4" s="6">
        <v>100</v>
      </c>
      <c r="C4" s="6">
        <v>100</v>
      </c>
    </row>
    <row r="5" spans="1:3" ht="15">
      <c r="A5" s="15" t="s">
        <v>3</v>
      </c>
      <c r="B5" s="19" t="s">
        <v>40</v>
      </c>
      <c r="C5" s="19" t="s">
        <v>40</v>
      </c>
    </row>
    <row r="6" spans="1:3" ht="15">
      <c r="A6" s="15" t="s">
        <v>4</v>
      </c>
      <c r="B6" s="19" t="s">
        <v>40</v>
      </c>
      <c r="C6" s="19" t="s">
        <v>40</v>
      </c>
    </row>
    <row r="7" spans="1:3" ht="15">
      <c r="A7" s="15" t="s">
        <v>5</v>
      </c>
      <c r="B7" s="16">
        <v>0.01</v>
      </c>
      <c r="C7" s="16">
        <v>0.01</v>
      </c>
    </row>
    <row r="8" spans="1:3" ht="15">
      <c r="A8" s="15" t="s">
        <v>6</v>
      </c>
      <c r="B8" s="19" t="s">
        <v>40</v>
      </c>
      <c r="C8" s="19" t="s">
        <v>40</v>
      </c>
    </row>
    <row r="9" spans="1:3" ht="16.5">
      <c r="A9" s="15" t="s">
        <v>41</v>
      </c>
      <c r="B9" s="2" t="s">
        <v>57</v>
      </c>
      <c r="C9" s="2" t="s">
        <v>57</v>
      </c>
    </row>
    <row r="10" spans="1:3" ht="15">
      <c r="A10" s="15" t="s">
        <v>42</v>
      </c>
      <c r="B10" s="2">
        <v>3</v>
      </c>
      <c r="C10" s="2">
        <v>3</v>
      </c>
    </row>
    <row r="11" spans="1:3" ht="15">
      <c r="A11" s="15" t="s">
        <v>91</v>
      </c>
      <c r="B11" s="2">
        <v>64</v>
      </c>
      <c r="C11" s="2">
        <v>64</v>
      </c>
    </row>
    <row r="12" spans="1:3" ht="15" customHeight="1">
      <c r="A12" s="4" t="s">
        <v>7</v>
      </c>
      <c r="B12" s="5"/>
      <c r="C12" s="5"/>
    </row>
    <row r="13" spans="1:3" ht="30">
      <c r="A13" s="15" t="s">
        <v>43</v>
      </c>
      <c r="B13" s="6">
        <v>1</v>
      </c>
      <c r="C13" s="6">
        <v>1</v>
      </c>
    </row>
    <row r="14" spans="1:3" ht="15">
      <c r="A14" s="15" t="s">
        <v>49</v>
      </c>
      <c r="B14" s="6">
        <v>1</v>
      </c>
      <c r="C14" s="6">
        <v>1</v>
      </c>
    </row>
    <row r="15" spans="1:3" ht="15">
      <c r="A15" s="15" t="s">
        <v>8</v>
      </c>
      <c r="B15" s="2">
        <f t="shared" ref="B15:C15" si="0">B16-10*LOG10(B13)</f>
        <v>23</v>
      </c>
      <c r="C15" s="2">
        <f t="shared" si="0"/>
        <v>23</v>
      </c>
    </row>
    <row r="16" spans="1:3" ht="30">
      <c r="A16" s="15" t="s">
        <v>44</v>
      </c>
      <c r="B16" s="6">
        <v>23</v>
      </c>
      <c r="C16" s="6">
        <v>23</v>
      </c>
    </row>
    <row r="17" spans="1:3" ht="30">
      <c r="A17" s="15" t="s">
        <v>63</v>
      </c>
      <c r="B17" s="6">
        <v>23</v>
      </c>
      <c r="C17" s="6">
        <v>23</v>
      </c>
    </row>
    <row r="18" spans="1:3" ht="15">
      <c r="A18" s="15" t="s">
        <v>9</v>
      </c>
      <c r="B18" s="6">
        <v>0</v>
      </c>
      <c r="C18" s="6">
        <v>-3</v>
      </c>
    </row>
    <row r="19" spans="1:3" ht="45">
      <c r="A19" s="21" t="s">
        <v>10</v>
      </c>
      <c r="B19" s="18">
        <v>0</v>
      </c>
      <c r="C19" s="18">
        <v>0</v>
      </c>
    </row>
    <row r="20" spans="1:3" ht="15">
      <c r="A20" s="15" t="s">
        <v>11</v>
      </c>
      <c r="B20" s="6">
        <v>0</v>
      </c>
      <c r="C20" s="6">
        <v>0</v>
      </c>
    </row>
    <row r="21" spans="1:3" ht="15.75" customHeight="1">
      <c r="A21" s="15" t="s">
        <v>12</v>
      </c>
      <c r="B21" s="6">
        <v>0</v>
      </c>
      <c r="C21" s="6">
        <v>0</v>
      </c>
    </row>
    <row r="22" spans="1:3" ht="30">
      <c r="A22" s="15" t="s">
        <v>13</v>
      </c>
      <c r="B22" s="6">
        <v>1</v>
      </c>
      <c r="C22" s="6">
        <v>1</v>
      </c>
    </row>
    <row r="23" spans="1:3" ht="15">
      <c r="A23" s="15" t="s">
        <v>66</v>
      </c>
      <c r="B23" s="6">
        <f t="shared" ref="B23:C23" si="1">B17+B18+B19+B20-B22</f>
        <v>22</v>
      </c>
      <c r="C23" s="6">
        <f t="shared" si="1"/>
        <v>19</v>
      </c>
    </row>
    <row r="24" spans="1:3" ht="15">
      <c r="A24" s="15" t="s">
        <v>67</v>
      </c>
      <c r="B24" s="19" t="s">
        <v>40</v>
      </c>
      <c r="C24" s="19" t="s">
        <v>40</v>
      </c>
    </row>
    <row r="25" spans="1:3">
      <c r="A25" s="4" t="s">
        <v>14</v>
      </c>
      <c r="B25" s="5"/>
      <c r="C25" s="5"/>
    </row>
    <row r="26" spans="1:3" ht="30">
      <c r="A26" s="15" t="s">
        <v>45</v>
      </c>
      <c r="B26" s="6">
        <v>192</v>
      </c>
      <c r="C26" s="6">
        <v>192</v>
      </c>
    </row>
    <row r="27" spans="1:3" ht="15">
      <c r="A27" s="15" t="s">
        <v>46</v>
      </c>
      <c r="B27" s="6">
        <v>4</v>
      </c>
      <c r="C27" s="6">
        <v>4</v>
      </c>
    </row>
    <row r="28" spans="1:3" ht="15">
      <c r="A28" s="15" t="s">
        <v>15</v>
      </c>
      <c r="B28" s="6">
        <v>8</v>
      </c>
      <c r="C28" s="6">
        <v>8</v>
      </c>
    </row>
    <row r="29" spans="1:3" ht="28.5">
      <c r="A29" s="17" t="s">
        <v>47</v>
      </c>
      <c r="B29" s="18">
        <v>13</v>
      </c>
      <c r="C29" s="18">
        <v>13</v>
      </c>
    </row>
    <row r="30" spans="1:3" ht="30">
      <c r="A30" s="15" t="s">
        <v>16</v>
      </c>
      <c r="B30" s="6">
        <v>3</v>
      </c>
      <c r="C30" s="6">
        <v>3</v>
      </c>
    </row>
    <row r="31" spans="1:3" ht="15">
      <c r="A31" s="15" t="s">
        <v>17</v>
      </c>
      <c r="B31" s="6">
        <v>5</v>
      </c>
      <c r="C31" s="6">
        <v>5</v>
      </c>
    </row>
    <row r="32" spans="1:3" ht="15">
      <c r="A32" s="15" t="s">
        <v>18</v>
      </c>
      <c r="B32" s="6">
        <v>-174</v>
      </c>
      <c r="C32" s="6">
        <v>-174</v>
      </c>
    </row>
    <row r="33" spans="1:3" ht="30">
      <c r="A33" s="15" t="s">
        <v>19</v>
      </c>
      <c r="B33" s="2">
        <v>-999</v>
      </c>
      <c r="C33" s="2">
        <v>-999</v>
      </c>
    </row>
    <row r="34" spans="1:3" ht="15">
      <c r="A34" s="15" t="s">
        <v>20</v>
      </c>
      <c r="B34" s="2">
        <v>-999</v>
      </c>
      <c r="C34" s="2">
        <v>-999</v>
      </c>
    </row>
    <row r="35" spans="1:3" ht="45">
      <c r="A35" s="15" t="s">
        <v>37</v>
      </c>
      <c r="B35" s="2">
        <f>10*LOG10(10^((B31+B32)/10)+10^(B33/10))</f>
        <v>-169.00000000000003</v>
      </c>
      <c r="C35" s="2">
        <f>10*LOG10(10^((C31+C32)/10)+10^(C33/10))</f>
        <v>-169.00000000000003</v>
      </c>
    </row>
    <row r="36" spans="1:3" ht="45">
      <c r="A36" s="15" t="s">
        <v>38</v>
      </c>
      <c r="B36" s="19" t="s">
        <v>40</v>
      </c>
      <c r="C36" s="19" t="s">
        <v>40</v>
      </c>
    </row>
    <row r="37" spans="1:3" ht="28.5">
      <c r="A37" s="17" t="s">
        <v>21</v>
      </c>
      <c r="B37" s="18">
        <f>1*12*30*1000</f>
        <v>360000</v>
      </c>
      <c r="C37" s="18">
        <f>1*12*30*1000</f>
        <v>360000</v>
      </c>
    </row>
    <row r="38" spans="1:3" ht="28.5">
      <c r="A38" s="17" t="s">
        <v>22</v>
      </c>
      <c r="B38" s="18" t="s">
        <v>40</v>
      </c>
      <c r="C38" s="18" t="s">
        <v>40</v>
      </c>
    </row>
    <row r="39" spans="1:3" ht="15">
      <c r="A39" s="15" t="s">
        <v>23</v>
      </c>
      <c r="B39" s="2">
        <f>B35+10*LOG10(B37)</f>
        <v>-113.43697499232715</v>
      </c>
      <c r="C39" s="2">
        <f>C35+10*LOG10(C37)</f>
        <v>-113.43697499232715</v>
      </c>
    </row>
    <row r="40" spans="1:3" ht="15">
      <c r="A40" s="15" t="s">
        <v>24</v>
      </c>
      <c r="B40" s="19" t="s">
        <v>40</v>
      </c>
      <c r="C40" s="19" t="s">
        <v>40</v>
      </c>
    </row>
    <row r="41" spans="1:3" ht="15">
      <c r="A41" s="17" t="s">
        <v>25</v>
      </c>
      <c r="B41" s="18" t="s">
        <v>40</v>
      </c>
      <c r="C41" s="18" t="s">
        <v>40</v>
      </c>
    </row>
    <row r="42" spans="1:3" ht="15">
      <c r="A42" s="17" t="s">
        <v>26</v>
      </c>
      <c r="B42" s="18" t="s">
        <v>40</v>
      </c>
      <c r="C42" s="18" t="s">
        <v>40</v>
      </c>
    </row>
    <row r="43" spans="1:3" ht="15">
      <c r="A43" s="15" t="s">
        <v>27</v>
      </c>
      <c r="B43" s="6">
        <v>2</v>
      </c>
      <c r="C43" s="6">
        <v>2</v>
      </c>
    </row>
    <row r="44" spans="1:3" ht="15">
      <c r="A44" s="15" t="s">
        <v>28</v>
      </c>
      <c r="B44" s="6">
        <v>0</v>
      </c>
      <c r="C44" s="6">
        <v>0</v>
      </c>
    </row>
    <row r="45" spans="1:3" ht="15">
      <c r="A45" s="15" t="s">
        <v>29</v>
      </c>
      <c r="B45" s="19" t="s">
        <v>40</v>
      </c>
      <c r="C45" s="19" t="s">
        <v>40</v>
      </c>
    </row>
    <row r="46" spans="1:3" ht="30">
      <c r="A46" s="15" t="s">
        <v>72</v>
      </c>
      <c r="B46" s="2" t="e">
        <f>B39+B41+B43-B44</f>
        <v>#VALUE!</v>
      </c>
      <c r="C46" s="2" t="e">
        <f>C39+C41+C43-C44</f>
        <v>#VALUE!</v>
      </c>
    </row>
    <row r="47" spans="1:3" ht="30">
      <c r="A47" s="15" t="s">
        <v>73</v>
      </c>
      <c r="B47" s="2" t="s">
        <v>40</v>
      </c>
      <c r="C47" s="2" t="s">
        <v>40</v>
      </c>
    </row>
    <row r="48" spans="1:3" ht="30">
      <c r="A48" s="9" t="s">
        <v>74</v>
      </c>
      <c r="B48" s="8" t="e">
        <f>B23+B28+B29-B46</f>
        <v>#VALUE!</v>
      </c>
      <c r="C48" s="8" t="e">
        <f>C23+C28+C29-C46</f>
        <v>#VALUE!</v>
      </c>
    </row>
    <row r="49" spans="1:3" ht="33.75" customHeight="1">
      <c r="A49" s="9" t="s">
        <v>75</v>
      </c>
      <c r="B49" s="8" t="s">
        <v>40</v>
      </c>
      <c r="C49" s="8" t="s">
        <v>40</v>
      </c>
    </row>
    <row r="50" spans="1:3">
      <c r="A50" s="4" t="s">
        <v>30</v>
      </c>
      <c r="B50" s="5"/>
      <c r="C50" s="5"/>
    </row>
    <row r="51" spans="1:3" ht="15">
      <c r="A51" s="34" t="s">
        <v>31</v>
      </c>
      <c r="B51" s="35">
        <v>6</v>
      </c>
      <c r="C51" s="35">
        <v>6</v>
      </c>
    </row>
    <row r="52" spans="1:3" ht="30">
      <c r="A52" s="34" t="s">
        <v>32</v>
      </c>
      <c r="B52" s="35">
        <v>8</v>
      </c>
      <c r="C52" s="35">
        <v>8</v>
      </c>
    </row>
    <row r="53" spans="1:3" ht="30">
      <c r="A53" s="34" t="s">
        <v>33</v>
      </c>
      <c r="B53" s="36" t="s">
        <v>40</v>
      </c>
      <c r="C53" s="36" t="s">
        <v>40</v>
      </c>
    </row>
    <row r="54" spans="1:3" ht="15">
      <c r="A54" s="34" t="s">
        <v>34</v>
      </c>
      <c r="B54" s="35">
        <v>0</v>
      </c>
      <c r="C54" s="35">
        <v>0</v>
      </c>
    </row>
    <row r="55" spans="1:3" ht="16.5" customHeight="1">
      <c r="A55" s="34" t="s">
        <v>35</v>
      </c>
      <c r="B55" s="35">
        <v>15</v>
      </c>
      <c r="C55" s="35">
        <v>15</v>
      </c>
    </row>
    <row r="56" spans="1:3" ht="15">
      <c r="A56" s="34" t="s">
        <v>36</v>
      </c>
      <c r="B56" s="35">
        <v>0</v>
      </c>
      <c r="C56" s="35">
        <v>0</v>
      </c>
    </row>
    <row r="57" spans="1:3" ht="30">
      <c r="A57" s="9" t="s">
        <v>48</v>
      </c>
      <c r="B57" s="8" t="e">
        <f>B48-B52+B54-B55+B56-B30</f>
        <v>#VALUE!</v>
      </c>
      <c r="C57" s="8" t="e">
        <f>C48-C52+C54-C55+C56-C30</f>
        <v>#VALUE!</v>
      </c>
    </row>
    <row r="58" spans="1:3" ht="30">
      <c r="A58" s="9" t="s">
        <v>39</v>
      </c>
      <c r="B58" s="8" t="s">
        <v>40</v>
      </c>
      <c r="C58" s="8" t="s">
        <v>40</v>
      </c>
    </row>
    <row r="59" spans="1:3">
      <c r="C59" s="11"/>
    </row>
    <row r="60" spans="1:3" ht="15">
      <c r="A60" s="21" t="s">
        <v>77</v>
      </c>
      <c r="B60" s="18">
        <v>8</v>
      </c>
      <c r="C60" s="18">
        <v>8</v>
      </c>
    </row>
    <row r="61" spans="1:3" ht="15">
      <c r="A61" s="21" t="s">
        <v>78</v>
      </c>
      <c r="B61" s="18" t="s">
        <v>40</v>
      </c>
      <c r="C61" s="18" t="s">
        <v>40</v>
      </c>
    </row>
    <row r="62" spans="1:3" ht="15">
      <c r="A62" s="9" t="s">
        <v>82</v>
      </c>
      <c r="B62" s="8" t="e">
        <f>B17+B20-B46+B60</f>
        <v>#VALUE!</v>
      </c>
      <c r="C62" s="8" t="e">
        <f>C17+C20-C46+C60</f>
        <v>#VALUE!</v>
      </c>
    </row>
    <row r="63" spans="1:3" ht="15">
      <c r="A63" s="9" t="s">
        <v>80</v>
      </c>
      <c r="B63" s="8" t="s">
        <v>40</v>
      </c>
      <c r="C63" s="8" t="s">
        <v>40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DB77-AE0C-4B5C-9C34-99884DE5AA3E}">
  <dimension ref="A1:C63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>
      <c r="A1" s="3"/>
      <c r="B1" s="40" t="s">
        <v>85</v>
      </c>
      <c r="C1" s="40"/>
    </row>
    <row r="2" spans="1:3" ht="15" customHeight="1">
      <c r="A2" s="4" t="s">
        <v>1</v>
      </c>
      <c r="B2" s="32" t="s">
        <v>86</v>
      </c>
      <c r="C2" s="30" t="s">
        <v>96</v>
      </c>
    </row>
    <row r="3" spans="1:3" ht="15">
      <c r="A3" s="15" t="s">
        <v>2</v>
      </c>
      <c r="B3" s="6">
        <v>2.6</v>
      </c>
      <c r="C3" s="6">
        <v>2.6</v>
      </c>
    </row>
    <row r="4" spans="1:3" ht="15">
      <c r="A4" s="15" t="s">
        <v>62</v>
      </c>
      <c r="B4" s="6">
        <v>100</v>
      </c>
      <c r="C4" s="6">
        <v>100</v>
      </c>
    </row>
    <row r="5" spans="1:3" ht="15">
      <c r="A5" s="15" t="s">
        <v>3</v>
      </c>
      <c r="B5" s="19" t="s">
        <v>40</v>
      </c>
      <c r="C5" s="19" t="s">
        <v>40</v>
      </c>
    </row>
    <row r="6" spans="1:3" ht="15">
      <c r="A6" s="15" t="s">
        <v>4</v>
      </c>
      <c r="B6" s="6">
        <v>1000000</v>
      </c>
      <c r="C6" s="6">
        <v>1000000</v>
      </c>
    </row>
    <row r="7" spans="1:3" ht="15">
      <c r="A7" s="15" t="s">
        <v>5</v>
      </c>
      <c r="B7" s="19" t="s">
        <v>40</v>
      </c>
      <c r="C7" s="19" t="s">
        <v>40</v>
      </c>
    </row>
    <row r="8" spans="1:3" ht="15">
      <c r="A8" s="15" t="s">
        <v>6</v>
      </c>
      <c r="B8" s="16">
        <v>0.1</v>
      </c>
      <c r="C8" s="16">
        <v>0.1</v>
      </c>
    </row>
    <row r="9" spans="1:3" ht="16.5">
      <c r="A9" s="15" t="s">
        <v>41</v>
      </c>
      <c r="B9" s="2" t="s">
        <v>57</v>
      </c>
      <c r="C9" s="2" t="s">
        <v>57</v>
      </c>
    </row>
    <row r="10" spans="1:3" ht="15">
      <c r="A10" s="15" t="s">
        <v>42</v>
      </c>
      <c r="B10" s="2">
        <v>3</v>
      </c>
      <c r="C10" s="2">
        <v>3</v>
      </c>
    </row>
    <row r="11" spans="1:3" ht="15">
      <c r="A11" s="15" t="s">
        <v>91</v>
      </c>
      <c r="B11" s="2">
        <v>64</v>
      </c>
      <c r="C11" s="2">
        <v>64</v>
      </c>
    </row>
    <row r="12" spans="1:3" ht="15" customHeight="1">
      <c r="A12" s="4" t="s">
        <v>7</v>
      </c>
      <c r="B12" s="5"/>
      <c r="C12" s="5"/>
    </row>
    <row r="13" spans="1:3" ht="30">
      <c r="A13" s="15" t="s">
        <v>43</v>
      </c>
      <c r="B13" s="6">
        <v>1</v>
      </c>
      <c r="C13" s="6">
        <v>1</v>
      </c>
    </row>
    <row r="14" spans="1:3" ht="15">
      <c r="A14" s="15" t="s">
        <v>49</v>
      </c>
      <c r="B14" s="2">
        <v>1</v>
      </c>
      <c r="C14" s="2">
        <v>1</v>
      </c>
    </row>
    <row r="15" spans="1:3" ht="15">
      <c r="A15" s="15" t="s">
        <v>8</v>
      </c>
      <c r="B15" s="2">
        <f t="shared" ref="B15:C15" si="0">B16-10*LOG10(B13)</f>
        <v>23</v>
      </c>
      <c r="C15" s="2">
        <f t="shared" si="0"/>
        <v>23</v>
      </c>
    </row>
    <row r="16" spans="1:3" ht="30">
      <c r="A16" s="15" t="s">
        <v>44</v>
      </c>
      <c r="B16" s="6">
        <v>23</v>
      </c>
      <c r="C16" s="6">
        <v>23</v>
      </c>
    </row>
    <row r="17" spans="1:3" ht="30">
      <c r="A17" s="15" t="s">
        <v>63</v>
      </c>
      <c r="B17" s="6">
        <v>23</v>
      </c>
      <c r="C17" s="6">
        <v>23</v>
      </c>
    </row>
    <row r="18" spans="1:3" ht="15">
      <c r="A18" s="15" t="s">
        <v>9</v>
      </c>
      <c r="B18" s="6">
        <v>0</v>
      </c>
      <c r="C18" s="6">
        <v>-3</v>
      </c>
    </row>
    <row r="19" spans="1:3" ht="45">
      <c r="A19" s="21" t="s">
        <v>10</v>
      </c>
      <c r="B19" s="18">
        <v>0</v>
      </c>
      <c r="C19" s="18">
        <v>0</v>
      </c>
    </row>
    <row r="20" spans="1:3" ht="15">
      <c r="A20" s="15" t="s">
        <v>11</v>
      </c>
      <c r="B20" s="6">
        <v>0</v>
      </c>
      <c r="C20" s="6">
        <v>0</v>
      </c>
    </row>
    <row r="21" spans="1:3" ht="15.75" customHeight="1">
      <c r="A21" s="15" t="s">
        <v>12</v>
      </c>
      <c r="B21" s="6">
        <v>0</v>
      </c>
      <c r="C21" s="6">
        <v>0</v>
      </c>
    </row>
    <row r="22" spans="1:3" ht="30">
      <c r="A22" s="15" t="s">
        <v>13</v>
      </c>
      <c r="B22" s="6">
        <v>1</v>
      </c>
      <c r="C22" s="6">
        <v>1</v>
      </c>
    </row>
    <row r="23" spans="1:3" ht="15">
      <c r="A23" s="15" t="s">
        <v>66</v>
      </c>
      <c r="B23" s="19" t="s">
        <v>40</v>
      </c>
      <c r="C23" s="19" t="s">
        <v>40</v>
      </c>
    </row>
    <row r="24" spans="1:3" ht="15">
      <c r="A24" s="15" t="s">
        <v>67</v>
      </c>
      <c r="B24" s="6">
        <f t="shared" ref="B24:C24" si="1">B17+B18+B19-B21-B22</f>
        <v>22</v>
      </c>
      <c r="C24" s="6">
        <f t="shared" si="1"/>
        <v>19</v>
      </c>
    </row>
    <row r="25" spans="1:3">
      <c r="A25" s="4" t="s">
        <v>14</v>
      </c>
      <c r="B25" s="5"/>
      <c r="C25" s="5"/>
    </row>
    <row r="26" spans="1:3" ht="30">
      <c r="A26" s="15" t="s">
        <v>45</v>
      </c>
      <c r="B26" s="6">
        <v>192</v>
      </c>
      <c r="C26" s="6">
        <v>192</v>
      </c>
    </row>
    <row r="27" spans="1:3" ht="15">
      <c r="A27" s="15" t="s">
        <v>46</v>
      </c>
      <c r="B27" s="6">
        <v>4</v>
      </c>
      <c r="C27" s="6">
        <v>4</v>
      </c>
    </row>
    <row r="28" spans="1:3" ht="15">
      <c r="A28" s="15" t="s">
        <v>15</v>
      </c>
      <c r="B28" s="6">
        <v>8</v>
      </c>
      <c r="C28" s="6">
        <v>8</v>
      </c>
    </row>
    <row r="29" spans="1:3" ht="28.5">
      <c r="A29" s="17" t="s">
        <v>47</v>
      </c>
      <c r="B29" s="18">
        <v>16.8</v>
      </c>
      <c r="C29" s="18">
        <v>16.8</v>
      </c>
    </row>
    <row r="30" spans="1:3" ht="30">
      <c r="A30" s="15" t="s">
        <v>16</v>
      </c>
      <c r="B30" s="6">
        <v>3</v>
      </c>
      <c r="C30" s="6">
        <v>3</v>
      </c>
    </row>
    <row r="31" spans="1:3" ht="15">
      <c r="A31" s="15" t="s">
        <v>17</v>
      </c>
      <c r="B31" s="6">
        <v>5</v>
      </c>
      <c r="C31" s="6">
        <v>5</v>
      </c>
    </row>
    <row r="32" spans="1:3" ht="15">
      <c r="A32" s="15" t="s">
        <v>18</v>
      </c>
      <c r="B32" s="2">
        <v>-174</v>
      </c>
      <c r="C32" s="2">
        <v>-174</v>
      </c>
    </row>
    <row r="33" spans="1:3" ht="30">
      <c r="A33" s="15" t="s">
        <v>19</v>
      </c>
      <c r="B33" s="2">
        <v>-999</v>
      </c>
      <c r="C33" s="2">
        <v>-999</v>
      </c>
    </row>
    <row r="34" spans="1:3" ht="15">
      <c r="A34" s="15" t="s">
        <v>20</v>
      </c>
      <c r="B34" s="2">
        <v>-999</v>
      </c>
      <c r="C34" s="2">
        <v>-999</v>
      </c>
    </row>
    <row r="35" spans="1:3" ht="45">
      <c r="A35" s="15" t="s">
        <v>37</v>
      </c>
      <c r="B35" s="19" t="s">
        <v>40</v>
      </c>
      <c r="C35" s="19" t="s">
        <v>40</v>
      </c>
    </row>
    <row r="36" spans="1:3" ht="45">
      <c r="A36" s="15" t="s">
        <v>38</v>
      </c>
      <c r="B36" s="2">
        <f>10*LOG10(10^((B31+B32)/10)+10^(B34/10))</f>
        <v>-169.00000000000003</v>
      </c>
      <c r="C36" s="2">
        <f>10*LOG10(10^((C31+C32)/10)+10^(C34/10))</f>
        <v>-169.00000000000003</v>
      </c>
    </row>
    <row r="37" spans="1:3" ht="28.5">
      <c r="A37" s="17" t="s">
        <v>21</v>
      </c>
      <c r="B37" s="18" t="s">
        <v>40</v>
      </c>
      <c r="C37" s="18" t="s">
        <v>40</v>
      </c>
    </row>
    <row r="38" spans="1:3" ht="28.5">
      <c r="A38" s="17" t="s">
        <v>22</v>
      </c>
      <c r="B38" s="18">
        <v>10800000</v>
      </c>
      <c r="C38" s="18">
        <v>10800000</v>
      </c>
    </row>
    <row r="39" spans="1:3" ht="15">
      <c r="A39" s="15" t="s">
        <v>23</v>
      </c>
      <c r="B39" s="19" t="s">
        <v>40</v>
      </c>
      <c r="C39" s="19" t="s">
        <v>40</v>
      </c>
    </row>
    <row r="40" spans="1:3" ht="15">
      <c r="A40" s="15" t="s">
        <v>24</v>
      </c>
      <c r="B40" s="2">
        <f>B36+10*LOG10(B38)</f>
        <v>-98.66576244513054</v>
      </c>
      <c r="C40" s="2">
        <f>C36+10*LOG10(C38)</f>
        <v>-98.66576244513054</v>
      </c>
    </row>
    <row r="41" spans="1:3" ht="15">
      <c r="A41" s="17" t="s">
        <v>25</v>
      </c>
      <c r="B41" s="18" t="s">
        <v>40</v>
      </c>
      <c r="C41" s="18" t="s">
        <v>40</v>
      </c>
    </row>
    <row r="42" spans="1:3" ht="15">
      <c r="A42" s="17" t="s">
        <v>26</v>
      </c>
      <c r="B42" s="18">
        <v>-10.7</v>
      </c>
      <c r="C42" s="18">
        <v>-10.7</v>
      </c>
    </row>
    <row r="43" spans="1:3" ht="15">
      <c r="A43" s="15" t="s">
        <v>27</v>
      </c>
      <c r="B43" s="6">
        <v>2</v>
      </c>
      <c r="C43" s="6">
        <v>2</v>
      </c>
    </row>
    <row r="44" spans="1:3" ht="15">
      <c r="A44" s="15" t="s">
        <v>28</v>
      </c>
      <c r="B44" s="6" t="s">
        <v>40</v>
      </c>
      <c r="C44" s="6" t="s">
        <v>40</v>
      </c>
    </row>
    <row r="45" spans="1:3" ht="15">
      <c r="A45" s="15" t="s">
        <v>29</v>
      </c>
      <c r="B45" s="6">
        <v>0</v>
      </c>
      <c r="C45" s="6">
        <v>0</v>
      </c>
    </row>
    <row r="46" spans="1:3" ht="30">
      <c r="A46" s="15" t="s">
        <v>72</v>
      </c>
      <c r="B46" s="19" t="s">
        <v>40</v>
      </c>
      <c r="C46" s="19" t="s">
        <v>40</v>
      </c>
    </row>
    <row r="47" spans="1:3" ht="30">
      <c r="A47" s="15" t="s">
        <v>73</v>
      </c>
      <c r="B47" s="2">
        <f>B40+B42+B43-B45</f>
        <v>-107.36576244513054</v>
      </c>
      <c r="C47" s="2">
        <f>C40+C42+C43-C45</f>
        <v>-107.36576244513054</v>
      </c>
    </row>
    <row r="48" spans="1:3" ht="30">
      <c r="A48" s="9" t="s">
        <v>74</v>
      </c>
      <c r="B48" s="8" t="s">
        <v>40</v>
      </c>
      <c r="C48" s="8" t="s">
        <v>40</v>
      </c>
    </row>
    <row r="49" spans="1:3" ht="33.75" customHeight="1">
      <c r="A49" s="9" t="s">
        <v>75</v>
      </c>
      <c r="B49" s="8">
        <f>B24+B28+B29-B47</f>
        <v>154.16576244513055</v>
      </c>
      <c r="C49" s="8">
        <f>C24+C28+C29-C47</f>
        <v>151.16576244513055</v>
      </c>
    </row>
    <row r="50" spans="1:3">
      <c r="A50" s="4" t="s">
        <v>30</v>
      </c>
      <c r="B50" s="5"/>
      <c r="C50" s="5"/>
    </row>
    <row r="51" spans="1:3" ht="15">
      <c r="A51" s="34" t="s">
        <v>31</v>
      </c>
      <c r="B51" s="35">
        <v>6</v>
      </c>
      <c r="C51" s="35">
        <v>6</v>
      </c>
    </row>
    <row r="52" spans="1:3" ht="30">
      <c r="A52" s="34" t="s">
        <v>32</v>
      </c>
      <c r="B52" s="36" t="s">
        <v>40</v>
      </c>
      <c r="C52" s="36" t="s">
        <v>40</v>
      </c>
    </row>
    <row r="53" spans="1:3" ht="30">
      <c r="A53" s="34" t="s">
        <v>33</v>
      </c>
      <c r="B53" s="35">
        <v>5</v>
      </c>
      <c r="C53" s="35">
        <v>5</v>
      </c>
    </row>
    <row r="54" spans="1:3" ht="15">
      <c r="A54" s="34" t="s">
        <v>34</v>
      </c>
      <c r="B54" s="35">
        <v>0</v>
      </c>
      <c r="C54" s="35">
        <v>0</v>
      </c>
    </row>
    <row r="55" spans="1:3" ht="16.5" customHeight="1">
      <c r="A55" s="34" t="s">
        <v>35</v>
      </c>
      <c r="B55" s="35">
        <v>15</v>
      </c>
      <c r="C55" s="35">
        <v>15</v>
      </c>
    </row>
    <row r="56" spans="1:3" ht="15">
      <c r="A56" s="34" t="s">
        <v>36</v>
      </c>
      <c r="B56" s="35">
        <v>0</v>
      </c>
      <c r="C56" s="35">
        <v>0</v>
      </c>
    </row>
    <row r="57" spans="1:3" ht="30">
      <c r="A57" s="9" t="s">
        <v>48</v>
      </c>
      <c r="B57" s="8" t="s">
        <v>40</v>
      </c>
      <c r="C57" s="8" t="s">
        <v>40</v>
      </c>
    </row>
    <row r="58" spans="1:3" ht="30">
      <c r="A58" s="9" t="s">
        <v>39</v>
      </c>
      <c r="B58" s="8">
        <f>B49-B53+B54-B55+B56-B30</f>
        <v>131.16576244513055</v>
      </c>
      <c r="C58" s="8">
        <f>C49-C53+C54-C55+C56-C30</f>
        <v>128.16576244513055</v>
      </c>
    </row>
    <row r="59" spans="1:3">
      <c r="B59" s="14"/>
      <c r="C59" s="14"/>
    </row>
    <row r="60" spans="1:3" ht="15">
      <c r="A60" s="21" t="s">
        <v>77</v>
      </c>
      <c r="B60" s="18" t="s">
        <v>40</v>
      </c>
      <c r="C60" s="18" t="s">
        <v>40</v>
      </c>
    </row>
    <row r="61" spans="1:3" ht="15">
      <c r="A61" s="21" t="s">
        <v>78</v>
      </c>
      <c r="B61" s="18">
        <v>12</v>
      </c>
      <c r="C61" s="18">
        <v>12</v>
      </c>
    </row>
    <row r="62" spans="1:3" ht="15">
      <c r="A62" s="9" t="s">
        <v>82</v>
      </c>
      <c r="B62" s="8" t="s">
        <v>40</v>
      </c>
      <c r="C62" s="8" t="s">
        <v>40</v>
      </c>
    </row>
    <row r="63" spans="1:3" ht="15">
      <c r="A63" s="9" t="s">
        <v>80</v>
      </c>
      <c r="B63" s="8">
        <f>B17-B21-B47+B61</f>
        <v>142.36576244513054</v>
      </c>
      <c r="C63" s="8">
        <f>C17-C21-C47+C61</f>
        <v>142.36576244513054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BA2C2-4BA8-46F2-90A2-4973ADE4CF31}">
  <dimension ref="A1:D63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>
      <c r="A1" s="3"/>
      <c r="B1" s="41" t="s">
        <v>85</v>
      </c>
      <c r="C1" s="42"/>
      <c r="D1" s="43"/>
    </row>
    <row r="2" spans="1:4" ht="15" customHeight="1">
      <c r="A2" s="4" t="s">
        <v>1</v>
      </c>
      <c r="B2" s="30" t="s">
        <v>86</v>
      </c>
      <c r="C2" s="33" t="s">
        <v>87</v>
      </c>
      <c r="D2" s="33" t="s">
        <v>88</v>
      </c>
    </row>
    <row r="3" spans="1:4" ht="15">
      <c r="A3" s="15" t="s">
        <v>2</v>
      </c>
      <c r="B3" s="6">
        <v>2.6</v>
      </c>
      <c r="C3" s="6">
        <v>2.6</v>
      </c>
      <c r="D3" s="6">
        <v>2.6</v>
      </c>
    </row>
    <row r="4" spans="1:4" ht="15">
      <c r="A4" s="15" t="s">
        <v>62</v>
      </c>
      <c r="B4" s="6">
        <v>100</v>
      </c>
      <c r="C4" s="6">
        <v>100</v>
      </c>
      <c r="D4" s="6">
        <v>100</v>
      </c>
    </row>
    <row r="5" spans="1:4" ht="15">
      <c r="A5" s="15" t="s">
        <v>3</v>
      </c>
      <c r="B5" s="19" t="s">
        <v>40</v>
      </c>
      <c r="C5" s="19" t="s">
        <v>40</v>
      </c>
      <c r="D5" s="19" t="s">
        <v>40</v>
      </c>
    </row>
    <row r="6" spans="1:4" ht="15">
      <c r="A6" s="15" t="s">
        <v>4</v>
      </c>
      <c r="B6" s="19" t="s">
        <v>40</v>
      </c>
      <c r="C6" s="19" t="s">
        <v>40</v>
      </c>
      <c r="D6" s="19" t="s">
        <v>40</v>
      </c>
    </row>
    <row r="7" spans="1:4" ht="15">
      <c r="A7" s="15" t="s">
        <v>5</v>
      </c>
      <c r="B7" s="7">
        <v>0.01</v>
      </c>
      <c r="C7" s="7">
        <v>0.01</v>
      </c>
      <c r="D7" s="7">
        <v>0.01</v>
      </c>
    </row>
    <row r="8" spans="1:4" ht="15">
      <c r="A8" s="15" t="s">
        <v>6</v>
      </c>
      <c r="B8" s="19" t="s">
        <v>40</v>
      </c>
      <c r="C8" s="19" t="s">
        <v>40</v>
      </c>
      <c r="D8" s="19" t="s">
        <v>40</v>
      </c>
    </row>
    <row r="9" spans="1:4" ht="16.5">
      <c r="A9" s="15" t="s">
        <v>41</v>
      </c>
      <c r="B9" s="2" t="s">
        <v>57</v>
      </c>
      <c r="C9" s="2" t="s">
        <v>57</v>
      </c>
      <c r="D9" s="2" t="s">
        <v>57</v>
      </c>
    </row>
    <row r="10" spans="1:4" ht="15">
      <c r="A10" s="15" t="s">
        <v>42</v>
      </c>
      <c r="B10" s="2">
        <v>3</v>
      </c>
      <c r="C10" s="2">
        <v>3</v>
      </c>
      <c r="D10" s="2">
        <v>3</v>
      </c>
    </row>
    <row r="11" spans="1:4" ht="15">
      <c r="A11" s="15" t="s">
        <v>91</v>
      </c>
      <c r="B11" s="2">
        <v>64</v>
      </c>
      <c r="C11" s="2">
        <v>64</v>
      </c>
      <c r="D11" s="2">
        <v>64</v>
      </c>
    </row>
    <row r="12" spans="1:4" ht="15" customHeight="1">
      <c r="A12" s="4" t="s">
        <v>7</v>
      </c>
      <c r="B12" s="5"/>
      <c r="C12" s="5"/>
      <c r="D12" s="5"/>
    </row>
    <row r="13" spans="1:4" ht="30">
      <c r="A13" s="15" t="s">
        <v>43</v>
      </c>
      <c r="B13" s="2">
        <v>192</v>
      </c>
      <c r="C13" s="2">
        <v>192</v>
      </c>
      <c r="D13" s="2">
        <v>192</v>
      </c>
    </row>
    <row r="14" spans="1:4" ht="15">
      <c r="A14" s="15" t="s">
        <v>49</v>
      </c>
      <c r="B14" s="2">
        <v>4</v>
      </c>
      <c r="C14" s="2">
        <v>4</v>
      </c>
      <c r="D14" s="2">
        <v>4</v>
      </c>
    </row>
    <row r="15" spans="1:4" ht="15">
      <c r="A15" s="15" t="s">
        <v>8</v>
      </c>
      <c r="B15" s="2">
        <f>B16-10*LOG10(B13)</f>
        <v>30.166987712964502</v>
      </c>
      <c r="C15" s="2">
        <f>C16-10*LOG10(C13)</f>
        <v>30.166987712964502</v>
      </c>
      <c r="D15" s="2">
        <f>D16-10*LOG10(D13)</f>
        <v>30.166987712964502</v>
      </c>
    </row>
    <row r="16" spans="1:4" ht="30">
      <c r="A16" s="15" t="s">
        <v>44</v>
      </c>
      <c r="B16" s="2">
        <f>33+10*LOG10(B4)</f>
        <v>53</v>
      </c>
      <c r="C16" s="2">
        <f>33+10*LOG10(C4)</f>
        <v>53</v>
      </c>
      <c r="D16" s="2">
        <f>33+10*LOG10(D4)</f>
        <v>53</v>
      </c>
    </row>
    <row r="17" spans="1:4" ht="30">
      <c r="A17" s="15" t="s">
        <v>63</v>
      </c>
      <c r="B17" s="2">
        <f>B16+10*LOG10(B37/1000000/B4)</f>
        <v>45.375437381428746</v>
      </c>
      <c r="C17" s="2">
        <f>C16+10*LOG10(C37/1000000/C4)</f>
        <v>45.375437381428746</v>
      </c>
      <c r="D17" s="2">
        <f>D16+10*LOG10(D37/1000000/D4)</f>
        <v>45.375437381428746</v>
      </c>
    </row>
    <row r="18" spans="1:4" ht="15">
      <c r="A18" s="15" t="s">
        <v>9</v>
      </c>
      <c r="B18" s="2">
        <v>8</v>
      </c>
      <c r="C18" s="2">
        <v>8</v>
      </c>
      <c r="D18" s="2">
        <v>8</v>
      </c>
    </row>
    <row r="19" spans="1:4" ht="45">
      <c r="A19" s="21" t="s">
        <v>10</v>
      </c>
      <c r="B19" s="18">
        <v>13</v>
      </c>
      <c r="C19" s="18">
        <v>13</v>
      </c>
      <c r="D19" s="18">
        <v>13</v>
      </c>
    </row>
    <row r="20" spans="1:4" ht="15">
      <c r="A20" s="15" t="s">
        <v>11</v>
      </c>
      <c r="B20" s="2">
        <v>0</v>
      </c>
      <c r="C20" s="2">
        <v>0</v>
      </c>
      <c r="D20" s="2">
        <v>0</v>
      </c>
    </row>
    <row r="21" spans="1:4" ht="15.75" customHeight="1">
      <c r="A21" s="15" t="s">
        <v>12</v>
      </c>
      <c r="B21" s="2">
        <v>0</v>
      </c>
      <c r="C21" s="2">
        <v>0</v>
      </c>
      <c r="D21" s="2">
        <v>0</v>
      </c>
    </row>
    <row r="22" spans="1:4" ht="30">
      <c r="A22" s="15" t="s">
        <v>13</v>
      </c>
      <c r="B22" s="2">
        <v>3</v>
      </c>
      <c r="C22" s="2">
        <v>3</v>
      </c>
      <c r="D22" s="2">
        <v>3</v>
      </c>
    </row>
    <row r="23" spans="1:4" ht="15">
      <c r="A23" s="15" t="s">
        <v>66</v>
      </c>
      <c r="B23" s="2">
        <f>B17+B18+B19+B20-B22</f>
        <v>63.375437381428753</v>
      </c>
      <c r="C23" s="2">
        <f>C17+C18+C19+C20-C22</f>
        <v>63.375437381428753</v>
      </c>
      <c r="D23" s="2">
        <f>D17+D18+D19+D20-D22</f>
        <v>63.375437381428753</v>
      </c>
    </row>
    <row r="24" spans="1:4" ht="15">
      <c r="A24" s="15" t="s">
        <v>67</v>
      </c>
      <c r="B24" s="19" t="s">
        <v>40</v>
      </c>
      <c r="C24" s="19" t="s">
        <v>40</v>
      </c>
      <c r="D24" s="19" t="s">
        <v>40</v>
      </c>
    </row>
    <row r="25" spans="1:4">
      <c r="A25" s="4" t="s">
        <v>14</v>
      </c>
      <c r="B25" s="5"/>
      <c r="C25" s="5"/>
      <c r="D25" s="5"/>
    </row>
    <row r="26" spans="1:4" ht="30">
      <c r="A26" s="15" t="s">
        <v>45</v>
      </c>
      <c r="B26" s="2">
        <v>4</v>
      </c>
      <c r="C26" s="2">
        <v>2</v>
      </c>
      <c r="D26" s="2">
        <v>1</v>
      </c>
    </row>
    <row r="27" spans="1:4" ht="15">
      <c r="A27" s="15" t="s">
        <v>46</v>
      </c>
      <c r="B27" s="2">
        <v>4</v>
      </c>
      <c r="C27" s="2">
        <v>2</v>
      </c>
      <c r="D27" s="2">
        <v>1</v>
      </c>
    </row>
    <row r="28" spans="1:4" ht="15">
      <c r="A28" s="15" t="s">
        <v>15</v>
      </c>
      <c r="B28" s="2">
        <v>0</v>
      </c>
      <c r="C28" s="6">
        <v>-3</v>
      </c>
      <c r="D28" s="6">
        <v>-3</v>
      </c>
    </row>
    <row r="29" spans="1:4" ht="28.5">
      <c r="A29" s="17" t="s">
        <v>47</v>
      </c>
      <c r="B29" s="18">
        <v>0</v>
      </c>
      <c r="C29" s="18">
        <v>0</v>
      </c>
      <c r="D29" s="18">
        <v>0</v>
      </c>
    </row>
    <row r="30" spans="1:4" ht="30">
      <c r="A30" s="15" t="s">
        <v>16</v>
      </c>
      <c r="B30" s="2">
        <v>1</v>
      </c>
      <c r="C30" s="2">
        <v>1</v>
      </c>
      <c r="D30" s="2">
        <v>1</v>
      </c>
    </row>
    <row r="31" spans="1:4" ht="15">
      <c r="A31" s="15" t="s">
        <v>17</v>
      </c>
      <c r="B31" s="6">
        <v>7</v>
      </c>
      <c r="C31" s="6">
        <v>7</v>
      </c>
      <c r="D31" s="6">
        <v>7</v>
      </c>
    </row>
    <row r="32" spans="1:4" ht="15">
      <c r="A32" s="15" t="s">
        <v>18</v>
      </c>
      <c r="B32" s="6">
        <v>-174</v>
      </c>
      <c r="C32" s="6">
        <v>-174</v>
      </c>
      <c r="D32" s="6">
        <v>-174</v>
      </c>
    </row>
    <row r="33" spans="1:4" ht="30">
      <c r="A33" s="15" t="s">
        <v>19</v>
      </c>
      <c r="B33" s="2">
        <v>-999</v>
      </c>
      <c r="C33" s="2">
        <v>-999</v>
      </c>
      <c r="D33" s="2">
        <v>-999</v>
      </c>
    </row>
    <row r="34" spans="1:4" ht="15">
      <c r="A34" s="15" t="s">
        <v>20</v>
      </c>
      <c r="B34" s="2">
        <v>-999</v>
      </c>
      <c r="C34" s="2">
        <v>-999</v>
      </c>
      <c r="D34" s="2">
        <v>-999</v>
      </c>
    </row>
    <row r="35" spans="1:4" ht="45">
      <c r="A35" s="15" t="s">
        <v>37</v>
      </c>
      <c r="B35" s="2">
        <f>10*LOG10(10^((B31+B32)/10)+10^(B33/10))</f>
        <v>-167.00000000000003</v>
      </c>
      <c r="C35" s="2">
        <f>10*LOG10(10^((C31+C32)/10)+10^(C33/10))</f>
        <v>-167.00000000000003</v>
      </c>
      <c r="D35" s="2">
        <f>10*LOG10(10^((D31+D32)/10)+10^(D33/10))</f>
        <v>-167.00000000000003</v>
      </c>
    </row>
    <row r="36" spans="1:4" ht="45">
      <c r="A36" s="15" t="s">
        <v>38</v>
      </c>
      <c r="B36" s="19" t="s">
        <v>40</v>
      </c>
      <c r="C36" s="19" t="s">
        <v>40</v>
      </c>
      <c r="D36" s="19" t="s">
        <v>40</v>
      </c>
    </row>
    <row r="37" spans="1:4" ht="28.5">
      <c r="A37" s="17" t="s">
        <v>21</v>
      </c>
      <c r="B37" s="18">
        <v>17280000</v>
      </c>
      <c r="C37" s="18">
        <v>17280000</v>
      </c>
      <c r="D37" s="18">
        <v>17280000</v>
      </c>
    </row>
    <row r="38" spans="1:4" ht="28.5">
      <c r="A38" s="17" t="s">
        <v>22</v>
      </c>
      <c r="B38" s="18" t="s">
        <v>40</v>
      </c>
      <c r="C38" s="18" t="s">
        <v>40</v>
      </c>
      <c r="D38" s="18" t="s">
        <v>40</v>
      </c>
    </row>
    <row r="39" spans="1:4" ht="15">
      <c r="A39" s="15" t="s">
        <v>23</v>
      </c>
      <c r="B39" s="2">
        <f>B35+10*LOG10(B37)</f>
        <v>-94.624562618571289</v>
      </c>
      <c r="C39" s="2">
        <f>C35+10*LOG10(C37)</f>
        <v>-94.624562618571289</v>
      </c>
      <c r="D39" s="2">
        <f>D35+10*LOG10(D37)</f>
        <v>-94.624562618571289</v>
      </c>
    </row>
    <row r="40" spans="1:4" ht="15">
      <c r="A40" s="15" t="s">
        <v>24</v>
      </c>
      <c r="B40" s="19" t="s">
        <v>40</v>
      </c>
      <c r="C40" s="19" t="s">
        <v>40</v>
      </c>
      <c r="D40" s="19" t="s">
        <v>40</v>
      </c>
    </row>
    <row r="41" spans="1:4" ht="15">
      <c r="A41" s="17" t="s">
        <v>25</v>
      </c>
      <c r="B41" s="18">
        <v>-9.1999999999999993</v>
      </c>
      <c r="C41" s="18">
        <v>-6</v>
      </c>
      <c r="D41" s="18">
        <v>-3</v>
      </c>
    </row>
    <row r="42" spans="1:4" ht="15">
      <c r="A42" s="17" t="s">
        <v>26</v>
      </c>
      <c r="B42" s="18" t="s">
        <v>40</v>
      </c>
      <c r="C42" s="18" t="s">
        <v>40</v>
      </c>
      <c r="D42" s="18" t="s">
        <v>40</v>
      </c>
    </row>
    <row r="43" spans="1:4" ht="15">
      <c r="A43" s="15" t="s">
        <v>27</v>
      </c>
      <c r="B43" s="2">
        <v>2</v>
      </c>
      <c r="C43" s="2">
        <v>2</v>
      </c>
      <c r="D43" s="2">
        <v>2</v>
      </c>
    </row>
    <row r="44" spans="1:4" ht="15">
      <c r="A44" s="15" t="s">
        <v>28</v>
      </c>
      <c r="B44" s="6">
        <v>0</v>
      </c>
      <c r="C44" s="6">
        <v>0</v>
      </c>
      <c r="D44" s="6">
        <v>0</v>
      </c>
    </row>
    <row r="45" spans="1:4" ht="15">
      <c r="A45" s="15" t="s">
        <v>29</v>
      </c>
      <c r="B45" s="19" t="s">
        <v>40</v>
      </c>
      <c r="C45" s="19" t="s">
        <v>40</v>
      </c>
      <c r="D45" s="19" t="s">
        <v>40</v>
      </c>
    </row>
    <row r="46" spans="1:4" ht="30">
      <c r="A46" s="15" t="s">
        <v>72</v>
      </c>
      <c r="B46" s="2">
        <f>B39+B41+B43-B44</f>
        <v>-101.82456261857129</v>
      </c>
      <c r="C46" s="2">
        <f>C39+C41+C43-C44</f>
        <v>-98.624562618571289</v>
      </c>
      <c r="D46" s="2">
        <f>D39+D41+D43-D44</f>
        <v>-95.624562618571289</v>
      </c>
    </row>
    <row r="47" spans="1:4" ht="30">
      <c r="A47" s="15" t="s">
        <v>73</v>
      </c>
      <c r="B47" s="19" t="s">
        <v>40</v>
      </c>
      <c r="C47" s="19" t="s">
        <v>40</v>
      </c>
      <c r="D47" s="19" t="s">
        <v>40</v>
      </c>
    </row>
    <row r="48" spans="1:4" ht="30">
      <c r="A48" s="9" t="s">
        <v>74</v>
      </c>
      <c r="B48" s="8">
        <f>B23+B28+B29-B46</f>
        <v>165.20000000000005</v>
      </c>
      <c r="C48" s="8">
        <f>C23+C28+C29-C46</f>
        <v>159.00000000000006</v>
      </c>
      <c r="D48" s="8">
        <f>D23+D28+D29-D46</f>
        <v>156.00000000000006</v>
      </c>
    </row>
    <row r="49" spans="1:4" ht="33.75" customHeight="1">
      <c r="A49" s="9" t="s">
        <v>75</v>
      </c>
      <c r="B49" s="8" t="s">
        <v>40</v>
      </c>
      <c r="C49" s="8" t="s">
        <v>40</v>
      </c>
      <c r="D49" s="8" t="s">
        <v>40</v>
      </c>
    </row>
    <row r="50" spans="1:4">
      <c r="A50" s="4" t="s">
        <v>30</v>
      </c>
      <c r="B50" s="5"/>
      <c r="C50" s="5"/>
      <c r="D50" s="5"/>
    </row>
    <row r="51" spans="1:4" ht="15">
      <c r="A51" s="34" t="s">
        <v>31</v>
      </c>
      <c r="B51" s="35">
        <v>6</v>
      </c>
      <c r="C51" s="35">
        <v>6</v>
      </c>
      <c r="D51" s="35">
        <v>6</v>
      </c>
    </row>
    <row r="52" spans="1:4" ht="30">
      <c r="A52" s="34" t="s">
        <v>32</v>
      </c>
      <c r="B52" s="35">
        <v>8</v>
      </c>
      <c r="C52" s="35">
        <v>8</v>
      </c>
      <c r="D52" s="35">
        <v>8</v>
      </c>
    </row>
    <row r="53" spans="1:4" ht="30">
      <c r="A53" s="34" t="s">
        <v>33</v>
      </c>
      <c r="B53" s="36" t="s">
        <v>40</v>
      </c>
      <c r="C53" s="36" t="s">
        <v>40</v>
      </c>
      <c r="D53" s="36" t="s">
        <v>40</v>
      </c>
    </row>
    <row r="54" spans="1:4" ht="15">
      <c r="A54" s="34" t="s">
        <v>34</v>
      </c>
      <c r="B54" s="35">
        <v>0</v>
      </c>
      <c r="C54" s="35">
        <v>0</v>
      </c>
      <c r="D54" s="35">
        <v>0</v>
      </c>
    </row>
    <row r="55" spans="1:4" ht="16.5" customHeight="1">
      <c r="A55" s="34" t="s">
        <v>35</v>
      </c>
      <c r="B55" s="35">
        <v>15</v>
      </c>
      <c r="C55" s="35">
        <v>15</v>
      </c>
      <c r="D55" s="35">
        <v>15</v>
      </c>
    </row>
    <row r="56" spans="1:4" ht="15">
      <c r="A56" s="34" t="s">
        <v>36</v>
      </c>
      <c r="B56" s="35">
        <v>0</v>
      </c>
      <c r="C56" s="35">
        <v>0</v>
      </c>
      <c r="D56" s="35">
        <v>0</v>
      </c>
    </row>
    <row r="57" spans="1:4" ht="30">
      <c r="A57" s="9" t="s">
        <v>48</v>
      </c>
      <c r="B57" s="8">
        <f>B48-B52+B54-B55+B56-B30</f>
        <v>141.20000000000005</v>
      </c>
      <c r="C57" s="8">
        <f>C48-C52+C54-C55+C56-C30</f>
        <v>135.00000000000006</v>
      </c>
      <c r="D57" s="8">
        <f>D48-D52+D54-D55+D56-D30</f>
        <v>132.00000000000006</v>
      </c>
    </row>
    <row r="58" spans="1:4" ht="30">
      <c r="A58" s="9" t="s">
        <v>39</v>
      </c>
      <c r="B58" s="8" t="s">
        <v>40</v>
      </c>
      <c r="C58" s="8" t="s">
        <v>40</v>
      </c>
      <c r="D58" s="8" t="s">
        <v>40</v>
      </c>
    </row>
    <row r="59" spans="1:4">
      <c r="C59" s="11"/>
      <c r="D59" s="11"/>
    </row>
    <row r="60" spans="1:4" ht="15">
      <c r="A60" s="21" t="s">
        <v>77</v>
      </c>
      <c r="B60" s="18">
        <v>8</v>
      </c>
      <c r="C60" s="18">
        <v>8</v>
      </c>
      <c r="D60" s="18">
        <v>8</v>
      </c>
    </row>
    <row r="61" spans="1:4" ht="15">
      <c r="A61" s="21" t="s">
        <v>78</v>
      </c>
      <c r="B61" s="18" t="s">
        <v>40</v>
      </c>
      <c r="C61" s="18" t="s">
        <v>40</v>
      </c>
      <c r="D61" s="18" t="s">
        <v>40</v>
      </c>
    </row>
    <row r="62" spans="1:4" ht="15">
      <c r="A62" s="9" t="s">
        <v>82</v>
      </c>
      <c r="B62" s="8">
        <f>B17+B20-B46+B60</f>
        <v>155.20000000000005</v>
      </c>
      <c r="C62" s="8">
        <f>C17+C20-C46+C60</f>
        <v>152.00000000000003</v>
      </c>
      <c r="D62" s="8">
        <f>D17+D20-D46+D60</f>
        <v>149.00000000000003</v>
      </c>
    </row>
    <row r="63" spans="1:4" ht="15">
      <c r="A63" s="9" t="s">
        <v>80</v>
      </c>
      <c r="B63" s="8" t="s">
        <v>40</v>
      </c>
      <c r="C63" s="8" t="s">
        <v>40</v>
      </c>
      <c r="D63" s="8" t="s">
        <v>40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F6537E-1188-49EC-BB51-9E3C33102F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182760-64C2-4104-83CF-0534E743D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c1c198-6772-4070-9fed-c99b54821fd3"/>
    <ds:schemaRef ds:uri="caa248ac-567e-4f8a-83ad-95641c120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http://schemas.microsoft.com/office/2006/documentManagement/types"/>
    <ds:schemaRef ds:uri="http://www.w3.org/XML/1998/namespace"/>
    <ds:schemaRef ds:uri="http://purl.org/dc/dcmitype/"/>
    <ds:schemaRef ds:uri="caa248ac-567e-4f8a-83ad-95641c120e6c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f0c1c198-6772-4070-9fed-c99b54821fd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Johan Bergman</cp:lastModifiedBy>
  <cp:lastPrinted>2006-01-19T03:50:08Z</cp:lastPrinted>
  <dcterms:created xsi:type="dcterms:W3CDTF">2003-11-11T03:59:45Z</dcterms:created>
  <dcterms:modified xsi:type="dcterms:W3CDTF">2020-09-11T06:44:07Z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
SpQXKoG3kDrHxbtwjjI2bTOdUwIkYr/W5/+ylhwSIPBkBSDq6AQyWQGUv+jLThg3nrFatU8D
RxtLhhYzX+BOVOjRyKSUGFoqvbhe2mN9kaXYBU4xRuexYD0ZYCcYqGJrDgubNmnPhNmEYf4a
+x3adntaFX6SA9Biln0bE</vt:lpwstr>
  </property>
  <property fmtid="{D5CDD505-2E9C-101B-9397-08002B2CF9AE}" pid="3" name="_ms_pID_7253431">
    <vt:lpwstr>D8O3VmwI+Z+PlISGjFExb4WrgeTq4XPkfm0hCre81xp56PEebhl
XYYXFD11XlLvvike5JRQtmqtTp4NshrAT8MsoZP7ICMzMUYFkHT930bCAaaAhcJX/MpzdKQQ
4Hyq5K+q74HwhApKetItk1FOE2x06JQRrdmUyTTBnHF0jbdXNYG1uTWPm9eJFNsKgN98Nr25
s3UqtHQxxlK3pQexaSvmzHwV41HRA6xXiARy3iGtqp</vt:lpwstr>
  </property>
  <property fmtid="{D5CDD505-2E9C-101B-9397-08002B2CF9AE}" pid="4" name="_ms_pID_7253432">
    <vt:lpwstr>oNeTSWQYm0V5/MXRxHPt5ydn4yE2/u
OQM/XRq8IseLeSeO9Eh/26gAvz5+qhierc1T8lvMZuPaU36C/9G9PuxqRsVgLFiPPxNFudRA
AGuFqScwKMQtVeOuWcxq2qiNRCNBrGLp0A0L1Uba+TxrBvw/TowZdC4rQ07UpqVflcfepn32
QtuRfZiZW20W7j/yyk5RsN1Kd44oVQTQuz4kuVKSNALeLaLc5hVkRqeL3TvVNn/</vt:lpwstr>
  </property>
  <property fmtid="{D5CDD505-2E9C-101B-9397-08002B2CF9AE}" pid="5" name="_ms_pID_7253433">
    <vt:lpwstr>OZ31sW5W4
1++nvbQyLnNmMOnfXeqLBhOdakc=</vt:lpwstr>
  </property>
  <property fmtid="{D5CDD505-2E9C-101B-9397-08002B2CF9AE}" pid="6" name="_2015_ms_pID_725343">
    <vt:lpwstr>(3)M8vsE/wJ24qcKxQmo4AzIPfLoXax7K3JMZBJ8ztDPko/SVrMoveBhxzhMkIXgv8TzbTnHX7R
z5aQ0CwKF9pl+LmHw/YNhPfTyXjuVLJgjAz3wvaAr7+DujX50h98bUYuBlyXtBlgX/HGeQYI
LthUr2snWv5l74UzO9dj8zvuhfK2PQHnBwMqiArh5kcZI3XLb+ZJRiqB7hWMLCbm7OuDkXSO
XObNt5BeqqsbHxf7aM</vt:lpwstr>
  </property>
  <property fmtid="{D5CDD505-2E9C-101B-9397-08002B2CF9AE}" pid="7" name="_2015_ms_pID_7253431">
    <vt:lpwstr>BJ+RDjnBOdRKWgz95jYIfuQWEbcwvdXb714OTvNPjSrl4S0AxKSduL
LBC3eMKFNJhO2CP3Pskm9RDopncAz0xee+9u5f11mzIMe4BEa25xtJLQ7O8eJ1NFJaZL5gyN
tH/417mUxNmwWhNVQsZR3Vl05VnxupcggsvnW0JjLpjvwNLxP5PUGPpIY7g2gbIQtteHh19m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</Properties>
</file>