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D:\Zou Lan\2025工作\标准工作\3GPP\SA5#159\HW contribution\"/>
    </mc:Choice>
  </mc:AlternateContent>
  <xr:revisionPtr revIDLastSave="0" documentId="13_ncr:1_{58AC7F84-5335-414B-9EB4-A797C6149A70}" xr6:coauthVersionLast="36" xr6:coauthVersionMax="36" xr10:uidLastSave="{00000000-0000-0000-0000-000000000000}"/>
  <bookViews>
    <workbookView xWindow="1320" yWindow="492" windowWidth="21720" windowHeight="11160" tabRatio="692" xr2:uid="{00000000-000D-0000-FFFF-FFFF00000000}"/>
  </bookViews>
  <sheets>
    <sheet name="SA5#159" sheetId="13" r:id="rId1"/>
    <sheet name="SA5#158" sheetId="12" r:id="rId2"/>
    <sheet name="SA5#157" sheetId="11" r:id="rId3"/>
    <sheet name="SA5#156" sheetId="10" r:id="rId4"/>
    <sheet name="SA5 Work Plan post" sheetId="7" r:id="rId5"/>
    <sheet name="SA#155 Stats update" sheetId="8" r:id="rId6"/>
    <sheet name="History TU tdocs information" sheetId="9"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2" i="13" l="1"/>
  <c r="Q151" i="13"/>
  <c r="Q150" i="13"/>
  <c r="Q149" i="13"/>
  <c r="Q148" i="13"/>
  <c r="Q147" i="13"/>
  <c r="Q146" i="13"/>
  <c r="Q145" i="13"/>
  <c r="Q144" i="13"/>
  <c r="Q143" i="13"/>
  <c r="Q142" i="13"/>
  <c r="Q141" i="13"/>
  <c r="Q140" i="13"/>
  <c r="Q139" i="13"/>
  <c r="Q138" i="13"/>
  <c r="Q137" i="13"/>
  <c r="Q136" i="13"/>
  <c r="Q135" i="13"/>
  <c r="Q134" i="13"/>
  <c r="Q133" i="13"/>
  <c r="Q132" i="13"/>
  <c r="Q131" i="13"/>
  <c r="Q130" i="13"/>
  <c r="P126" i="13"/>
  <c r="O126" i="13"/>
  <c r="N126" i="13"/>
  <c r="M126" i="13"/>
  <c r="L126" i="13"/>
  <c r="K126" i="13"/>
  <c r="J126" i="13"/>
  <c r="I126" i="13"/>
  <c r="H126" i="13"/>
  <c r="G126" i="13"/>
  <c r="E126" i="13"/>
  <c r="P125" i="13"/>
  <c r="P127" i="13" s="1"/>
  <c r="O125" i="13"/>
  <c r="O127" i="13" s="1"/>
  <c r="N125" i="13"/>
  <c r="N127" i="13" s="1"/>
  <c r="M125" i="13"/>
  <c r="M127" i="13" s="1"/>
  <c r="L125" i="13"/>
  <c r="L127" i="13" s="1"/>
  <c r="K125" i="13"/>
  <c r="K127" i="13" s="1"/>
  <c r="J125" i="13"/>
  <c r="J127" i="13" s="1"/>
  <c r="I125" i="13"/>
  <c r="I127" i="13" s="1"/>
  <c r="H125" i="13"/>
  <c r="H127" i="13" s="1"/>
  <c r="G125" i="13"/>
  <c r="G127" i="13" s="1"/>
  <c r="E125" i="13"/>
  <c r="E127" i="13" s="1"/>
  <c r="F121" i="13"/>
  <c r="Q120" i="13"/>
  <c r="F120" i="13"/>
  <c r="F117" i="13"/>
  <c r="Q116" i="13"/>
  <c r="F116" i="13"/>
  <c r="F115" i="13"/>
  <c r="Q114" i="13"/>
  <c r="F114" i="13"/>
  <c r="F113" i="13"/>
  <c r="Q112" i="13"/>
  <c r="F112" i="13"/>
  <c r="F111" i="13"/>
  <c r="Q110" i="13"/>
  <c r="F110" i="13"/>
  <c r="F109" i="13"/>
  <c r="Q108" i="13"/>
  <c r="F108" i="13"/>
  <c r="F107" i="13"/>
  <c r="Q106" i="13"/>
  <c r="F106" i="13"/>
  <c r="F105" i="13"/>
  <c r="Q104" i="13"/>
  <c r="F104" i="13"/>
  <c r="F103" i="13"/>
  <c r="Q102" i="13"/>
  <c r="F102" i="13"/>
  <c r="F101" i="13"/>
  <c r="Q100" i="13"/>
  <c r="F100" i="13"/>
  <c r="F99" i="13"/>
  <c r="Q98" i="13"/>
  <c r="F98" i="13"/>
  <c r="F97" i="13"/>
  <c r="Q96" i="13"/>
  <c r="F96" i="13"/>
  <c r="F95" i="13"/>
  <c r="Q94" i="13"/>
  <c r="F94" i="13"/>
  <c r="F93" i="13"/>
  <c r="Q92" i="13"/>
  <c r="F92" i="13"/>
  <c r="F91" i="13"/>
  <c r="Q90" i="13"/>
  <c r="F90" i="13"/>
  <c r="F89" i="13"/>
  <c r="Q88" i="13"/>
  <c r="F88" i="13"/>
  <c r="F87" i="13"/>
  <c r="Q86" i="13"/>
  <c r="F86" i="13"/>
  <c r="F85" i="13"/>
  <c r="Q84" i="13"/>
  <c r="F84" i="13"/>
  <c r="F83" i="13"/>
  <c r="Q82" i="13"/>
  <c r="F82" i="13"/>
  <c r="F81" i="13"/>
  <c r="Q80" i="13"/>
  <c r="F80" i="13"/>
  <c r="F79" i="13"/>
  <c r="Q78" i="13"/>
  <c r="F78" i="13"/>
  <c r="F77" i="13"/>
  <c r="Q76" i="13"/>
  <c r="F76" i="13"/>
  <c r="F75" i="13"/>
  <c r="Q74" i="13"/>
  <c r="F74" i="13"/>
  <c r="F73" i="13"/>
  <c r="Q72" i="13"/>
  <c r="F72" i="13"/>
  <c r="F71" i="13"/>
  <c r="Q70" i="13"/>
  <c r="F70" i="13"/>
  <c r="F69" i="13"/>
  <c r="Q68" i="13"/>
  <c r="F68" i="13"/>
  <c r="F67" i="13"/>
  <c r="Q66" i="13"/>
  <c r="F66" i="13"/>
  <c r="Q64" i="13"/>
  <c r="F64" i="13"/>
  <c r="F63" i="13"/>
  <c r="Q62" i="13"/>
  <c r="F62" i="13"/>
  <c r="F61" i="13"/>
  <c r="Q60" i="13"/>
  <c r="F60" i="13"/>
  <c r="F59" i="13"/>
  <c r="Q58" i="13"/>
  <c r="F58" i="13"/>
  <c r="F57" i="13"/>
  <c r="Q56" i="13"/>
  <c r="F56" i="13"/>
  <c r="F55" i="13"/>
  <c r="Q54" i="13"/>
  <c r="F54" i="13"/>
  <c r="F53" i="13"/>
  <c r="Q52" i="13"/>
  <c r="F52" i="13"/>
  <c r="F51" i="13"/>
  <c r="Q50" i="13"/>
  <c r="F50" i="13"/>
  <c r="F49" i="13"/>
  <c r="Q48" i="13"/>
  <c r="F48" i="13"/>
  <c r="F47" i="13"/>
  <c r="Q46" i="13"/>
  <c r="F46" i="13"/>
  <c r="F45" i="13"/>
  <c r="Q44" i="13"/>
  <c r="F44" i="13"/>
  <c r="F43" i="13"/>
  <c r="Q42" i="13"/>
  <c r="F42" i="13"/>
  <c r="F41" i="13"/>
  <c r="Q40" i="13"/>
  <c r="F40" i="13"/>
  <c r="F39" i="13"/>
  <c r="Q38" i="13"/>
  <c r="F38" i="13"/>
  <c r="F37" i="13"/>
  <c r="F126" i="13" s="1"/>
  <c r="Q36" i="13"/>
  <c r="F36" i="13"/>
  <c r="F35" i="13"/>
  <c r="F125" i="13" s="1"/>
  <c r="Q34" i="13"/>
  <c r="Q122" i="13" s="1"/>
  <c r="F34" i="13"/>
  <c r="L23" i="13"/>
  <c r="K23" i="13"/>
  <c r="J23" i="13"/>
  <c r="I23" i="13"/>
  <c r="H23" i="13"/>
  <c r="G23" i="13"/>
  <c r="P22" i="13"/>
  <c r="O22" i="13"/>
  <c r="N22" i="13"/>
  <c r="M22" i="13"/>
  <c r="L22" i="13"/>
  <c r="K22" i="13"/>
  <c r="J22" i="13"/>
  <c r="I22" i="13"/>
  <c r="H22" i="13"/>
  <c r="G22" i="13"/>
  <c r="L19" i="13"/>
  <c r="L30" i="13" s="1"/>
  <c r="K19" i="13"/>
  <c r="K30" i="13" s="1"/>
  <c r="J19" i="13"/>
  <c r="J30" i="13" s="1"/>
  <c r="I19" i="13"/>
  <c r="I30" i="13" s="1"/>
  <c r="H19" i="13"/>
  <c r="H30" i="13" s="1"/>
  <c r="G19" i="13"/>
  <c r="G30" i="13" s="1"/>
  <c r="P18" i="13"/>
  <c r="P29" i="13" s="1"/>
  <c r="O18" i="13"/>
  <c r="O29" i="13" s="1"/>
  <c r="N18" i="13"/>
  <c r="N29" i="13" s="1"/>
  <c r="M18" i="13"/>
  <c r="M29" i="13" s="1"/>
  <c r="L18" i="13"/>
  <c r="L29" i="13" s="1"/>
  <c r="K18" i="13"/>
  <c r="K29" i="13" s="1"/>
  <c r="J18" i="13"/>
  <c r="J29" i="13" s="1"/>
  <c r="I18" i="13"/>
  <c r="I29" i="13" s="1"/>
  <c r="H18" i="13"/>
  <c r="H29" i="13" s="1"/>
  <c r="G18" i="13"/>
  <c r="G29" i="13" s="1"/>
  <c r="F127" i="13" l="1"/>
  <c r="P22" i="12" l="1"/>
  <c r="O22" i="12"/>
  <c r="N22" i="12"/>
  <c r="M22" i="12"/>
  <c r="Q131" i="12" l="1"/>
  <c r="Q132" i="12"/>
  <c r="Q133" i="12"/>
  <c r="Q134" i="12"/>
  <c r="Q135" i="12"/>
  <c r="Q136" i="12"/>
  <c r="Q137" i="12"/>
  <c r="Q138" i="12"/>
  <c r="Q139" i="12"/>
  <c r="Q140" i="12"/>
  <c r="Q141" i="12"/>
  <c r="Q142" i="12"/>
  <c r="Q143" i="12"/>
  <c r="Q144" i="12"/>
  <c r="Q145" i="12"/>
  <c r="Q146" i="12"/>
  <c r="Q147" i="12"/>
  <c r="Q148" i="12"/>
  <c r="Q149" i="12"/>
  <c r="Q150" i="12"/>
  <c r="Q151" i="12"/>
  <c r="Q152" i="12"/>
  <c r="Q130" i="12"/>
  <c r="F120" i="12"/>
  <c r="F121" i="12"/>
  <c r="Q120" i="12" l="1"/>
  <c r="Q116" i="12"/>
  <c r="Q114" i="12"/>
  <c r="Q110" i="12"/>
  <c r="Q108" i="12"/>
  <c r="Q106" i="12"/>
  <c r="Q104" i="12"/>
  <c r="Q100" i="12"/>
  <c r="Q98" i="12"/>
  <c r="Q96" i="12"/>
  <c r="Q92" i="12"/>
  <c r="Q90" i="12"/>
  <c r="Q88" i="12"/>
  <c r="Q84" i="12"/>
  <c r="Q80" i="12"/>
  <c r="Q76" i="12"/>
  <c r="Q72" i="12"/>
  <c r="Q68" i="12"/>
  <c r="Q54" i="12"/>
  <c r="Q52" i="12"/>
  <c r="Q44" i="12"/>
  <c r="Q40" i="12"/>
  <c r="Q62" i="12"/>
  <c r="Q58" i="12"/>
  <c r="Q50" i="12"/>
  <c r="Q46" i="12"/>
  <c r="Q34" i="12"/>
  <c r="L19" i="12"/>
  <c r="L23" i="12"/>
  <c r="L30" i="12" s="1"/>
  <c r="L126" i="12"/>
  <c r="G29" i="11" l="1"/>
  <c r="G29" i="12"/>
  <c r="P126" i="12"/>
  <c r="O126" i="12"/>
  <c r="N126" i="12"/>
  <c r="M126" i="12"/>
  <c r="K126" i="12"/>
  <c r="J126" i="12"/>
  <c r="I126" i="12"/>
  <c r="H126" i="12"/>
  <c r="G126" i="12"/>
  <c r="E126" i="12"/>
  <c r="P125" i="12"/>
  <c r="P127" i="12" s="1"/>
  <c r="O125" i="12"/>
  <c r="O127" i="12" s="1"/>
  <c r="N125" i="12"/>
  <c r="N127" i="12" s="1"/>
  <c r="M125" i="12"/>
  <c r="M127" i="12" s="1"/>
  <c r="L125" i="12"/>
  <c r="K125" i="12"/>
  <c r="K127" i="12" s="1"/>
  <c r="J125" i="12"/>
  <c r="J127" i="12" s="1"/>
  <c r="I125" i="12"/>
  <c r="I127" i="12" s="1"/>
  <c r="H125" i="12"/>
  <c r="H127" i="12" s="1"/>
  <c r="G125" i="12"/>
  <c r="G127" i="12" s="1"/>
  <c r="E125" i="12"/>
  <c r="F117" i="12"/>
  <c r="F116" i="12"/>
  <c r="F115" i="12"/>
  <c r="F114" i="12"/>
  <c r="F113" i="12"/>
  <c r="Q112" i="12"/>
  <c r="F112" i="12"/>
  <c r="F111" i="12"/>
  <c r="F110" i="12"/>
  <c r="F109" i="12"/>
  <c r="F108" i="12"/>
  <c r="F107" i="12"/>
  <c r="F106" i="12"/>
  <c r="F105" i="12"/>
  <c r="F104" i="12"/>
  <c r="F103" i="12"/>
  <c r="Q102" i="12"/>
  <c r="F102" i="12"/>
  <c r="F101" i="12"/>
  <c r="F100" i="12"/>
  <c r="F99" i="12"/>
  <c r="F98" i="12"/>
  <c r="F97" i="12"/>
  <c r="F96" i="12"/>
  <c r="F95" i="12"/>
  <c r="Q94" i="12"/>
  <c r="F94" i="12"/>
  <c r="F93" i="12"/>
  <c r="F92" i="12"/>
  <c r="F91" i="12"/>
  <c r="F90" i="12"/>
  <c r="F89" i="12"/>
  <c r="F88" i="12"/>
  <c r="F87" i="12"/>
  <c r="Q86" i="12"/>
  <c r="F86" i="12"/>
  <c r="F85" i="12"/>
  <c r="F84" i="12"/>
  <c r="F83" i="12"/>
  <c r="Q82" i="12"/>
  <c r="F82" i="12"/>
  <c r="F81" i="12"/>
  <c r="F80" i="12"/>
  <c r="F79" i="12"/>
  <c r="Q78" i="12"/>
  <c r="F78" i="12"/>
  <c r="F77" i="12"/>
  <c r="F76" i="12"/>
  <c r="F75" i="12"/>
  <c r="Q74" i="12"/>
  <c r="F74" i="12"/>
  <c r="F73" i="12"/>
  <c r="F72" i="12"/>
  <c r="F71" i="12"/>
  <c r="Q70" i="12"/>
  <c r="F70" i="12"/>
  <c r="F69" i="12"/>
  <c r="F68" i="12"/>
  <c r="F67" i="12"/>
  <c r="Q66" i="12"/>
  <c r="F66" i="12"/>
  <c r="Q64" i="12"/>
  <c r="F64" i="12"/>
  <c r="F63" i="12"/>
  <c r="F62" i="12"/>
  <c r="F61" i="12"/>
  <c r="Q60" i="12"/>
  <c r="F60" i="12"/>
  <c r="F59" i="12"/>
  <c r="F58" i="12"/>
  <c r="F57" i="12"/>
  <c r="Q56" i="12"/>
  <c r="F56" i="12"/>
  <c r="F55" i="12"/>
  <c r="F54" i="12"/>
  <c r="F53" i="12"/>
  <c r="F52" i="12"/>
  <c r="F51" i="12"/>
  <c r="F50" i="12"/>
  <c r="F49" i="12"/>
  <c r="Q48" i="12"/>
  <c r="F48" i="12"/>
  <c r="F47" i="12"/>
  <c r="F46" i="12"/>
  <c r="F45" i="12"/>
  <c r="F44" i="12"/>
  <c r="F43" i="12"/>
  <c r="Q42" i="12"/>
  <c r="F42" i="12"/>
  <c r="F41" i="12"/>
  <c r="F40" i="12"/>
  <c r="F39" i="12"/>
  <c r="F38" i="12"/>
  <c r="Q38" i="12" s="1"/>
  <c r="F37" i="12"/>
  <c r="F36" i="12"/>
  <c r="Q36" i="12" s="1"/>
  <c r="Q122" i="12" s="1"/>
  <c r="F35" i="12"/>
  <c r="F34" i="12"/>
  <c r="O29" i="12"/>
  <c r="N29" i="12"/>
  <c r="M29" i="12"/>
  <c r="L29" i="12"/>
  <c r="K29" i="12"/>
  <c r="J29" i="12"/>
  <c r="K23" i="12"/>
  <c r="K30" i="12" s="1"/>
  <c r="J23" i="12"/>
  <c r="J30" i="12" s="1"/>
  <c r="I23" i="12"/>
  <c r="I30" i="12" s="1"/>
  <c r="H23" i="12"/>
  <c r="H30" i="12" s="1"/>
  <c r="G23" i="12"/>
  <c r="L22" i="12"/>
  <c r="K22" i="12"/>
  <c r="J22" i="12"/>
  <c r="I22" i="12"/>
  <c r="H22" i="12"/>
  <c r="G22" i="12"/>
  <c r="K19" i="12"/>
  <c r="J19" i="12"/>
  <c r="I19" i="12"/>
  <c r="H19" i="12"/>
  <c r="G19" i="12"/>
  <c r="P18" i="12"/>
  <c r="P29" i="12" s="1"/>
  <c r="O18" i="12"/>
  <c r="N18" i="12"/>
  <c r="M18" i="12"/>
  <c r="L18" i="12"/>
  <c r="K18" i="12"/>
  <c r="J18" i="12"/>
  <c r="I18" i="12"/>
  <c r="I29" i="12" s="1"/>
  <c r="H18" i="12"/>
  <c r="H29" i="12" s="1"/>
  <c r="G18" i="12"/>
  <c r="G30" i="12" l="1"/>
  <c r="L127" i="12"/>
  <c r="F126" i="12"/>
  <c r="F125" i="12"/>
  <c r="E127" i="12"/>
  <c r="L22" i="11"/>
  <c r="F127" i="12" l="1"/>
  <c r="Q104" i="11"/>
  <c r="Q88" i="11"/>
  <c r="Q84" i="11"/>
  <c r="Q80" i="11"/>
  <c r="Q76" i="11"/>
  <c r="Q72" i="11"/>
  <c r="Q90" i="11"/>
  <c r="Q94" i="11"/>
  <c r="Q98" i="11"/>
  <c r="Q102" i="11"/>
  <c r="Q106" i="11"/>
  <c r="Q110" i="11"/>
  <c r="Q114" i="11"/>
  <c r="Q74" i="11"/>
  <c r="Q68" i="11"/>
  <c r="Q66" i="11"/>
  <c r="Q62" i="11"/>
  <c r="Q58" i="11"/>
  <c r="Q54" i="11"/>
  <c r="Q50" i="11"/>
  <c r="Q46" i="11"/>
  <c r="Q42" i="11"/>
  <c r="Q38" i="11"/>
  <c r="Q34" i="11"/>
  <c r="K19" i="11"/>
  <c r="K23" i="11" l="1"/>
  <c r="K30" i="11" s="1"/>
  <c r="K126" i="11" l="1"/>
  <c r="K125" i="11"/>
  <c r="P126" i="11" l="1"/>
  <c r="O126" i="11"/>
  <c r="N126" i="11"/>
  <c r="M126" i="11"/>
  <c r="L126" i="11"/>
  <c r="J126" i="11"/>
  <c r="I126" i="11"/>
  <c r="H126" i="11"/>
  <c r="G126" i="11"/>
  <c r="E126" i="11"/>
  <c r="P125" i="11"/>
  <c r="P127" i="11" s="1"/>
  <c r="O125" i="11"/>
  <c r="O127" i="11" s="1"/>
  <c r="N125" i="11"/>
  <c r="N127" i="11" s="1"/>
  <c r="M125" i="11"/>
  <c r="M127" i="11" s="1"/>
  <c r="L125" i="11"/>
  <c r="L127" i="11" s="1"/>
  <c r="K127" i="11"/>
  <c r="J125" i="11"/>
  <c r="J127" i="11" s="1"/>
  <c r="I125" i="11"/>
  <c r="I127" i="11" s="1"/>
  <c r="H125" i="11"/>
  <c r="H127" i="11" s="1"/>
  <c r="G125" i="11"/>
  <c r="G127" i="11" s="1"/>
  <c r="E125"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K22" i="11"/>
  <c r="J22" i="11"/>
  <c r="I22" i="11"/>
  <c r="H22" i="11"/>
  <c r="G22" i="11"/>
  <c r="J19" i="11"/>
  <c r="I19" i="11"/>
  <c r="H19" i="11"/>
  <c r="G19" i="11"/>
  <c r="P18" i="11"/>
  <c r="O18" i="11"/>
  <c r="O29" i="11" s="1"/>
  <c r="N18" i="11"/>
  <c r="N29" i="11" s="1"/>
  <c r="M18" i="11"/>
  <c r="M29" i="11" s="1"/>
  <c r="L18" i="11"/>
  <c r="L29" i="11" s="1"/>
  <c r="K18" i="11"/>
  <c r="K29" i="11" s="1"/>
  <c r="J18" i="11"/>
  <c r="J29" i="11" s="1"/>
  <c r="I18" i="11"/>
  <c r="I29" i="11" s="1"/>
  <c r="H18" i="11"/>
  <c r="G18" i="11"/>
  <c r="H30" i="11" l="1"/>
  <c r="J30" i="11"/>
  <c r="G30" i="11"/>
  <c r="I30" i="11"/>
  <c r="F126" i="11"/>
  <c r="F125" i="11"/>
  <c r="E127" i="11"/>
  <c r="J19" i="10"/>
  <c r="J26" i="10"/>
  <c r="F127"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<sst xmlns="http://schemas.openxmlformats.org/spreadsheetml/2006/main" count="2173" uniqueCount="499">
  <si>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</si>
  <si>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</si>
  <si>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</si>
  <si>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</si>
  <si>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</si>
  <si>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</si>
  <si>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</si>
  <si>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</si>
  <si>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</si>
  <si>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</si>
  <si>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</si>
  <si>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</si>
  <si>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</si>
  <si>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</si>
  <si>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</si>
  <si>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</si>
  <si>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</si>
  <si>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</si>
  <si>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</si>
  <si>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</si>
  <si>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</si>
  <si>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</si>
  <si>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</si>
  <si>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</si>
  <si>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</si>
  <si>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</si>
  <si>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</si>
  <si>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</si>
  <si>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</si>
  <si>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</si>
  <si>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</si>
  <si>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</si>
  <si>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</si>
  <si>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</si>
  <si>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</si>
  <si>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</si>
  <si>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</si>
  <si>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</si>
  <si>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</si>
  <si>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</si>
  <si>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</si>
  <si>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</si>
  <si>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</si>
  <si>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</si>
  <si>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</si>
  <si>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</si>
  <si>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</si>
  <si>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</si>
  <si>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</si>
  <si>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</si>
  <si>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</si>
  <si>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</si>
  <si>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</si>
  <si>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</si>
  <si>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</si>
  <si>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</si>
  <si>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</si>
  <si>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</si>
  <si>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</si>
  <si>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</si>
  <si>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</si>
  <si>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</si>
  <si>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</si>
  <si>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</si>
  <si>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</si>
  <si>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</si>
  <si>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</si>
  <si>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</si>
  <si>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</si>
  <si>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</si>
  <si>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</si>
  <si>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</si>
  <si>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</si>
  <si>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</si>
  <si>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</si>
  <si>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</si>
  <si>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</si>
  <si>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</si>
  <si>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</si>
  <si>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</si>
  <si>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</si>
  <si>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</si>
  <si>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</si>
  <si>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</si>
  <si>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</si>
  <si>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</si>
  <si>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</si>
  <si>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</si>
  <si>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</si>
  <si>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</si>
  <si>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</si>
  <si>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</si>
  <si>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</si>
  <si>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</si>
  <si>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</si>
  <si>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</si>
  <si>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</si>
  <si>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</si>
  <si>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</si>
  <si>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</si>
  <si>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</si>
  <si>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</si>
  <si>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</si>
  <si>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</si>
  <si>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</si>
  <si>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</si>
  <si>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</si>
  <si>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</si>
  <si>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</si>
  <si>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</si>
  <si>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</si>
  <si>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</si>
  <si>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</si>
  <si>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</si>
  <si>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</si>
  <si>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</si>
  <si>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</si>
  <si>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</si>
  <si>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</si>
  <si>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</si>
  <si>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</si>
  <si>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</si>
  <si>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</si>
  <si>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</si>
  <si>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</si>
  <si>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</si>
  <si>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</si>
  <si>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</si>
  <si>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</si>
  <si>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</si>
  <si>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</si>
  <si>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</si>
  <si>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</si>
  <si>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</si>
  <si>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</si>
  <si>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</si>
  <si>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</si>
  <si>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</si>
  <si>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</si>
  <si>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</si>
  <si>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</si>
  <si>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</si>
  <si>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</si>
  <si>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</si>
  <si>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</si>
  <si>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</si>
  <si>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</si>
  <si>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</si>
  <si>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</si>
  <si>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</si>
  <si>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</si>
  <si>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</si>
  <si>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</si>
  <si>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</si>
  <si>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</si>
  <si>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</si>
  <si>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</si>
  <si>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</si>
  <si>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</si>
  <si>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</si>
  <si>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</si>
  <si>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</si>
  <si>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</si>
  <si>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</si>
  <si>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</si>
  <si>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</si>
  <si>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</si>
  <si>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</si>
  <si>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</si>
  <si>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</si>
  <si>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</si>
  <si>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</si>
  <si>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</si>
  <si>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</si>
  <si>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</si>
  <si>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</si>
  <si>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</si>
  <si>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</si>
  <si>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</si>
  <si>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</si>
  <si>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</si>
  <si>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</si>
  <si>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</si>
  <si>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</si>
  <si>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</si>
  <si>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</si>
  <si>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</si>
  <si>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</si>
  <si>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</si>
  <si>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</si>
  <si>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</si>
  <si>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</si>
  <si>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</si>
  <si>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</si>
  <si>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</si>
  <si>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</si>
  <si>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</si>
  <si>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</si>
  <si>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</si>
  <si>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</si>
  <si>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</si>
  <si>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</si>
  <si>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</si>
  <si>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</si>
  <si>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</si>
  <si>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</si>
  <si>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</si>
  <si>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</si>
  <si>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</si>
  <si>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</si>
  <si>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</si>
  <si>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</si>
  <si>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</si>
  <si>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</si>
  <si>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</si>
  <si>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</si>
  <si>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</si>
  <si>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</si>
  <si>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</si>
  <si>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</si>
  <si>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</si>
  <si>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</si>
  <si>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</si>
  <si>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</si>
  <si>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</si>
  <si>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</si>
  <si>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</si>
  <si>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</si>
  <si>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</si>
  <si>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</si>
  <si>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</si>
  <si>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</si>
  <si>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</si>
  <si>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</si>
  <si>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</si>
  <si>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</si>
  <si>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</si>
  <si>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</si>
  <si>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</si>
  <si>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</si>
  <si>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</si>
  <si>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</si>
  <si>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</si>
  <si>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</si>
  <si>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</si>
  <si>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</si>
  <si>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</si>
  <si>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</si>
  <si>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</si>
  <si>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</si>
  <si>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</si>
  <si>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</si>
  <si>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</si>
  <si>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</si>
  <si>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</si>
  <si>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</si>
  <si>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</si>
  <si>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</si>
  <si>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</si>
  <si>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</si>
  <si>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</si>
  <si>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</si>
  <si>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</si>
  <si>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</si>
  <si>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</si>
  <si>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</si>
  <si>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</si>
  <si>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</si>
  <si>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</si>
  <si>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</si>
  <si>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</si>
  <si>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</si>
  <si>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</si>
  <si>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</si>
  <si>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</si>
  <si>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</si>
  <si>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</si>
  <si>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</si>
  <si>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</si>
  <si>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</si>
  <si>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</si>
  <si>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</si>
  <si>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</si>
  <si>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</si>
  <si>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</si>
  <si>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</si>
  <si>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</si>
  <si>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</si>
  <si>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</si>
  <si>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</si>
  <si>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</si>
  <si>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</si>
  <si>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</si>
  <si>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</si>
  <si>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</si>
  <si>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</si>
  <si>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</si>
  <si>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</si>
  <si>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</si>
  <si>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</si>
  <si>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</si>
  <si>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</si>
  <si>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</si>
  <si>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</si>
  <si>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</si>
  <si>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</si>
  <si>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</si>
  <si>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</si>
  <si>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</si>
  <si>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</si>
  <si>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</si>
  <si>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</si>
  <si>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</si>
  <si>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</si>
  <si>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</si>
  <si>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</si>
  <si>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</si>
  <si>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</si>
  <si>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</si>
  <si>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</si>
  <si>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</si>
  <si>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</si>
  <si>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</si>
  <si>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</si>
  <si>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</si>
  <si>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</si>
  <si>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</si>
  <si>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</si>
  <si>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</si>
  <si>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</si>
  <si>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</si>
  <si>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</si>
  <si>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</si>
  <si>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</si>
  <si>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</si>
  <si>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</si>
  <si>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</si>
  <si>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</si>
  <si>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</si>
  <si>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</si>
  <si>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</si>
  <si>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</si>
  <si>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</si>
  <si>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</si>
  <si>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</si>
  <si>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</si>
  <si>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</si>
  <si>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</si>
  <si>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</si>
  <si>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</si>
  <si>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</si>
  <si>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</si>
  <si>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</si>
  <si>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</si>
  <si>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</si>
  <si>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</si>
  <si>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</si>
  <si>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</si>
  <si>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</si>
  <si>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</si>
  <si>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</si>
  <si>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</si>
  <si>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</si>
  <si>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</si>
  <si>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</si>
  <si>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</si>
  <si>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</si>
  <si>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</si>
  <si>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</si>
  <si>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</si>
  <si>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</si>
  <si>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</si>
  <si>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</si>
  <si>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</si>
  <si>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</si>
  <si>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</si>
  <si>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</si>
  <si>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</si>
  <si>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</si>
  <si>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</si>
  <si>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</si>
  <si>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</si>
  <si>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</si>
  <si>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</si>
  <si>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</si>
  <si>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</si>
  <si>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</si>
  <si>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</si>
  <si>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</si>
  <si>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</si>
  <si>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</si>
  <si>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</si>
  <si>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</si>
  <si>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</si>
  <si>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</si>
  <si>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</si>
  <si>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</si>
  <si>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</si>
  <si>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</si>
  <si>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</si>
  <si>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</si>
  <si>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</si>
  <si>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</si>
  <si>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</si>
  <si>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</si>
  <si>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</si>
  <si>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</si>
  <si>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</si>
  <si>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</si>
  <si>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</si>
  <si>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</si>
  <si>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</si>
  <si>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</si>
  <si>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</si>
  <si>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</si>
  <si>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</si>
  <si>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</si>
  <si>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</si>
  <si>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</si>
  <si>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</si>
  <si>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</si>
  <si>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</si>
  <si>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</si>
  <si>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</si>
  <si>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</si>
  <si>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</si>
  <si>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</si>
  <si>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</si>
  <si>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</si>
  <si>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</si>
  <si>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</si>
  <si>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</si>
  <si>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</si>
  <si>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</si>
  <si>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</si>
  <si>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</si>
  <si>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</si>
  <si>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</si>
  <si>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</si>
  <si>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</si>
  <si>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</si>
  <si>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</si>
  <si>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</si>
  <si>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</si>
  <si>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</si>
  <si>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</si>
  <si>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</si>
  <si>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</si>
  <si>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</si>
  <si>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</si>
  <si>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</si>
  <si>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</si>
  <si>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</si>
  <si>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</si>
  <si>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</si>
  <si>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</si>
  <si>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</si>
  <si>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</si>
  <si>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</si>
  <si>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</si>
  <si>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</si>
  <si>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</si>
  <si>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</si>
  <si>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</si>
  <si>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</si>
  <si>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</si>
  <si>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</si>
  <si>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</si>
  <si>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</si>
  <si>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</si>
  <si>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</si>
  <si>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</si>
  <si>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</si>
  <si>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</si>
  <si>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</si>
  <si>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</si>
  <si>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</si>
  <si>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</si>
  <si>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</si>
  <si>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</si>
  <si>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</si>
  <si>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</si>
  <si>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</si>
  <si>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</si>
  <si>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</si>
  <si>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</si>
  <si>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</si>
  <si>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</si>
  <si>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</si>
  <si>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</si>
  <si>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</si>
  <si>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</si>
  <si>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</si>
  <si>
    <t>MStraM</t>
    <phoneticPr fontId="9" type="noConversion"/>
  </si>
  <si>
    <t>Monstra-OAM</t>
    <phoneticPr fontId="9" type="noConversion"/>
  </si>
  <si>
    <t>Total leftover according to plan</t>
    <phoneticPr fontId="9" type="noConversion"/>
  </si>
  <si>
    <t>TU consumed according to plan</t>
    <phoneticPr fontId="9" type="noConversion"/>
  </si>
  <si>
    <t>Monstra</t>
    <phoneticPr fontId="9" type="noConversion"/>
  </si>
  <si>
    <t>total BONUS TU</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</si>
</sst>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58">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49" fontId="4" fillId="4" borderId="18" xfId="0" applyNumberFormat="1" applyFont="1" applyFill="1" applyBorder="1" applyAlignment="1">
      <alignment horizontal="center" vertical="top"/>
    </xf>
    <xf numFmtId="0" fontId="0" fillId="0" borderId="0" xfId="0" applyFill="1" applyBorder="1"/>
    <xf numFmtId="0" fontId="0" fillId="10" borderId="18" xfId="0" applyFill="1" applyBorder="1"/>
    <xf numFmtId="0" fontId="11" fillId="10" borderId="18" xfId="0" applyFont="1" applyFill="1" applyBorder="1"/>
    <xf numFmtId="0" fontId="24" fillId="10" borderId="18" xfId="0" applyFont="1" applyFill="1" applyBorder="1"/>
    <xf numFmtId="0" fontId="58" fillId="10" borderId="18" xfId="0" applyFont="1" applyFill="1" applyBorder="1"/>
    <xf numFmtId="0" fontId="4" fillId="4" borderId="18" xfId="0" applyNumberFormat="1" applyFont="1" applyFill="1" applyBorder="1" applyAlignment="1">
      <alignment horizontal="center" vertical="top"/>
    </xf>
    <xf numFmtId="0" fontId="54" fillId="14" borderId="26" xfId="0" applyFont="1" applyFill="1" applyBorder="1" applyAlignment="1">
      <alignment horizontal="center" vertical="center" wrapText="1"/>
    </xf>
    <xf numFmtId="0" fontId="28" fillId="4" borderId="15" xfId="0" applyNumberFormat="1" applyFont="1" applyFill="1" applyBorder="1" applyAlignment="1">
      <alignment horizontal="center" vertical="top"/>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57C2-B71C-4E20-B849-73B1933E9600}">
  <dimension ref="A1:Q186"/>
  <sheetViews>
    <sheetView tabSelected="1" topLeftCell="A85" workbookViewId="0">
      <selection activeCell="M92" sqref="M92:N92"/>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6.9499999999999993</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L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f>E36-F36</f>
        <v>0</v>
      </c>
    </row>
    <row r="37" spans="1:17" x14ac:dyDescent="0.25">
      <c r="A37" s="51"/>
      <c r="B37" s="51"/>
      <c r="C37" s="51"/>
      <c r="D37" s="309" t="s">
        <v>422</v>
      </c>
      <c r="E37" s="51"/>
      <c r="F37" s="308">
        <f t="shared" si="4"/>
        <v>0</v>
      </c>
      <c r="G37" s="308"/>
      <c r="H37" s="308"/>
      <c r="I37" s="308"/>
      <c r="J37" s="308"/>
      <c r="K37" s="308"/>
      <c r="L37" s="186"/>
      <c r="M37" s="308"/>
      <c r="N37" s="308"/>
      <c r="O37" s="308"/>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4"/>
        <v>0.8</v>
      </c>
      <c r="G41" s="308"/>
      <c r="H41" s="308"/>
      <c r="I41" s="308"/>
      <c r="J41" s="308"/>
      <c r="K41" s="308"/>
      <c r="L41" s="308">
        <v>0.8</v>
      </c>
      <c r="M41" s="308"/>
      <c r="N41" s="308"/>
      <c r="O41" s="308"/>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4"/>
        <v>0.9</v>
      </c>
      <c r="G45" s="308"/>
      <c r="H45" s="308"/>
      <c r="I45" s="308"/>
      <c r="J45" s="308"/>
      <c r="K45" s="308"/>
      <c r="L45" s="308">
        <v>0.9</v>
      </c>
      <c r="M45" s="308"/>
      <c r="N45" s="308"/>
      <c r="O45" s="308"/>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f>E48-G48-H48-I48</f>
        <v>3</v>
      </c>
    </row>
    <row r="49" spans="1:17" x14ac:dyDescent="0.25">
      <c r="A49" s="51"/>
      <c r="B49" s="51"/>
      <c r="C49" s="51"/>
      <c r="D49" s="293" t="s">
        <v>422</v>
      </c>
      <c r="E49" s="51"/>
      <c r="F49" s="308">
        <f t="shared" si="4"/>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2.7</v>
      </c>
      <c r="G52" s="51"/>
      <c r="H52" s="51"/>
      <c r="I52" s="51"/>
      <c r="J52" s="51"/>
      <c r="K52" s="51"/>
      <c r="L52" s="186"/>
      <c r="M52" s="51">
        <v>1</v>
      </c>
      <c r="N52" s="51">
        <v>1</v>
      </c>
      <c r="O52" s="51">
        <v>0.7</v>
      </c>
      <c r="P52" s="51">
        <v>0</v>
      </c>
      <c r="Q52" s="51">
        <f>E52-L52</f>
        <v>2.7</v>
      </c>
    </row>
    <row r="53" spans="1:17" x14ac:dyDescent="0.25">
      <c r="A53" s="51"/>
      <c r="B53" s="51"/>
      <c r="C53" s="51"/>
      <c r="D53" s="293" t="s">
        <v>422</v>
      </c>
      <c r="E53" s="51"/>
      <c r="F53" s="308">
        <f t="shared" si="4"/>
        <v>0</v>
      </c>
      <c r="G53" s="308"/>
      <c r="H53" s="308"/>
      <c r="I53" s="308"/>
      <c r="J53" s="308"/>
      <c r="K53" s="308"/>
      <c r="L53" s="186"/>
      <c r="M53" s="308"/>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f>E54-G54-H54-I54-J54-K54-L54</f>
        <v>2.4999999999999996</v>
      </c>
    </row>
    <row r="55" spans="1:17" x14ac:dyDescent="0.25">
      <c r="A55" s="51"/>
      <c r="B55" s="51"/>
      <c r="C55" s="51" t="s">
        <v>431</v>
      </c>
      <c r="D55" s="293" t="s">
        <v>420</v>
      </c>
      <c r="E55" s="51"/>
      <c r="F55" s="308">
        <f t="shared" si="4"/>
        <v>4.49</v>
      </c>
      <c r="G55" s="308">
        <v>0.3</v>
      </c>
      <c r="H55" s="308">
        <v>0.89</v>
      </c>
      <c r="I55" s="308">
        <v>0.8</v>
      </c>
      <c r="J55" s="308">
        <v>0.8</v>
      </c>
      <c r="K55" s="308">
        <v>1.1000000000000001</v>
      </c>
      <c r="L55" s="308">
        <v>0.6</v>
      </c>
      <c r="M55" s="308"/>
      <c r="N55" s="308"/>
      <c r="O55" s="308"/>
      <c r="P55" s="308"/>
      <c r="Q55" s="51"/>
    </row>
    <row r="56" spans="1:17" x14ac:dyDescent="0.25">
      <c r="A56" s="51"/>
      <c r="B56" s="51"/>
      <c r="C56" s="51" t="s">
        <v>432</v>
      </c>
      <c r="D56" s="293" t="s">
        <v>421</v>
      </c>
      <c r="E56" s="336">
        <v>0</v>
      </c>
      <c r="F56" s="51">
        <f t="shared" si="4"/>
        <v>0</v>
      </c>
      <c r="G56" s="51"/>
      <c r="H56" s="51"/>
      <c r="I56" s="51"/>
      <c r="J56" s="51"/>
      <c r="K56" s="51"/>
      <c r="L56" s="186"/>
      <c r="Q56" s="51">
        <f>E56-G56-H56-I56</f>
        <v>0</v>
      </c>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f>E60-G60-H60-I60</f>
        <v>0</v>
      </c>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51">
        <v>0</v>
      </c>
      <c r="Q68" s="51">
        <f>E68-G68-H68-I68-J68-K68-L68</f>
        <v>2</v>
      </c>
    </row>
    <row r="69" spans="1:17" x14ac:dyDescent="0.25">
      <c r="A69" s="51"/>
      <c r="B69" s="51"/>
      <c r="C69" s="51"/>
      <c r="D69" s="293" t="s">
        <v>422</v>
      </c>
      <c r="E69" s="51"/>
      <c r="F69" s="308">
        <f t="shared" si="4"/>
        <v>1.1000000000000001</v>
      </c>
      <c r="G69" s="308"/>
      <c r="H69" s="308"/>
      <c r="I69" s="308"/>
      <c r="J69" s="308"/>
      <c r="K69" s="308">
        <v>0.7</v>
      </c>
      <c r="L69" s="308">
        <v>0.4</v>
      </c>
      <c r="M69" s="308"/>
      <c r="N69" s="308"/>
      <c r="O69" s="308"/>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f>E72-G72-H72-I72-J72-K72-L72</f>
        <v>2.0999999999999996</v>
      </c>
    </row>
    <row r="73" spans="1:17" x14ac:dyDescent="0.25">
      <c r="A73" s="51"/>
      <c r="B73" s="51"/>
      <c r="C73" s="51"/>
      <c r="D73" s="293" t="s">
        <v>422</v>
      </c>
      <c r="E73" s="51"/>
      <c r="F73" s="308">
        <f t="shared" si="4"/>
        <v>1.57</v>
      </c>
      <c r="G73" s="308">
        <v>0</v>
      </c>
      <c r="H73" s="308">
        <v>0.44</v>
      </c>
      <c r="I73" s="308">
        <v>0.33</v>
      </c>
      <c r="J73" s="308">
        <v>0.1</v>
      </c>
      <c r="K73" s="308">
        <v>0.5</v>
      </c>
      <c r="L73" s="308">
        <v>0.2</v>
      </c>
      <c r="M73" s="308"/>
      <c r="N73" s="308"/>
      <c r="O73" s="308"/>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f>E76-G76-H76-I76-J76-K76-L76</f>
        <v>1.5</v>
      </c>
    </row>
    <row r="77" spans="1:17" x14ac:dyDescent="0.25">
      <c r="A77" s="51"/>
      <c r="B77" s="51"/>
      <c r="C77" s="51"/>
      <c r="D77" s="293" t="s">
        <v>422</v>
      </c>
      <c r="E77" s="308"/>
      <c r="F77" s="308">
        <f t="shared" si="4"/>
        <v>0.35</v>
      </c>
      <c r="G77" s="308"/>
      <c r="H77" s="308"/>
      <c r="I77" s="308"/>
      <c r="J77" s="308"/>
      <c r="K77" s="308">
        <v>0.05</v>
      </c>
      <c r="L77" s="308">
        <v>0.3</v>
      </c>
      <c r="M77" s="308"/>
      <c r="N77" s="308"/>
      <c r="O77" s="308"/>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f>E80-G80-H80-I80-J80-K80-L80</f>
        <v>1.3000000000000003</v>
      </c>
    </row>
    <row r="81" spans="1:17" x14ac:dyDescent="0.25">
      <c r="A81" s="51"/>
      <c r="B81" s="51"/>
      <c r="C81" s="51"/>
      <c r="D81" s="293" t="s">
        <v>422</v>
      </c>
      <c r="E81" s="308"/>
      <c r="F81" s="308">
        <f t="shared" si="4"/>
        <v>2.19</v>
      </c>
      <c r="G81" s="308">
        <v>0</v>
      </c>
      <c r="H81" s="308">
        <v>0.56000000000000005</v>
      </c>
      <c r="I81" s="308">
        <v>0.33</v>
      </c>
      <c r="J81" s="308">
        <v>0.5</v>
      </c>
      <c r="K81" s="308">
        <v>0.4</v>
      </c>
      <c r="L81" s="308">
        <v>0.4</v>
      </c>
      <c r="M81" s="308"/>
      <c r="N81" s="308"/>
      <c r="O81" s="308"/>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f>E84-G84-H84-I84-J84-K84-L84</f>
        <v>1.9500000000000002</v>
      </c>
    </row>
    <row r="85" spans="1:17" x14ac:dyDescent="0.25">
      <c r="A85" s="51"/>
      <c r="B85" s="51"/>
      <c r="C85" s="51"/>
      <c r="D85" s="293" t="s">
        <v>422</v>
      </c>
      <c r="E85" s="51"/>
      <c r="F85" s="308">
        <f t="shared" si="4"/>
        <v>2.2800000000000002</v>
      </c>
      <c r="G85" s="308">
        <v>0</v>
      </c>
      <c r="H85" s="308">
        <v>0.31</v>
      </c>
      <c r="I85" s="308">
        <v>0.27</v>
      </c>
      <c r="J85" s="308">
        <v>0.5</v>
      </c>
      <c r="K85" s="308">
        <v>0.6</v>
      </c>
      <c r="L85" s="308">
        <v>0.6</v>
      </c>
      <c r="M85" s="308"/>
      <c r="N85" s="308"/>
      <c r="O85" s="308"/>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f>E88-G88-H88-I88-J88-K88-L88</f>
        <v>0.50000000000000011</v>
      </c>
    </row>
    <row r="89" spans="1:17" x14ac:dyDescent="0.25">
      <c r="A89" s="51"/>
      <c r="B89" s="51"/>
      <c r="C89" s="51"/>
      <c r="D89" s="293" t="s">
        <v>422</v>
      </c>
      <c r="E89" s="308"/>
      <c r="F89" s="308">
        <f t="shared" si="4"/>
        <v>0.52</v>
      </c>
      <c r="G89" s="308">
        <v>0</v>
      </c>
      <c r="H89" s="308">
        <v>0.11</v>
      </c>
      <c r="I89" s="308">
        <v>0.11</v>
      </c>
      <c r="J89" s="308">
        <v>0.1</v>
      </c>
      <c r="K89" s="308">
        <v>0.1</v>
      </c>
      <c r="L89" s="308">
        <v>0.1</v>
      </c>
      <c r="M89" s="308"/>
      <c r="N89" s="308"/>
      <c r="O89" s="308"/>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f>E90-G90-H90-I90-J90-K90-L90</f>
        <v>0</v>
      </c>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186">
        <v>0</v>
      </c>
      <c r="Q92" s="51">
        <f>E92-G92-H92-I92</f>
        <v>1.6</v>
      </c>
    </row>
    <row r="93" spans="1:17" x14ac:dyDescent="0.25">
      <c r="A93" s="51"/>
      <c r="B93" s="51"/>
      <c r="C93" s="51"/>
      <c r="D93" s="293" t="s">
        <v>422</v>
      </c>
      <c r="E93" s="51"/>
      <c r="F93" s="308">
        <f t="shared" si="4"/>
        <v>0</v>
      </c>
      <c r="G93" s="308"/>
      <c r="H93" s="308"/>
      <c r="I93" s="308"/>
      <c r="J93" s="308"/>
      <c r="K93" s="308"/>
      <c r="L93" s="186"/>
      <c r="M93" s="186"/>
      <c r="N93" s="186"/>
      <c r="O93" s="186"/>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f>E94-G94-H94-I94-J94-K94</f>
        <v>0</v>
      </c>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f>E96-G96-H96-I96-L96</f>
        <v>2.5</v>
      </c>
    </row>
    <row r="97" spans="1:17" x14ac:dyDescent="0.25">
      <c r="A97" s="51"/>
      <c r="B97" s="51"/>
      <c r="C97" s="51"/>
      <c r="D97" s="293" t="s">
        <v>422</v>
      </c>
      <c r="E97" s="51"/>
      <c r="F97" s="308">
        <f t="shared" si="4"/>
        <v>0</v>
      </c>
      <c r="G97" s="308"/>
      <c r="H97" s="308"/>
      <c r="I97" s="308"/>
      <c r="J97" s="308"/>
      <c r="K97" s="308"/>
      <c r="L97" s="308">
        <v>0</v>
      </c>
      <c r="M97" s="186"/>
      <c r="N97" s="186"/>
      <c r="O97" s="186"/>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f>E98-G98-H98-I98-J98-K98-L98</f>
        <v>0</v>
      </c>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f>E100-G100-H100-I100</f>
        <v>2.2000000000000002</v>
      </c>
    </row>
    <row r="101" spans="1:17" x14ac:dyDescent="0.25">
      <c r="A101" s="51"/>
      <c r="B101" s="51"/>
      <c r="C101" s="51"/>
      <c r="D101" s="293" t="s">
        <v>422</v>
      </c>
      <c r="E101" s="51"/>
      <c r="F101" s="308">
        <f t="shared" si="5"/>
        <v>0</v>
      </c>
      <c r="G101" s="308"/>
      <c r="H101" s="308"/>
      <c r="I101" s="308"/>
      <c r="J101" s="308"/>
      <c r="K101" s="308"/>
      <c r="L101" s="186"/>
      <c r="M101" s="186"/>
      <c r="N101" s="186"/>
      <c r="O101" s="186"/>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f>E102-G102-H102-I102-J102-K102</f>
        <v>0</v>
      </c>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186">
        <v>0</v>
      </c>
      <c r="Q104" s="51">
        <f>E104-G104-H104-I104-J104-K104-L104</f>
        <v>1.2999999999999998</v>
      </c>
    </row>
    <row r="105" spans="1:17" x14ac:dyDescent="0.25">
      <c r="A105" s="51"/>
      <c r="B105" s="51"/>
      <c r="C105" s="51"/>
      <c r="D105" s="293" t="s">
        <v>422</v>
      </c>
      <c r="E105" s="51"/>
      <c r="F105" s="308">
        <f t="shared" si="5"/>
        <v>0.30000000000000004</v>
      </c>
      <c r="G105" s="308"/>
      <c r="H105" s="308"/>
      <c r="I105" s="308"/>
      <c r="J105" s="308"/>
      <c r="K105" s="308">
        <v>0.1</v>
      </c>
      <c r="L105" s="308">
        <v>0.2</v>
      </c>
      <c r="M105" s="186"/>
      <c r="N105" s="186"/>
      <c r="O105" s="186"/>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f>E106-G106-H106-I106-J106-K106-L106</f>
        <v>0</v>
      </c>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f>E108-G108-H108-I108-L108</f>
        <v>2.1999999999999997</v>
      </c>
    </row>
    <row r="109" spans="1:17" x14ac:dyDescent="0.25">
      <c r="A109" s="51"/>
      <c r="B109" s="51"/>
      <c r="C109" s="51"/>
      <c r="D109" s="293" t="s">
        <v>422</v>
      </c>
      <c r="E109" s="51"/>
      <c r="F109" s="308">
        <f t="shared" si="5"/>
        <v>0.1</v>
      </c>
      <c r="G109" s="308"/>
      <c r="H109" s="308"/>
      <c r="I109" s="308"/>
      <c r="J109" s="308"/>
      <c r="K109" s="308"/>
      <c r="L109" s="308">
        <v>0.1</v>
      </c>
      <c r="M109" s="186"/>
      <c r="N109" s="186"/>
      <c r="O109" s="186"/>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f>E110-G110-H110-I110-J110-K110-L110</f>
        <v>0</v>
      </c>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f>E112-G112-H112-I112</f>
        <v>3</v>
      </c>
    </row>
    <row r="113" spans="1:17" x14ac:dyDescent="0.25">
      <c r="A113" s="51"/>
      <c r="B113" s="51"/>
      <c r="C113" s="51"/>
      <c r="D113" s="293" t="s">
        <v>422</v>
      </c>
      <c r="E113" s="51"/>
      <c r="F113" s="308">
        <f t="shared" si="5"/>
        <v>0</v>
      </c>
      <c r="G113" s="308"/>
      <c r="H113" s="308"/>
      <c r="I113" s="308"/>
      <c r="J113" s="308"/>
      <c r="K113" s="308"/>
      <c r="L113" s="186"/>
      <c r="M113" s="186"/>
      <c r="N113" s="186"/>
      <c r="O113" s="186"/>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f>E114-G114-H114-I114-J114-K114-L114</f>
        <v>0</v>
      </c>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f>E116-G116-H116-I116</f>
        <v>1.45</v>
      </c>
    </row>
    <row r="117" spans="1:17" x14ac:dyDescent="0.25">
      <c r="A117" s="51"/>
      <c r="B117" s="51"/>
      <c r="C117" s="51"/>
      <c r="D117" s="293" t="s">
        <v>422</v>
      </c>
      <c r="E117" s="51"/>
      <c r="F117" s="308">
        <f t="shared" si="5"/>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51">
        <v>0</v>
      </c>
      <c r="Q120" s="51">
        <f>E120-G120-H120-I120-L120</f>
        <v>0</v>
      </c>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42.100000000000009</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44.470000000000006</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v>
      </c>
      <c r="N125" s="51">
        <f t="shared" si="8"/>
        <v>0</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10.110000000000001</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 t="shared" si="9"/>
        <v>0</v>
      </c>
      <c r="N126" s="51">
        <f t="shared" si="9"/>
        <v>0</v>
      </c>
      <c r="O126" s="51">
        <f t="shared" si="9"/>
        <v>0</v>
      </c>
      <c r="P126" s="51">
        <f t="shared" si="9"/>
        <v>0</v>
      </c>
    </row>
    <row r="127" spans="1:17" x14ac:dyDescent="0.25">
      <c r="A127" s="51"/>
      <c r="B127" s="51"/>
      <c r="C127" s="311" t="s">
        <v>459</v>
      </c>
      <c r="D127" s="51"/>
      <c r="E127" s="51">
        <f>E125+E126</f>
        <v>124.35</v>
      </c>
      <c r="F127" s="51">
        <f>F125+F126</f>
        <v>54.580000000000005</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0</v>
      </c>
      <c r="N127" s="51">
        <f t="shared" si="10"/>
        <v>0</v>
      </c>
      <c r="O127" s="51">
        <f t="shared" si="10"/>
        <v>0</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51">
        <f>SUM(G130:L130)</f>
        <v>5.7</v>
      </c>
    </row>
    <row r="131" spans="1:17" x14ac:dyDescent="0.25">
      <c r="A131" s="51">
        <v>2</v>
      </c>
      <c r="B131" s="51" t="s">
        <v>3</v>
      </c>
      <c r="C131" s="51" t="s">
        <v>128</v>
      </c>
      <c r="D131" s="51"/>
      <c r="E131" s="51"/>
      <c r="F131" s="51"/>
      <c r="G131" s="51"/>
      <c r="H131" s="51"/>
      <c r="I131" s="51">
        <v>0.33</v>
      </c>
      <c r="J131" s="51"/>
      <c r="K131" s="51"/>
      <c r="L131" s="51"/>
      <c r="M131" s="51"/>
      <c r="N131" s="51"/>
      <c r="O131" s="51"/>
      <c r="P131" s="51"/>
      <c r="Q131" s="51">
        <f t="shared" ref="Q131:Q152" si="11">SUM(G131:L131)</f>
        <v>0.33</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c r="N133" s="51"/>
      <c r="O133" s="51"/>
      <c r="P133" s="51"/>
      <c r="Q133" s="51">
        <f t="shared" si="11"/>
        <v>1</v>
      </c>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51">
        <f t="shared" si="11"/>
        <v>2.5</v>
      </c>
    </row>
    <row r="135" spans="1:17" x14ac:dyDescent="0.25">
      <c r="A135" s="51">
        <v>6</v>
      </c>
      <c r="B135" s="51" t="s">
        <v>11</v>
      </c>
      <c r="C135" s="51" t="s">
        <v>132</v>
      </c>
      <c r="D135" s="51"/>
      <c r="E135" s="51"/>
      <c r="F135" s="51"/>
      <c r="G135" s="51"/>
      <c r="H135" s="51">
        <v>1.1000000000000001</v>
      </c>
      <c r="I135" s="51">
        <v>1.66</v>
      </c>
      <c r="J135" s="51">
        <v>1</v>
      </c>
      <c r="K135" s="51">
        <v>1.5</v>
      </c>
      <c r="L135" s="51">
        <v>1</v>
      </c>
      <c r="M135" s="51"/>
      <c r="N135" s="51"/>
      <c r="O135" s="51"/>
      <c r="P135" s="51"/>
      <c r="Q135" s="51">
        <f t="shared" si="11"/>
        <v>6.26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c r="N149" s="51"/>
      <c r="O149" s="51"/>
      <c r="P149" s="51"/>
      <c r="Q149" s="51">
        <f t="shared" si="11"/>
        <v>3.7</v>
      </c>
    </row>
    <row r="150" spans="1:17" x14ac:dyDescent="0.25">
      <c r="A150" s="51">
        <v>21</v>
      </c>
      <c r="B150" s="51" t="s">
        <v>119</v>
      </c>
      <c r="C150" s="51" t="s">
        <v>171</v>
      </c>
      <c r="D150" s="51"/>
      <c r="E150" s="51"/>
      <c r="F150" s="51"/>
      <c r="G150" s="51"/>
      <c r="H150" s="51">
        <v>0.5</v>
      </c>
      <c r="I150" s="51">
        <v>1</v>
      </c>
      <c r="J150" s="51"/>
      <c r="K150" s="51">
        <v>0.5</v>
      </c>
      <c r="L150" s="51">
        <v>0.7</v>
      </c>
      <c r="M150" s="51"/>
      <c r="N150" s="51"/>
      <c r="O150" s="51"/>
      <c r="P150" s="51"/>
      <c r="Q150" s="51">
        <f t="shared" si="11"/>
        <v>2.7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c r="N152" s="51"/>
      <c r="O152" s="51"/>
      <c r="P152" s="51"/>
      <c r="Q152" s="51">
        <f t="shared" si="11"/>
        <v>1.8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4CAA-4C4D-4DBB-896A-E2BB54085E51}">
  <dimension ref="A1:Q186"/>
  <sheetViews>
    <sheetView topLeftCell="A4" zoomScaleNormal="100" workbookViewId="0">
      <selection activeCell="P6" sqref="P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ref="G19:L19" si="1">G10+G13+G16</f>
        <v>6.5</v>
      </c>
      <c r="H19" s="264">
        <f t="shared" si="1"/>
        <v>6.5</v>
      </c>
      <c r="I19" s="264">
        <f t="shared" si="1"/>
        <v>4.5999999999999996</v>
      </c>
      <c r="J19" s="264">
        <f t="shared" si="1"/>
        <v>5.6</v>
      </c>
      <c r="K19" s="264">
        <f t="shared" si="1"/>
        <v>5.8</v>
      </c>
      <c r="L19" s="264">
        <f t="shared" si="1"/>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2">SUM(G34,G36,G38,G40,G42,G44,G46,G48,G50,G52,G54,G56,G58,G60,G62,G64,G66,G68,G70,G72,G74,G76,G78,G80,G82,G84,G86,G88,G90,G92,G94,G96,G98,G100,G102,G104,G106,G108,G110,G112,G114,G116)</f>
        <v>2.35</v>
      </c>
      <c r="H22" s="327">
        <f t="shared" si="2"/>
        <v>17.600000000000001</v>
      </c>
      <c r="I22" s="327">
        <f t="shared" si="2"/>
        <v>16.75</v>
      </c>
      <c r="J22" s="327">
        <f t="shared" si="2"/>
        <v>16.82</v>
      </c>
      <c r="K22" s="327">
        <f t="shared" si="2"/>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4.8</v>
      </c>
      <c r="N22" s="327">
        <f>SUM(N34,N36,N38,N40,N42,N44,N46,N48,N50,N52,N54,N56,N58,N60,N62,N64,N66,N68,N70,N72,N74,N76,N78,N80,N82,N84,N86,N88,N90,N92,N94,N96,N98,N100,N102,N104,N106,N108,N110,N112,N114,N116,N118,N120)</f>
        <v>4.25</v>
      </c>
      <c r="O22" s="327">
        <f>SUM(O34,O36,O38,O40,O42,O44,O46,O48,O50,O52,O54,O56,O58,O60,O62,O64,O66,O68,O70,O72,O74,O76,O78,O80,O82,O84,O86,O88,O90,O92,O94,O96,O98,O100,O102,O104,O106,O108,O110,O112,O114,O116,O118,O120)</f>
        <v>3.7</v>
      </c>
      <c r="P22" s="327">
        <f>SUM(P34,P36,P38,P40,P42,P44,P46,P48,P50,P52,P54,P56,P58,P60,P62,P64,P66,P68,P70,P72,P74,P76,P78,P80,P82,P84,P86,P88,P90,P92,P94,P96,P98,P100,P102,P104,P106,P108,P110,P112,P114,P116,P118,P120)</f>
        <v>0.3</v>
      </c>
      <c r="Q22" s="326" t="s">
        <v>488</v>
      </c>
    </row>
    <row r="23" spans="1:17" x14ac:dyDescent="0.25">
      <c r="A23" s="51"/>
      <c r="B23" s="51"/>
      <c r="C23" s="273" t="s">
        <v>409</v>
      </c>
      <c r="D23" s="273"/>
      <c r="E23" s="273"/>
      <c r="F23" s="273"/>
      <c r="G23" s="264">
        <f t="shared" si="2"/>
        <v>1.6500000000000001</v>
      </c>
      <c r="H23" s="264">
        <f t="shared" si="2"/>
        <v>9.7799999999999976</v>
      </c>
      <c r="I23" s="264">
        <f t="shared" si="2"/>
        <v>12.900000000000002</v>
      </c>
      <c r="J23" s="264">
        <f t="shared" si="2"/>
        <v>11.039999999999997</v>
      </c>
      <c r="K23" s="264">
        <f t="shared" si="2"/>
        <v>10.609999999999998</v>
      </c>
      <c r="L23" s="264">
        <f t="shared" si="2"/>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3">K18+K21</f>
        <v>18.5</v>
      </c>
      <c r="L29" s="261">
        <f t="shared" si="3"/>
        <v>18.5</v>
      </c>
      <c r="M29" s="261">
        <f t="shared" si="3"/>
        <v>16.5</v>
      </c>
      <c r="N29" s="261">
        <f t="shared" si="3"/>
        <v>16.5</v>
      </c>
      <c r="O29" s="261">
        <f t="shared" si="3"/>
        <v>16.5</v>
      </c>
      <c r="P29" s="294">
        <f t="shared" si="3"/>
        <v>16.5</v>
      </c>
    </row>
    <row r="30" spans="1:17" x14ac:dyDescent="0.25">
      <c r="A30" s="51"/>
      <c r="B30" s="51"/>
      <c r="C30" s="273" t="s">
        <v>409</v>
      </c>
      <c r="D30" s="273"/>
      <c r="E30" s="273"/>
      <c r="F30" s="273"/>
      <c r="G30" s="332">
        <f t="shared" ref="G30:L30" si="4" xml:space="preserve"> SUM(G7,G19,G23)</f>
        <v>9.9500000000000011</v>
      </c>
      <c r="H30" s="332">
        <f t="shared" si="4"/>
        <v>18.579999999999998</v>
      </c>
      <c r="I30" s="332">
        <f t="shared" si="4"/>
        <v>18.600000000000001</v>
      </c>
      <c r="J30" s="332">
        <f t="shared" si="4"/>
        <v>18.54</v>
      </c>
      <c r="K30" s="332">
        <f t="shared" si="4"/>
        <v>19.009999999999998</v>
      </c>
      <c r="L30" s="332">
        <f t="shared" si="4"/>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5">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5"/>
        <v>0</v>
      </c>
      <c r="G36" s="51"/>
      <c r="H36" s="51"/>
      <c r="I36" s="51"/>
      <c r="J36" s="51"/>
      <c r="K36" s="51"/>
      <c r="L36" s="186"/>
      <c r="M36" s="51"/>
      <c r="N36" s="51"/>
      <c r="O36" s="51"/>
      <c r="P36" s="51"/>
      <c r="Q36" s="51">
        <f>E36-F36</f>
        <v>3.9</v>
      </c>
    </row>
    <row r="37" spans="1:17" x14ac:dyDescent="0.25">
      <c r="A37" s="51"/>
      <c r="B37" s="51"/>
      <c r="C37" s="51"/>
      <c r="D37" s="309" t="s">
        <v>422</v>
      </c>
      <c r="E37" s="51"/>
      <c r="F37" s="308">
        <f t="shared" si="5"/>
        <v>0</v>
      </c>
      <c r="G37" s="308"/>
      <c r="H37" s="308"/>
      <c r="I37" s="308"/>
      <c r="J37" s="308"/>
      <c r="K37" s="308"/>
      <c r="L37" s="186"/>
      <c r="M37" s="308"/>
      <c r="N37" s="308"/>
      <c r="O37" s="308"/>
      <c r="P37" s="308"/>
      <c r="Q37" s="51"/>
    </row>
    <row r="38" spans="1:17" x14ac:dyDescent="0.25">
      <c r="A38" s="51">
        <v>2</v>
      </c>
      <c r="B38" s="51" t="s">
        <v>3</v>
      </c>
      <c r="C38" s="51" t="s">
        <v>128</v>
      </c>
      <c r="D38" s="293" t="s">
        <v>419</v>
      </c>
      <c r="E38" s="347">
        <v>4.7</v>
      </c>
      <c r="F38" s="347">
        <f t="shared" si="5"/>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5"/>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5"/>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5"/>
        <v>0.8</v>
      </c>
      <c r="G41" s="308"/>
      <c r="H41" s="308"/>
      <c r="I41" s="308"/>
      <c r="J41" s="308"/>
      <c r="K41" s="308"/>
      <c r="L41" s="308">
        <v>0.8</v>
      </c>
      <c r="M41" s="308"/>
      <c r="N41" s="308"/>
      <c r="O41" s="308"/>
      <c r="P41" s="308"/>
      <c r="Q41" s="51"/>
    </row>
    <row r="42" spans="1:17" x14ac:dyDescent="0.25">
      <c r="A42" s="51">
        <v>3</v>
      </c>
      <c r="B42" s="51" t="s">
        <v>5</v>
      </c>
      <c r="C42" s="51" t="s">
        <v>129</v>
      </c>
      <c r="D42" s="293" t="s">
        <v>419</v>
      </c>
      <c r="E42" s="336">
        <v>4</v>
      </c>
      <c r="F42" s="51">
        <f t="shared" si="5"/>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5"/>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5"/>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5"/>
        <v>0.9</v>
      </c>
      <c r="G45" s="308"/>
      <c r="H45" s="308"/>
      <c r="I45" s="308"/>
      <c r="J45" s="308"/>
      <c r="K45" s="308"/>
      <c r="L45" s="308">
        <v>0.9</v>
      </c>
      <c r="M45" s="308"/>
      <c r="N45" s="308"/>
      <c r="O45" s="308"/>
      <c r="P45" s="308"/>
      <c r="Q45" s="51"/>
    </row>
    <row r="46" spans="1:17" x14ac:dyDescent="0.25">
      <c r="A46" s="51">
        <v>4</v>
      </c>
      <c r="B46" s="51" t="s">
        <v>4</v>
      </c>
      <c r="C46" s="51" t="s">
        <v>130</v>
      </c>
      <c r="D46" s="293" t="s">
        <v>419</v>
      </c>
      <c r="E46" s="51">
        <v>6.4</v>
      </c>
      <c r="F46" s="51">
        <f t="shared" si="5"/>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5"/>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5"/>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5"/>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5"/>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5"/>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5"/>
        <v>0</v>
      </c>
      <c r="G52" s="51"/>
      <c r="H52" s="51"/>
      <c r="I52" s="51"/>
      <c r="J52" s="51"/>
      <c r="K52" s="51"/>
      <c r="L52" s="186"/>
      <c r="M52" s="51"/>
      <c r="N52" s="51"/>
      <c r="O52" s="51"/>
      <c r="P52" s="51"/>
      <c r="Q52" s="51">
        <f>E52-L52</f>
        <v>2.7</v>
      </c>
    </row>
    <row r="53" spans="1:17" x14ac:dyDescent="0.25">
      <c r="A53" s="51"/>
      <c r="B53" s="51"/>
      <c r="C53" s="51"/>
      <c r="D53" s="293" t="s">
        <v>422</v>
      </c>
      <c r="E53" s="51"/>
      <c r="F53" s="308">
        <f t="shared" si="5"/>
        <v>0</v>
      </c>
      <c r="G53" s="308"/>
      <c r="H53" s="308"/>
      <c r="I53" s="308"/>
      <c r="J53" s="308"/>
      <c r="K53" s="308"/>
      <c r="L53" s="186"/>
      <c r="M53" s="308"/>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336">
        <v>0.8</v>
      </c>
      <c r="N54" s="336">
        <v>0.7</v>
      </c>
      <c r="O54" s="336">
        <v>0.7</v>
      </c>
      <c r="P54" s="336">
        <v>0.3</v>
      </c>
      <c r="Q54" s="51">
        <f>E54-G54-H54-I54-J54-K54-L54</f>
        <v>2.4999999999999996</v>
      </c>
    </row>
    <row r="55" spans="1:17" x14ac:dyDescent="0.25">
      <c r="A55" s="51"/>
      <c r="B55" s="51"/>
      <c r="C55" s="51" t="s">
        <v>431</v>
      </c>
      <c r="D55" s="293" t="s">
        <v>420</v>
      </c>
      <c r="E55" s="51"/>
      <c r="F55" s="308">
        <f t="shared" si="5"/>
        <v>4.49</v>
      </c>
      <c r="G55" s="308">
        <v>0.3</v>
      </c>
      <c r="H55" s="308">
        <v>0.89</v>
      </c>
      <c r="I55" s="308">
        <v>0.8</v>
      </c>
      <c r="J55" s="308">
        <v>0.8</v>
      </c>
      <c r="K55" s="308">
        <v>1.1000000000000001</v>
      </c>
      <c r="L55" s="308">
        <v>0.6</v>
      </c>
      <c r="M55" s="308"/>
      <c r="N55" s="308"/>
      <c r="O55" s="308"/>
      <c r="P55" s="308"/>
      <c r="Q55" s="51"/>
    </row>
    <row r="56" spans="1:17" x14ac:dyDescent="0.25">
      <c r="A56" s="51"/>
      <c r="B56" s="51"/>
      <c r="C56" s="51" t="s">
        <v>432</v>
      </c>
      <c r="D56" s="293" t="s">
        <v>421</v>
      </c>
      <c r="E56" s="336">
        <v>0</v>
      </c>
      <c r="F56" s="51">
        <f t="shared" si="5"/>
        <v>0</v>
      </c>
      <c r="G56" s="51"/>
      <c r="H56" s="51"/>
      <c r="I56" s="51"/>
      <c r="J56" s="51"/>
      <c r="K56" s="51"/>
      <c r="L56" s="186"/>
      <c r="Q56" s="51">
        <f>E56-G56-H56-I56</f>
        <v>0</v>
      </c>
    </row>
    <row r="57" spans="1:17" x14ac:dyDescent="0.25">
      <c r="A57" s="51"/>
      <c r="B57" s="51"/>
      <c r="C57" s="51"/>
      <c r="D57" s="293" t="s">
        <v>422</v>
      </c>
      <c r="E57" s="51"/>
      <c r="F57" s="308">
        <f t="shared" si="5"/>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5"/>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5"/>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5"/>
        <v>0</v>
      </c>
      <c r="G60" s="51"/>
      <c r="H60" s="51"/>
      <c r="I60" s="51"/>
      <c r="J60" s="51"/>
      <c r="K60" s="51"/>
      <c r="L60" s="186"/>
      <c r="M60" s="51"/>
      <c r="N60" s="51"/>
      <c r="O60" s="51"/>
      <c r="P60" s="51"/>
      <c r="Q60" s="51">
        <f>E60-G60-H60-I60</f>
        <v>0</v>
      </c>
    </row>
    <row r="61" spans="1:17" x14ac:dyDescent="0.25">
      <c r="A61" s="51"/>
      <c r="B61" s="51"/>
      <c r="C61" s="51"/>
      <c r="D61" s="293" t="s">
        <v>422</v>
      </c>
      <c r="E61" s="51"/>
      <c r="F61" s="51">
        <f t="shared" si="5"/>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5"/>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5"/>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5"/>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5"/>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5"/>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5"/>
        <v>2</v>
      </c>
      <c r="G68" s="51"/>
      <c r="H68" s="51"/>
      <c r="I68" s="51"/>
      <c r="J68" s="51"/>
      <c r="K68" s="51">
        <v>1</v>
      </c>
      <c r="L68" s="186">
        <v>1</v>
      </c>
      <c r="M68" s="51"/>
      <c r="N68" s="51"/>
      <c r="O68" s="51"/>
      <c r="P68" s="51"/>
      <c r="Q68" s="51">
        <f>E68-G68-H68-I68-J68-K68-L68</f>
        <v>2</v>
      </c>
    </row>
    <row r="69" spans="1:17" x14ac:dyDescent="0.25">
      <c r="A69" s="51"/>
      <c r="B69" s="51"/>
      <c r="C69" s="51"/>
      <c r="D69" s="293" t="s">
        <v>422</v>
      </c>
      <c r="E69" s="51"/>
      <c r="F69" s="308">
        <f t="shared" si="5"/>
        <v>1.1000000000000001</v>
      </c>
      <c r="G69" s="308"/>
      <c r="H69" s="308"/>
      <c r="I69" s="308"/>
      <c r="J69" s="308"/>
      <c r="K69" s="308">
        <v>0.7</v>
      </c>
      <c r="L69" s="308">
        <v>0.4</v>
      </c>
      <c r="M69" s="308"/>
      <c r="N69" s="308"/>
      <c r="O69" s="308"/>
      <c r="P69" s="308"/>
      <c r="Q69" s="51"/>
    </row>
    <row r="70" spans="1:17" x14ac:dyDescent="0.25">
      <c r="A70" s="51">
        <v>10</v>
      </c>
      <c r="B70" s="186" t="s">
        <v>64</v>
      </c>
      <c r="C70" s="51" t="s">
        <v>136</v>
      </c>
      <c r="D70" s="293" t="s">
        <v>419</v>
      </c>
      <c r="E70" s="51">
        <v>0</v>
      </c>
      <c r="F70" s="51">
        <f t="shared" si="5"/>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5"/>
        <v>0</v>
      </c>
      <c r="G71" s="51"/>
      <c r="H71" s="51"/>
      <c r="I71" s="51"/>
      <c r="J71" s="51"/>
      <c r="K71" s="51"/>
      <c r="L71" s="186"/>
      <c r="M71" s="51"/>
      <c r="N71" s="51"/>
      <c r="O71" s="51"/>
      <c r="P71" s="51"/>
      <c r="Q71" s="51"/>
    </row>
    <row r="72" spans="1:17" x14ac:dyDescent="0.25">
      <c r="A72" s="51"/>
      <c r="B72" s="51"/>
      <c r="C72" s="51"/>
      <c r="D72" s="293" t="s">
        <v>421</v>
      </c>
      <c r="E72" s="51">
        <v>5</v>
      </c>
      <c r="F72" s="51">
        <f t="shared" si="5"/>
        <v>2.9000000000000004</v>
      </c>
      <c r="G72" s="51">
        <v>0</v>
      </c>
      <c r="H72" s="51">
        <v>0.5</v>
      </c>
      <c r="I72" s="51">
        <v>0.5</v>
      </c>
      <c r="J72" s="51">
        <v>0.5</v>
      </c>
      <c r="K72" s="336">
        <v>0.7</v>
      </c>
      <c r="L72" s="186">
        <v>0.7</v>
      </c>
      <c r="M72" s="51"/>
      <c r="N72" s="51"/>
      <c r="O72" s="51"/>
      <c r="P72" s="51"/>
      <c r="Q72" s="51">
        <f>E72-G72-H72-I72-J72-K72-L72</f>
        <v>2.0999999999999996</v>
      </c>
    </row>
    <row r="73" spans="1:17" x14ac:dyDescent="0.25">
      <c r="A73" s="51"/>
      <c r="B73" s="51"/>
      <c r="C73" s="51"/>
      <c r="D73" s="293" t="s">
        <v>422</v>
      </c>
      <c r="E73" s="51"/>
      <c r="F73" s="308">
        <f t="shared" si="5"/>
        <v>1.57</v>
      </c>
      <c r="G73" s="308">
        <v>0</v>
      </c>
      <c r="H73" s="308">
        <v>0.44</v>
      </c>
      <c r="I73" s="308">
        <v>0.33</v>
      </c>
      <c r="J73" s="308">
        <v>0.1</v>
      </c>
      <c r="K73" s="308">
        <v>0.5</v>
      </c>
      <c r="L73" s="308">
        <v>0.2</v>
      </c>
      <c r="M73" s="308"/>
      <c r="N73" s="308"/>
      <c r="O73" s="308"/>
      <c r="P73" s="308"/>
      <c r="Q73" s="51"/>
    </row>
    <row r="74" spans="1:17" x14ac:dyDescent="0.25">
      <c r="A74" s="51">
        <v>11</v>
      </c>
      <c r="B74" s="337" t="s">
        <v>418</v>
      </c>
      <c r="C74" s="51" t="s">
        <v>147</v>
      </c>
      <c r="D74" s="293" t="s">
        <v>419</v>
      </c>
      <c r="E74" s="51">
        <v>2</v>
      </c>
      <c r="F74" s="51">
        <f t="shared" si="5"/>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5"/>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5"/>
        <v>0.5</v>
      </c>
      <c r="G76" s="51"/>
      <c r="H76" s="51"/>
      <c r="I76" s="51"/>
      <c r="J76" s="51"/>
      <c r="K76" s="336">
        <v>0.2</v>
      </c>
      <c r="L76" s="186">
        <v>0.3</v>
      </c>
      <c r="M76" s="51"/>
      <c r="N76" s="51"/>
      <c r="O76" s="51"/>
      <c r="P76" s="51"/>
      <c r="Q76" s="51">
        <f>E76-G76-H76-I76-J76-K76-L76</f>
        <v>1.5</v>
      </c>
    </row>
    <row r="77" spans="1:17" x14ac:dyDescent="0.25">
      <c r="A77" s="51"/>
      <c r="B77" s="51"/>
      <c r="C77" s="51"/>
      <c r="D77" s="293" t="s">
        <v>422</v>
      </c>
      <c r="E77" s="308"/>
      <c r="F77" s="308">
        <f t="shared" si="5"/>
        <v>0.35</v>
      </c>
      <c r="G77" s="308"/>
      <c r="H77" s="308"/>
      <c r="I77" s="308"/>
      <c r="J77" s="308"/>
      <c r="K77" s="308">
        <v>0.05</v>
      </c>
      <c r="L77" s="308">
        <v>0.3</v>
      </c>
      <c r="M77" s="308"/>
      <c r="N77" s="308"/>
      <c r="O77" s="308"/>
      <c r="P77" s="308"/>
      <c r="Q77" s="51"/>
    </row>
    <row r="78" spans="1:17" x14ac:dyDescent="0.25">
      <c r="A78" s="51">
        <v>12</v>
      </c>
      <c r="B78" s="51" t="s">
        <v>72</v>
      </c>
      <c r="C78" s="51" t="s">
        <v>149</v>
      </c>
      <c r="D78" s="293" t="s">
        <v>419</v>
      </c>
      <c r="E78" s="164">
        <v>0</v>
      </c>
      <c r="F78" s="164">
        <f t="shared" si="5"/>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5"/>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5"/>
        <v>2.1999999999999997</v>
      </c>
      <c r="G80" s="51">
        <v>0</v>
      </c>
      <c r="H80" s="51">
        <v>0.5</v>
      </c>
      <c r="I80" s="51">
        <v>0.4</v>
      </c>
      <c r="J80" s="51">
        <v>0.5</v>
      </c>
      <c r="K80" s="51">
        <v>0.4</v>
      </c>
      <c r="L80" s="186">
        <v>0.4</v>
      </c>
      <c r="M80" s="51"/>
      <c r="N80" s="51"/>
      <c r="O80" s="51"/>
      <c r="P80" s="51"/>
      <c r="Q80" s="51">
        <f>E80-G80-H80-I80-J80-K80-L80</f>
        <v>1.3000000000000003</v>
      </c>
    </row>
    <row r="81" spans="1:17" x14ac:dyDescent="0.25">
      <c r="A81" s="51"/>
      <c r="B81" s="51"/>
      <c r="C81" s="51"/>
      <c r="D81" s="293" t="s">
        <v>422</v>
      </c>
      <c r="E81" s="308"/>
      <c r="F81" s="308">
        <f t="shared" si="5"/>
        <v>2.19</v>
      </c>
      <c r="G81" s="308">
        <v>0</v>
      </c>
      <c r="H81" s="308">
        <v>0.56000000000000005</v>
      </c>
      <c r="I81" s="308">
        <v>0.33</v>
      </c>
      <c r="J81" s="308">
        <v>0.5</v>
      </c>
      <c r="K81" s="308">
        <v>0.4</v>
      </c>
      <c r="L81" s="308">
        <v>0.4</v>
      </c>
      <c r="M81" s="308"/>
      <c r="N81" s="308"/>
      <c r="O81" s="308"/>
      <c r="P81" s="308"/>
      <c r="Q81" s="51"/>
    </row>
    <row r="82" spans="1:17" x14ac:dyDescent="0.25">
      <c r="A82" s="51">
        <v>13</v>
      </c>
      <c r="B82" s="51" t="s">
        <v>77</v>
      </c>
      <c r="C82" s="51" t="s">
        <v>152</v>
      </c>
      <c r="D82" s="293" t="s">
        <v>419</v>
      </c>
      <c r="E82" s="51">
        <v>0</v>
      </c>
      <c r="F82" s="51">
        <f t="shared" si="5"/>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5"/>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5"/>
        <v>2.8000000000000003</v>
      </c>
      <c r="G84" s="51">
        <v>0</v>
      </c>
      <c r="H84" s="51">
        <v>0.3</v>
      </c>
      <c r="I84" s="51">
        <v>0.5</v>
      </c>
      <c r="J84" s="51">
        <v>0.8</v>
      </c>
      <c r="K84" s="336">
        <v>0.6</v>
      </c>
      <c r="L84" s="186">
        <v>0.6</v>
      </c>
      <c r="M84" s="51"/>
      <c r="N84" s="51"/>
      <c r="O84" s="51"/>
      <c r="P84" s="51"/>
      <c r="Q84" s="51">
        <f>E84-G84-H84-I84-J84-K84-L84</f>
        <v>1.7000000000000002</v>
      </c>
    </row>
    <row r="85" spans="1:17" x14ac:dyDescent="0.25">
      <c r="A85" s="51"/>
      <c r="B85" s="51"/>
      <c r="C85" s="51"/>
      <c r="D85" s="293" t="s">
        <v>422</v>
      </c>
      <c r="E85" s="51"/>
      <c r="F85" s="308">
        <f t="shared" si="5"/>
        <v>2.2800000000000002</v>
      </c>
      <c r="G85" s="308">
        <v>0</v>
      </c>
      <c r="H85" s="308">
        <v>0.31</v>
      </c>
      <c r="I85" s="308">
        <v>0.27</v>
      </c>
      <c r="J85" s="308">
        <v>0.5</v>
      </c>
      <c r="K85" s="308">
        <v>0.6</v>
      </c>
      <c r="L85" s="308">
        <v>0.6</v>
      </c>
      <c r="M85" s="308"/>
      <c r="N85" s="308"/>
      <c r="O85" s="308"/>
      <c r="P85" s="308"/>
      <c r="Q85" s="51"/>
    </row>
    <row r="86" spans="1:17" x14ac:dyDescent="0.25">
      <c r="A86" s="51">
        <v>14</v>
      </c>
      <c r="B86" s="51" t="s">
        <v>84</v>
      </c>
      <c r="C86" s="51" t="s">
        <v>155</v>
      </c>
      <c r="D86" s="293" t="s">
        <v>419</v>
      </c>
      <c r="E86" s="51">
        <v>0</v>
      </c>
      <c r="F86" s="51">
        <f t="shared" si="5"/>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5"/>
        <v>0</v>
      </c>
      <c r="G87" s="308"/>
      <c r="H87" s="308"/>
      <c r="I87" s="308"/>
      <c r="J87" s="308"/>
      <c r="K87" s="308"/>
      <c r="L87" s="186"/>
      <c r="M87" s="308"/>
      <c r="N87" s="308"/>
      <c r="O87" s="308"/>
      <c r="P87" s="308"/>
      <c r="Q87" s="51"/>
    </row>
    <row r="88" spans="1:17" x14ac:dyDescent="0.25">
      <c r="A88" s="51"/>
      <c r="B88" s="51"/>
      <c r="C88" s="51"/>
      <c r="D88" s="293" t="s">
        <v>421</v>
      </c>
      <c r="E88" s="51">
        <v>1</v>
      </c>
      <c r="F88" s="51">
        <f t="shared" si="5"/>
        <v>0.5</v>
      </c>
      <c r="G88" s="51">
        <v>0</v>
      </c>
      <c r="H88" s="51">
        <v>0.1</v>
      </c>
      <c r="I88" s="51">
        <v>0.1</v>
      </c>
      <c r="J88" s="51">
        <v>0.1</v>
      </c>
      <c r="K88" s="51">
        <v>0.1</v>
      </c>
      <c r="L88" s="186">
        <v>0.1</v>
      </c>
      <c r="M88" s="51"/>
      <c r="N88" s="51"/>
      <c r="O88" s="51"/>
      <c r="P88" s="51"/>
      <c r="Q88" s="51">
        <f>E88-G88-H88-I88-J88-K88-L88</f>
        <v>0.50000000000000011</v>
      </c>
    </row>
    <row r="89" spans="1:17" x14ac:dyDescent="0.25">
      <c r="A89" s="51"/>
      <c r="B89" s="51"/>
      <c r="C89" s="51"/>
      <c r="D89" s="293" t="s">
        <v>422</v>
      </c>
      <c r="E89" s="308"/>
      <c r="F89" s="308">
        <f t="shared" si="5"/>
        <v>0.52</v>
      </c>
      <c r="G89" s="308">
        <v>0</v>
      </c>
      <c r="H89" s="308">
        <v>0.11</v>
      </c>
      <c r="I89" s="308">
        <v>0.11</v>
      </c>
      <c r="J89" s="308">
        <v>0.1</v>
      </c>
      <c r="K89" s="308">
        <v>0.1</v>
      </c>
      <c r="L89" s="308">
        <v>0.1</v>
      </c>
      <c r="M89" s="308"/>
      <c r="N89" s="308"/>
      <c r="O89" s="308"/>
      <c r="P89" s="308"/>
      <c r="Q89" s="51"/>
    </row>
    <row r="90" spans="1:17" x14ac:dyDescent="0.25">
      <c r="A90" s="51">
        <v>15</v>
      </c>
      <c r="B90" s="51" t="s">
        <v>10</v>
      </c>
      <c r="C90" s="51" t="s">
        <v>159</v>
      </c>
      <c r="D90" s="293" t="s">
        <v>419</v>
      </c>
      <c r="E90" s="336">
        <v>3.9</v>
      </c>
      <c r="F90" s="51">
        <f t="shared" si="5"/>
        <v>3.9</v>
      </c>
      <c r="G90" s="51">
        <v>0</v>
      </c>
      <c r="H90" s="51">
        <v>1</v>
      </c>
      <c r="I90" s="51">
        <v>1</v>
      </c>
      <c r="J90" s="51">
        <v>1</v>
      </c>
      <c r="K90" s="51">
        <v>0.5</v>
      </c>
      <c r="L90" s="336">
        <v>0.4</v>
      </c>
      <c r="M90" s="51"/>
      <c r="N90" s="51"/>
      <c r="O90" s="51"/>
      <c r="P90" s="51"/>
      <c r="Q90" s="51">
        <f>E90-G90-H90-I90-J90-K90-L90</f>
        <v>0</v>
      </c>
    </row>
    <row r="91" spans="1:17" x14ac:dyDescent="0.25">
      <c r="A91" s="51"/>
      <c r="B91" s="51"/>
      <c r="C91" s="51" t="s">
        <v>444</v>
      </c>
      <c r="D91" s="293" t="s">
        <v>420</v>
      </c>
      <c r="E91" s="308"/>
      <c r="F91" s="308">
        <f t="shared" si="5"/>
        <v>2.5499999999999998</v>
      </c>
      <c r="G91" s="308">
        <v>0</v>
      </c>
      <c r="H91" s="308">
        <v>0.44</v>
      </c>
      <c r="I91" s="308">
        <v>0.55000000000000004</v>
      </c>
      <c r="J91" s="308">
        <v>0.66</v>
      </c>
      <c r="K91" s="308">
        <v>0.5</v>
      </c>
      <c r="L91" s="308">
        <v>0.4</v>
      </c>
      <c r="M91" s="308"/>
      <c r="N91" s="308"/>
      <c r="O91" s="308"/>
      <c r="P91" s="308"/>
      <c r="Q91" s="51"/>
    </row>
    <row r="92" spans="1:17" x14ac:dyDescent="0.25">
      <c r="A92" s="51"/>
      <c r="B92" s="51"/>
      <c r="C92" s="51" t="s">
        <v>445</v>
      </c>
      <c r="D92" s="293" t="s">
        <v>421</v>
      </c>
      <c r="E92" s="336">
        <v>1.6</v>
      </c>
      <c r="F92" s="51">
        <f t="shared" si="5"/>
        <v>1.6</v>
      </c>
      <c r="G92" s="51"/>
      <c r="H92" s="51"/>
      <c r="I92" s="51"/>
      <c r="J92" s="51"/>
      <c r="K92" s="51"/>
      <c r="L92" s="336"/>
      <c r="M92" s="336">
        <v>0.65</v>
      </c>
      <c r="N92" s="336">
        <v>0.55000000000000004</v>
      </c>
      <c r="O92" s="336">
        <v>0.4</v>
      </c>
      <c r="P92" s="51"/>
      <c r="Q92" s="51">
        <f>E92-G92-H92-I92</f>
        <v>1.6</v>
      </c>
    </row>
    <row r="93" spans="1:17" x14ac:dyDescent="0.25">
      <c r="A93" s="51"/>
      <c r="B93" s="51"/>
      <c r="C93" s="51"/>
      <c r="D93" s="293" t="s">
        <v>422</v>
      </c>
      <c r="E93" s="51"/>
      <c r="F93" s="308">
        <f t="shared" si="5"/>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5"/>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5"/>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5"/>
        <v>0.1</v>
      </c>
      <c r="G96" s="51"/>
      <c r="H96" s="51"/>
      <c r="I96" s="51"/>
      <c r="J96" s="51"/>
      <c r="K96" s="51"/>
      <c r="L96" s="336">
        <v>0.1</v>
      </c>
      <c r="M96" s="51"/>
      <c r="N96" s="51"/>
      <c r="O96" s="51"/>
      <c r="P96" s="51"/>
      <c r="Q96" s="51">
        <f>E96-G96-H96-I96-L96</f>
        <v>2.9</v>
      </c>
    </row>
    <row r="97" spans="1:17" x14ac:dyDescent="0.25">
      <c r="A97" s="51"/>
      <c r="B97" s="51"/>
      <c r="C97" s="51"/>
      <c r="D97" s="293" t="s">
        <v>422</v>
      </c>
      <c r="E97" s="51"/>
      <c r="F97" s="308">
        <f t="shared" si="5"/>
        <v>0</v>
      </c>
      <c r="G97" s="308"/>
      <c r="H97" s="308"/>
      <c r="I97" s="308"/>
      <c r="J97" s="308"/>
      <c r="K97" s="308"/>
      <c r="L97" s="308">
        <v>0</v>
      </c>
      <c r="M97" s="308"/>
      <c r="N97" s="308"/>
      <c r="O97" s="308"/>
      <c r="P97" s="308"/>
      <c r="Q97" s="51"/>
    </row>
    <row r="98" spans="1:17" x14ac:dyDescent="0.25">
      <c r="A98" s="51">
        <v>17</v>
      </c>
      <c r="B98" s="186" t="s">
        <v>96</v>
      </c>
      <c r="C98" s="51" t="s">
        <v>161</v>
      </c>
      <c r="D98" s="293" t="s">
        <v>419</v>
      </c>
      <c r="E98" s="336">
        <v>3.3</v>
      </c>
      <c r="F98" s="51">
        <f t="shared" si="5"/>
        <v>3.3</v>
      </c>
      <c r="G98" s="51">
        <v>0</v>
      </c>
      <c r="H98" s="51">
        <v>0.8</v>
      </c>
      <c r="I98" s="51">
        <v>0.8</v>
      </c>
      <c r="J98" s="51">
        <v>0.9</v>
      </c>
      <c r="K98" s="51">
        <v>0.5</v>
      </c>
      <c r="L98" s="186">
        <v>0.3</v>
      </c>
      <c r="M98" s="51"/>
      <c r="N98" s="51"/>
      <c r="O98" s="51"/>
      <c r="P98" s="51"/>
      <c r="Q98" s="51">
        <f>E98-G98-H98-I98-J98-K98-L98</f>
        <v>0</v>
      </c>
    </row>
    <row r="99" spans="1:17" x14ac:dyDescent="0.25">
      <c r="A99" s="51"/>
      <c r="B99" s="51"/>
      <c r="C99" s="51" t="s">
        <v>447</v>
      </c>
      <c r="D99" s="293" t="s">
        <v>420</v>
      </c>
      <c r="E99" s="308"/>
      <c r="F99" s="308">
        <f t="shared" ref="F99:F117" si="6">SUM(G99:P99)</f>
        <v>1.07</v>
      </c>
      <c r="G99" s="308">
        <v>0</v>
      </c>
      <c r="H99" s="308">
        <v>0.11</v>
      </c>
      <c r="I99" s="308">
        <v>0.33</v>
      </c>
      <c r="J99" s="308">
        <v>0.33</v>
      </c>
      <c r="K99" s="308">
        <v>0.2</v>
      </c>
      <c r="L99" s="308">
        <v>0.1</v>
      </c>
      <c r="M99" s="308"/>
      <c r="N99" s="308"/>
      <c r="O99" s="308"/>
      <c r="P99" s="308"/>
      <c r="Q99" s="51"/>
    </row>
    <row r="100" spans="1:17" x14ac:dyDescent="0.25">
      <c r="A100" s="51"/>
      <c r="B100" s="51"/>
      <c r="C100" s="51" t="s">
        <v>448</v>
      </c>
      <c r="D100" s="293" t="s">
        <v>421</v>
      </c>
      <c r="E100" s="336">
        <v>2.2000000000000002</v>
      </c>
      <c r="F100" s="51">
        <f t="shared" si="6"/>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6"/>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6"/>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6"/>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6"/>
        <v>0.7</v>
      </c>
      <c r="G104" s="51"/>
      <c r="H104" s="51"/>
      <c r="I104" s="51"/>
      <c r="J104" s="51"/>
      <c r="K104" s="51">
        <v>0.1</v>
      </c>
      <c r="L104" s="186">
        <v>0.6</v>
      </c>
      <c r="M104" s="51"/>
      <c r="N104" s="51"/>
      <c r="O104" s="51"/>
      <c r="P104" s="51"/>
      <c r="Q104" s="51">
        <f>E104-G104-H104-I104-J104-K104-L104</f>
        <v>1.2999999999999998</v>
      </c>
    </row>
    <row r="105" spans="1:17" x14ac:dyDescent="0.25">
      <c r="A105" s="51"/>
      <c r="B105" s="51"/>
      <c r="C105" s="51"/>
      <c r="D105" s="293" t="s">
        <v>422</v>
      </c>
      <c r="E105" s="51"/>
      <c r="F105" s="308">
        <f t="shared" si="6"/>
        <v>0.30000000000000004</v>
      </c>
      <c r="G105" s="308"/>
      <c r="H105" s="308"/>
      <c r="I105" s="308"/>
      <c r="J105" s="308"/>
      <c r="K105" s="308">
        <v>0.1</v>
      </c>
      <c r="L105" s="308">
        <v>0.2</v>
      </c>
      <c r="M105" s="308"/>
      <c r="N105" s="308"/>
      <c r="O105" s="308"/>
      <c r="P105" s="308"/>
      <c r="Q105" s="51"/>
    </row>
    <row r="106" spans="1:17" x14ac:dyDescent="0.25">
      <c r="A106" s="51">
        <v>19</v>
      </c>
      <c r="B106" s="51" t="s">
        <v>102</v>
      </c>
      <c r="C106" s="51" t="s">
        <v>163</v>
      </c>
      <c r="D106" s="293" t="s">
        <v>419</v>
      </c>
      <c r="E106" s="51">
        <v>2.5</v>
      </c>
      <c r="F106" s="51">
        <f t="shared" si="6"/>
        <v>2.5</v>
      </c>
      <c r="G106" s="51">
        <v>0</v>
      </c>
      <c r="H106" s="51">
        <v>0.8</v>
      </c>
      <c r="I106" s="51">
        <v>0.6</v>
      </c>
      <c r="J106" s="51">
        <v>0.6</v>
      </c>
      <c r="K106" s="51">
        <v>0.4</v>
      </c>
      <c r="L106" s="336">
        <v>0.1</v>
      </c>
      <c r="M106" s="51"/>
      <c r="N106" s="51"/>
      <c r="O106" s="51"/>
      <c r="P106" s="51"/>
      <c r="Q106" s="51">
        <f>E106-G106-H106-I106-J106-K106-L106</f>
        <v>0</v>
      </c>
    </row>
    <row r="107" spans="1:17" x14ac:dyDescent="0.25">
      <c r="A107" s="51"/>
      <c r="B107" s="51"/>
      <c r="C107" s="51" t="s">
        <v>450</v>
      </c>
      <c r="D107" s="293" t="s">
        <v>420</v>
      </c>
      <c r="E107" s="308"/>
      <c r="F107" s="308">
        <f t="shared" si="6"/>
        <v>0.59</v>
      </c>
      <c r="G107" s="308">
        <v>0</v>
      </c>
      <c r="H107" s="308">
        <v>0.11</v>
      </c>
      <c r="I107" s="308">
        <v>0.06</v>
      </c>
      <c r="J107" s="308">
        <v>0.26</v>
      </c>
      <c r="K107" s="308">
        <v>0.06</v>
      </c>
      <c r="L107" s="308">
        <v>0.1</v>
      </c>
      <c r="M107" s="308"/>
      <c r="N107" s="308"/>
      <c r="O107" s="308"/>
      <c r="P107" s="308"/>
      <c r="Q107" s="51"/>
    </row>
    <row r="108" spans="1:17" x14ac:dyDescent="0.25">
      <c r="A108" s="51"/>
      <c r="B108" s="51"/>
      <c r="C108" s="51"/>
      <c r="D108" s="293" t="s">
        <v>421</v>
      </c>
      <c r="E108" s="51">
        <v>2.2999999999999998</v>
      </c>
      <c r="F108" s="51">
        <f t="shared" si="6"/>
        <v>0.1</v>
      </c>
      <c r="G108" s="51"/>
      <c r="H108" s="51"/>
      <c r="I108" s="51"/>
      <c r="J108" s="51"/>
      <c r="K108" s="51"/>
      <c r="L108" s="336">
        <v>0.1</v>
      </c>
      <c r="M108" s="51"/>
      <c r="N108" s="51"/>
      <c r="O108" s="51"/>
      <c r="P108" s="51"/>
      <c r="Q108" s="51">
        <f>E108-G108-H108-I108-L108</f>
        <v>2.1999999999999997</v>
      </c>
    </row>
    <row r="109" spans="1:17" x14ac:dyDescent="0.25">
      <c r="A109" s="51"/>
      <c r="B109" s="51"/>
      <c r="C109" s="51"/>
      <c r="D109" s="293" t="s">
        <v>422</v>
      </c>
      <c r="E109" s="51"/>
      <c r="F109" s="308">
        <f t="shared" si="6"/>
        <v>0.1</v>
      </c>
      <c r="G109" s="308"/>
      <c r="H109" s="308"/>
      <c r="I109" s="308"/>
      <c r="J109" s="308"/>
      <c r="K109" s="308"/>
      <c r="L109" s="308">
        <v>0.1</v>
      </c>
      <c r="M109" s="308"/>
      <c r="N109" s="308"/>
      <c r="O109" s="308"/>
      <c r="P109" s="308"/>
      <c r="Q109" s="51"/>
    </row>
    <row r="110" spans="1:17" x14ac:dyDescent="0.25">
      <c r="A110" s="51">
        <v>20</v>
      </c>
      <c r="B110" s="51" t="s">
        <v>109</v>
      </c>
      <c r="C110" s="51" t="s">
        <v>173</v>
      </c>
      <c r="D110" s="293" t="s">
        <v>419</v>
      </c>
      <c r="E110" s="51">
        <v>5</v>
      </c>
      <c r="F110" s="51">
        <f t="shared" si="6"/>
        <v>5</v>
      </c>
      <c r="G110" s="51">
        <v>0.4</v>
      </c>
      <c r="H110" s="51">
        <v>1</v>
      </c>
      <c r="I110" s="51">
        <v>1.3</v>
      </c>
      <c r="J110" s="51">
        <v>1</v>
      </c>
      <c r="K110" s="51">
        <v>0.8</v>
      </c>
      <c r="L110" s="186">
        <v>0.5</v>
      </c>
      <c r="M110" s="51"/>
      <c r="N110" s="51"/>
      <c r="O110" s="51"/>
      <c r="P110" s="51"/>
      <c r="Q110" s="51">
        <f>E110-G110-H110-I110-J110-K110-L110</f>
        <v>0</v>
      </c>
    </row>
    <row r="111" spans="1:17" x14ac:dyDescent="0.25">
      <c r="A111" s="51"/>
      <c r="B111" s="51"/>
      <c r="C111" s="51" t="s">
        <v>451</v>
      </c>
      <c r="D111" s="293" t="s">
        <v>420</v>
      </c>
      <c r="E111" s="51"/>
      <c r="F111" s="308">
        <f t="shared" si="6"/>
        <v>5.0500000000000007</v>
      </c>
      <c r="G111" s="308">
        <v>0.15</v>
      </c>
      <c r="H111" s="308">
        <v>1</v>
      </c>
      <c r="I111" s="308">
        <v>1.3</v>
      </c>
      <c r="J111" s="308">
        <v>1</v>
      </c>
      <c r="K111" s="308">
        <v>1.1000000000000001</v>
      </c>
      <c r="L111" s="308">
        <v>0.5</v>
      </c>
      <c r="M111" s="308"/>
      <c r="N111" s="308"/>
      <c r="O111" s="308"/>
      <c r="P111" s="308"/>
      <c r="Q111" s="51"/>
    </row>
    <row r="112" spans="1:17" x14ac:dyDescent="0.25">
      <c r="A112" s="51"/>
      <c r="B112" s="51"/>
      <c r="C112" s="51" t="s">
        <v>452</v>
      </c>
      <c r="D112" s="293" t="s">
        <v>421</v>
      </c>
      <c r="E112" s="51">
        <v>3</v>
      </c>
      <c r="F112" s="51">
        <f t="shared" si="6"/>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6"/>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336">
        <v>4.55</v>
      </c>
      <c r="F114" s="51">
        <f t="shared" si="6"/>
        <v>4.5500000000000007</v>
      </c>
      <c r="G114" s="51">
        <v>0.25</v>
      </c>
      <c r="H114" s="51">
        <v>1.25</v>
      </c>
      <c r="I114" s="51">
        <v>1.5</v>
      </c>
      <c r="J114" s="51">
        <v>0.65</v>
      </c>
      <c r="K114" s="51">
        <v>0.5</v>
      </c>
      <c r="L114" s="336">
        <v>0.4</v>
      </c>
      <c r="M114" s="51"/>
      <c r="N114" s="51"/>
      <c r="O114" s="51"/>
      <c r="P114" s="51"/>
      <c r="Q114" s="51">
        <f>E114-G114-H114-I114-J114-K114-L114</f>
        <v>0</v>
      </c>
    </row>
    <row r="115" spans="1:17" x14ac:dyDescent="0.25">
      <c r="A115" s="51"/>
      <c r="B115" s="51"/>
      <c r="C115" s="51" t="s">
        <v>453</v>
      </c>
      <c r="D115" s="293" t="s">
        <v>420</v>
      </c>
      <c r="E115" s="51"/>
      <c r="F115" s="308">
        <f t="shared" si="6"/>
        <v>3.26</v>
      </c>
      <c r="G115" s="308">
        <v>0.1</v>
      </c>
      <c r="H115" s="308">
        <v>0.11</v>
      </c>
      <c r="I115" s="308">
        <v>1.5</v>
      </c>
      <c r="J115" s="308">
        <v>0.65</v>
      </c>
      <c r="K115" s="308">
        <v>0.5</v>
      </c>
      <c r="L115" s="308">
        <v>0.4</v>
      </c>
      <c r="M115" s="308"/>
      <c r="N115" s="308"/>
      <c r="O115" s="308"/>
      <c r="P115" s="308"/>
      <c r="Q115" s="51"/>
    </row>
    <row r="116" spans="1:17" x14ac:dyDescent="0.25">
      <c r="A116" s="51"/>
      <c r="B116" s="51"/>
      <c r="C116" s="51"/>
      <c r="D116" s="293" t="s">
        <v>421</v>
      </c>
      <c r="E116" s="336">
        <v>1.45</v>
      </c>
      <c r="F116" s="51">
        <f t="shared" si="6"/>
        <v>1.45</v>
      </c>
      <c r="G116" s="51"/>
      <c r="H116" s="51"/>
      <c r="I116" s="51"/>
      <c r="J116" s="51"/>
      <c r="K116" s="51"/>
      <c r="L116" s="186"/>
      <c r="M116" s="336">
        <v>0.35</v>
      </c>
      <c r="N116" s="336">
        <v>0.5</v>
      </c>
      <c r="O116" s="336">
        <v>0.6</v>
      </c>
      <c r="P116" s="51"/>
      <c r="Q116" s="51">
        <f>E116-G116-H116-I116</f>
        <v>1.45</v>
      </c>
    </row>
    <row r="117" spans="1:17" x14ac:dyDescent="0.25">
      <c r="A117" s="51"/>
      <c r="B117" s="51"/>
      <c r="C117" s="51"/>
      <c r="D117" s="293" t="s">
        <v>422</v>
      </c>
      <c r="E117" s="51"/>
      <c r="F117" s="308">
        <f t="shared" si="6"/>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7">SUM(G120:P120)</f>
        <v>1.5</v>
      </c>
      <c r="G120" s="51"/>
      <c r="H120" s="51"/>
      <c r="I120" s="51"/>
      <c r="J120" s="51"/>
      <c r="K120" s="51"/>
      <c r="L120" s="186">
        <v>1.5</v>
      </c>
      <c r="M120" s="51"/>
      <c r="N120" s="51"/>
      <c r="O120" s="51"/>
      <c r="P120" s="51"/>
      <c r="Q120" s="51">
        <f>E120-G120-H120-I120-L120</f>
        <v>0</v>
      </c>
    </row>
    <row r="121" spans="1:17" x14ac:dyDescent="0.25">
      <c r="A121" s="51"/>
      <c r="B121" s="51"/>
      <c r="C121" s="311"/>
      <c r="D121" s="293" t="s">
        <v>422</v>
      </c>
      <c r="E121" s="51"/>
      <c r="F121" s="308">
        <f t="shared" ref="F121" si="8">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46.150000000000006</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44.470000000000006</v>
      </c>
      <c r="G125" s="51">
        <f>SUM(G35,G39,G43,G47,G51,G55,G63,G67,G71,G75,G79,G83,G87,G91,G95,G99,G103,G107,G111,G115)</f>
        <v>1.6500000000000001</v>
      </c>
      <c r="H125" s="51">
        <f t="shared" ref="H125:P125" si="9">SUM(H35,H39,H43,H47,H51,H55,H59,H63,H67,H71,H75,H79,H83,H87,H91,H95,H99,H103,H107,H111,H115)</f>
        <v>8.36</v>
      </c>
      <c r="I125" s="51">
        <f t="shared" si="9"/>
        <v>11.860000000000001</v>
      </c>
      <c r="J125" s="51">
        <f t="shared" si="9"/>
        <v>9.84</v>
      </c>
      <c r="K125" s="51">
        <f t="shared" si="9"/>
        <v>8.1599999999999984</v>
      </c>
      <c r="L125" s="51">
        <f t="shared" si="9"/>
        <v>4.8000000000000007</v>
      </c>
      <c r="M125" s="51">
        <f t="shared" si="9"/>
        <v>0</v>
      </c>
      <c r="N125" s="51">
        <f t="shared" si="9"/>
        <v>0</v>
      </c>
      <c r="O125" s="51">
        <f t="shared" si="9"/>
        <v>0</v>
      </c>
      <c r="P125" s="51">
        <f t="shared" si="9"/>
        <v>0</v>
      </c>
    </row>
    <row r="126" spans="1:17" x14ac:dyDescent="0.25">
      <c r="A126" s="51"/>
      <c r="B126" s="51"/>
      <c r="C126" s="311" t="s">
        <v>458</v>
      </c>
      <c r="D126" s="51"/>
      <c r="E126" s="51">
        <f>SUM(E36,E40,E44,E48,E52,E56,E60,E64,E68,E72,E76,E80,E84,E88,E92,E96,E100,E104,E108,E112,E116,E120)</f>
        <v>58.45</v>
      </c>
      <c r="F126" s="51">
        <f t="shared" ref="F126:P126" si="10">SUM(F37,F41,F45,F49,F53,F57,F61,F65,F69,F73,F77,F81,F85,F89,F93,F97,F101,F105,F109,F113,F117)</f>
        <v>10.110000000000001</v>
      </c>
      <c r="G126" s="51">
        <f t="shared" si="10"/>
        <v>0</v>
      </c>
      <c r="H126" s="51">
        <f t="shared" si="10"/>
        <v>1.4200000000000002</v>
      </c>
      <c r="I126" s="51">
        <f t="shared" si="10"/>
        <v>1.04</v>
      </c>
      <c r="J126" s="51">
        <f t="shared" si="10"/>
        <v>1.2000000000000002</v>
      </c>
      <c r="K126" s="51">
        <f t="shared" si="10"/>
        <v>2.4500000000000002</v>
      </c>
      <c r="L126" s="51">
        <f>SUM(L37,L41,L45,L49,L53,L57,L61,L65,L69,L73,L77,L81,L85,L89,L93,L97,L101,L105,L109,L113,L117,L121)</f>
        <v>5.2</v>
      </c>
      <c r="M126" s="51">
        <f t="shared" si="10"/>
        <v>0</v>
      </c>
      <c r="N126" s="51">
        <f t="shared" si="10"/>
        <v>0</v>
      </c>
      <c r="O126" s="51">
        <f t="shared" si="10"/>
        <v>0</v>
      </c>
      <c r="P126" s="51">
        <f t="shared" si="10"/>
        <v>0</v>
      </c>
    </row>
    <row r="127" spans="1:17" x14ac:dyDescent="0.25">
      <c r="A127" s="51"/>
      <c r="B127" s="51"/>
      <c r="C127" s="311" t="s">
        <v>459</v>
      </c>
      <c r="D127" s="51"/>
      <c r="E127" s="51">
        <f>E125+E126</f>
        <v>124.5</v>
      </c>
      <c r="F127" s="51">
        <f>F125+F126</f>
        <v>54.580000000000005</v>
      </c>
      <c r="G127" s="51">
        <f t="shared" ref="G127:P127" si="11">G125+G126</f>
        <v>1.6500000000000001</v>
      </c>
      <c r="H127" s="51">
        <f t="shared" si="11"/>
        <v>9.7799999999999994</v>
      </c>
      <c r="I127" s="51">
        <f t="shared" si="11"/>
        <v>12.900000000000002</v>
      </c>
      <c r="J127" s="51">
        <f t="shared" si="11"/>
        <v>11.04</v>
      </c>
      <c r="K127" s="51">
        <f t="shared" si="11"/>
        <v>10.61</v>
      </c>
      <c r="L127" s="51">
        <f t="shared" si="11"/>
        <v>10</v>
      </c>
      <c r="M127" s="51">
        <f t="shared" si="11"/>
        <v>0</v>
      </c>
      <c r="N127" s="51">
        <f t="shared" si="11"/>
        <v>0</v>
      </c>
      <c r="O127" s="51">
        <f t="shared" si="11"/>
        <v>0</v>
      </c>
      <c r="P127" s="51">
        <f t="shared" si="11"/>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51">
        <f>SUM(G130:L130)</f>
        <v>5.7</v>
      </c>
    </row>
    <row r="131" spans="1:17" x14ac:dyDescent="0.25">
      <c r="A131" s="51">
        <v>2</v>
      </c>
      <c r="B131" s="51" t="s">
        <v>3</v>
      </c>
      <c r="C131" s="51" t="s">
        <v>128</v>
      </c>
      <c r="D131" s="51"/>
      <c r="E131" s="51"/>
      <c r="F131" s="51"/>
      <c r="G131" s="51"/>
      <c r="H131" s="51"/>
      <c r="I131" s="51">
        <v>0.33</v>
      </c>
      <c r="J131" s="51"/>
      <c r="K131" s="51"/>
      <c r="L131" s="51"/>
      <c r="M131" s="51"/>
      <c r="N131" s="51"/>
      <c r="O131" s="51"/>
      <c r="P131" s="51"/>
      <c r="Q131" s="51">
        <f t="shared" ref="Q131:Q152" si="12">SUM(G131:L131)</f>
        <v>0.33</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2"/>
        <v>3.76</v>
      </c>
    </row>
    <row r="133" spans="1:17" x14ac:dyDescent="0.25">
      <c r="A133" s="51">
        <v>4</v>
      </c>
      <c r="B133" s="51" t="s">
        <v>4</v>
      </c>
      <c r="C133" s="51" t="s">
        <v>130</v>
      </c>
      <c r="D133" s="51"/>
      <c r="E133" s="51"/>
      <c r="F133" s="51"/>
      <c r="G133" s="51"/>
      <c r="H133" s="51"/>
      <c r="I133" s="51">
        <v>1</v>
      </c>
      <c r="J133" s="51"/>
      <c r="K133" s="51"/>
      <c r="L133" s="51"/>
      <c r="M133" s="51"/>
      <c r="N133" s="51"/>
      <c r="O133" s="51"/>
      <c r="P133" s="51"/>
      <c r="Q133" s="51">
        <f t="shared" si="12"/>
        <v>1</v>
      </c>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51">
        <f t="shared" si="12"/>
        <v>2.5</v>
      </c>
    </row>
    <row r="135" spans="1:17" x14ac:dyDescent="0.25">
      <c r="A135" s="51">
        <v>6</v>
      </c>
      <c r="B135" s="51" t="s">
        <v>11</v>
      </c>
      <c r="C135" s="51" t="s">
        <v>132</v>
      </c>
      <c r="D135" s="51"/>
      <c r="E135" s="51"/>
      <c r="F135" s="51"/>
      <c r="G135" s="51"/>
      <c r="H135" s="51">
        <v>1.1000000000000001</v>
      </c>
      <c r="I135" s="51">
        <v>1.66</v>
      </c>
      <c r="J135" s="51">
        <v>1</v>
      </c>
      <c r="K135" s="51">
        <v>1.5</v>
      </c>
      <c r="L135" s="51">
        <v>1</v>
      </c>
      <c r="M135" s="51"/>
      <c r="N135" s="51"/>
      <c r="O135" s="51"/>
      <c r="P135" s="51"/>
      <c r="Q135" s="51">
        <f t="shared" si="12"/>
        <v>6.26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2"/>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2"/>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2"/>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2"/>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2"/>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2"/>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2"/>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2"/>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2"/>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2"/>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2"/>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2"/>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2"/>
        <v>0</v>
      </c>
    </row>
    <row r="149" spans="1:17" x14ac:dyDescent="0.25">
      <c r="A149" s="51">
        <v>20</v>
      </c>
      <c r="B149" s="51" t="s">
        <v>109</v>
      </c>
      <c r="C149" s="51" t="s">
        <v>173</v>
      </c>
      <c r="D149" s="51"/>
      <c r="E149" s="51"/>
      <c r="F149" s="51"/>
      <c r="G149" s="51"/>
      <c r="H149" s="51">
        <v>0.5</v>
      </c>
      <c r="I149" s="51">
        <v>1</v>
      </c>
      <c r="J149" s="51">
        <v>1</v>
      </c>
      <c r="K149" s="51">
        <v>0.5</v>
      </c>
      <c r="L149" s="51">
        <v>0.7</v>
      </c>
      <c r="M149" s="51"/>
      <c r="N149" s="51"/>
      <c r="O149" s="51"/>
      <c r="P149" s="51"/>
      <c r="Q149" s="51">
        <f t="shared" si="12"/>
        <v>3.7</v>
      </c>
    </row>
    <row r="150" spans="1:17" x14ac:dyDescent="0.25">
      <c r="A150" s="51">
        <v>21</v>
      </c>
      <c r="B150" s="51" t="s">
        <v>119</v>
      </c>
      <c r="C150" s="51" t="s">
        <v>171</v>
      </c>
      <c r="D150" s="51"/>
      <c r="E150" s="51"/>
      <c r="F150" s="51"/>
      <c r="G150" s="51"/>
      <c r="H150" s="51">
        <v>0.5</v>
      </c>
      <c r="I150" s="51">
        <v>1</v>
      </c>
      <c r="J150" s="51"/>
      <c r="K150" s="51">
        <v>0.5</v>
      </c>
      <c r="L150" s="51">
        <v>0.7</v>
      </c>
      <c r="M150" s="51"/>
      <c r="N150" s="51"/>
      <c r="O150" s="51"/>
      <c r="P150" s="51"/>
      <c r="Q150" s="51">
        <f t="shared" si="12"/>
        <v>2.7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2"/>
        <v>0</v>
      </c>
    </row>
    <row r="152" spans="1:17" x14ac:dyDescent="0.25">
      <c r="A152" s="51"/>
      <c r="B152" s="164" t="s">
        <v>492</v>
      </c>
      <c r="C152" s="51"/>
      <c r="D152" s="51"/>
      <c r="E152" s="51"/>
      <c r="F152" s="51"/>
      <c r="G152" s="51"/>
      <c r="H152" s="51"/>
      <c r="I152" s="51"/>
      <c r="J152" s="51"/>
      <c r="K152" s="51">
        <v>1.3</v>
      </c>
      <c r="L152" s="51">
        <v>0.5</v>
      </c>
      <c r="M152" s="51"/>
      <c r="N152" s="51"/>
      <c r="O152" s="51"/>
      <c r="P152" s="51"/>
      <c r="Q152" s="51">
        <f t="shared" si="12"/>
        <v>1.8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5"/>
  <sheetViews>
    <sheetView zoomScale="115" zoomScaleNormal="115" workbookViewId="0">
      <selection activeCell="G29" sqref="G29"/>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12.579999999999998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v>
      </c>
      <c r="G96" s="51"/>
      <c r="H96" s="51"/>
      <c r="I96" s="51"/>
      <c r="J96" s="51"/>
      <c r="K96" s="51"/>
      <c r="L96" s="186"/>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186">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186"/>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12">
        <v>22</v>
      </c>
      <c r="B118" s="12" t="s">
        <v>493</v>
      </c>
      <c r="C118" s="12" t="s">
        <v>494</v>
      </c>
      <c r="D118" s="293" t="s">
        <v>419</v>
      </c>
      <c r="E118" s="51">
        <v>0</v>
      </c>
      <c r="F118" s="51"/>
      <c r="G118" s="51"/>
      <c r="H118" s="51"/>
      <c r="I118" s="51"/>
      <c r="J118" s="51"/>
      <c r="K118" s="51"/>
      <c r="L118" s="186"/>
      <c r="M118" s="51"/>
      <c r="N118" s="51"/>
      <c r="O118" s="51"/>
      <c r="P118" s="51"/>
      <c r="Q118" s="12"/>
    </row>
    <row r="119" spans="1:17" x14ac:dyDescent="0.25">
      <c r="A119" s="324"/>
      <c r="B119" s="324"/>
      <c r="C119" s="321"/>
      <c r="D119" s="293" t="s">
        <v>420</v>
      </c>
      <c r="E119" s="51"/>
      <c r="F119" s="51"/>
      <c r="G119" s="51"/>
      <c r="H119" s="51"/>
      <c r="I119" s="51"/>
      <c r="J119" s="51"/>
      <c r="K119" s="51"/>
      <c r="L119" s="186"/>
      <c r="M119" s="51"/>
      <c r="N119" s="51"/>
      <c r="O119" s="51"/>
      <c r="P119" s="51"/>
      <c r="Q119" s="12"/>
    </row>
    <row r="120" spans="1:17" s="12" customFormat="1" x14ac:dyDescent="0.25">
      <c r="A120" s="324"/>
      <c r="B120" s="324"/>
      <c r="C120" s="321"/>
      <c r="D120" s="293" t="s">
        <v>421</v>
      </c>
      <c r="E120" s="51">
        <v>1.5</v>
      </c>
      <c r="F120" s="51"/>
      <c r="G120" s="51"/>
      <c r="H120" s="51"/>
      <c r="I120" s="51"/>
      <c r="J120" s="51"/>
      <c r="K120" s="51"/>
      <c r="L120" s="186">
        <v>1.5</v>
      </c>
      <c r="M120" s="51"/>
      <c r="N120" s="51"/>
      <c r="O120" s="51"/>
      <c r="P120" s="51"/>
    </row>
    <row r="121" spans="1:17" s="12" customFormat="1" x14ac:dyDescent="0.25">
      <c r="A121" s="324"/>
      <c r="B121" s="324"/>
      <c r="C121" s="321"/>
      <c r="D121" s="293" t="s">
        <v>422</v>
      </c>
      <c r="E121" s="51"/>
      <c r="F121" s="51"/>
      <c r="G121" s="51"/>
      <c r="H121" s="51"/>
      <c r="I121" s="51"/>
      <c r="J121" s="51"/>
      <c r="K121" s="51"/>
      <c r="L121" s="51"/>
      <c r="M121" s="51"/>
      <c r="N121" s="51"/>
      <c r="O121" s="51"/>
      <c r="P121" s="51"/>
    </row>
    <row r="122" spans="1:17" s="12" customFormat="1" x14ac:dyDescent="0.25">
      <c r="A122" s="324"/>
      <c r="B122" s="324"/>
      <c r="C122" s="321"/>
      <c r="D122" s="51"/>
      <c r="E122" s="51"/>
      <c r="F122" s="51"/>
      <c r="G122" s="51"/>
      <c r="H122" s="51"/>
      <c r="I122" s="51"/>
      <c r="J122" s="51"/>
      <c r="K122" s="51"/>
      <c r="L122" s="51"/>
      <c r="M122" s="51"/>
      <c r="N122" s="51"/>
      <c r="O122" s="51"/>
      <c r="P122" s="51"/>
    </row>
    <row r="123" spans="1:17" s="12" customFormat="1"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51"/>
      <c r="E124" s="323" t="s">
        <v>460</v>
      </c>
      <c r="F124" s="323" t="s">
        <v>461</v>
      </c>
      <c r="G124" s="323"/>
      <c r="H124" s="51"/>
      <c r="I124" s="51"/>
      <c r="J124" s="51"/>
      <c r="K124" s="51"/>
      <c r="L124" s="51"/>
      <c r="M124" s="51"/>
      <c r="N124" s="51"/>
      <c r="O124" s="51"/>
      <c r="P124" s="51"/>
      <c r="Q124" s="12"/>
    </row>
    <row r="125" spans="1:17" x14ac:dyDescent="0.25">
      <c r="A125" s="51"/>
      <c r="B125" s="51"/>
      <c r="C125" s="311" t="s">
        <v>457</v>
      </c>
      <c r="D125" s="51"/>
      <c r="E125" s="51">
        <f>SUM(E34,E38,E42,E46,E50,E54,E58,E62,E66,E70,E74,E78,E82,E86,E90,E94,E98,E102,E106,E110,E114)</f>
        <v>62.3</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c r="Q125" s="12"/>
    </row>
    <row r="126" spans="1:17" x14ac:dyDescent="0.25">
      <c r="A126" s="51"/>
      <c r="B126" s="51"/>
      <c r="C126" s="311" t="s">
        <v>458</v>
      </c>
      <c r="D126" s="51"/>
      <c r="E126" s="51">
        <f>SUM(E36,E40,E44,E48,E52,E56,E60,E64,E68,E72,E76,E80,E84,E88,E92,E96,E100,E104,E108,E112,E116)</f>
        <v>60.70000000000001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c r="Q126" s="12"/>
    </row>
    <row r="127" spans="1:17" x14ac:dyDescent="0.25">
      <c r="A127" s="51"/>
      <c r="B127" s="51"/>
      <c r="C127" s="311" t="s">
        <v>459</v>
      </c>
      <c r="D127" s="51"/>
      <c r="E127" s="51">
        <f>E125+E126</f>
        <v>123</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c r="Q127" s="12"/>
    </row>
    <row r="128" spans="1:17" x14ac:dyDescent="0.25">
      <c r="A128" s="12"/>
      <c r="B128" s="12"/>
      <c r="C128" s="12"/>
      <c r="D128" s="12"/>
      <c r="E128" s="12"/>
      <c r="F128" s="12"/>
      <c r="G128" s="12"/>
      <c r="H128" s="12"/>
      <c r="I128" s="12"/>
      <c r="J128" s="12"/>
      <c r="K128" s="12"/>
      <c r="L128" s="12"/>
      <c r="M128" s="12"/>
      <c r="N128" s="12"/>
      <c r="O128" s="12"/>
      <c r="P128" s="12"/>
      <c r="Q128" s="12"/>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12"/>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12"/>
    </row>
    <row r="131" spans="1:17" x14ac:dyDescent="0.25">
      <c r="A131" s="51">
        <v>2</v>
      </c>
      <c r="B131" s="51" t="s">
        <v>3</v>
      </c>
      <c r="C131" s="51" t="s">
        <v>128</v>
      </c>
      <c r="D131" s="51"/>
      <c r="E131" s="51"/>
      <c r="F131" s="51"/>
      <c r="G131" s="51"/>
      <c r="H131" s="51"/>
      <c r="I131" s="51">
        <v>0.33</v>
      </c>
      <c r="J131" s="51"/>
      <c r="K131" s="51"/>
      <c r="L131" s="51"/>
      <c r="M131" s="51"/>
      <c r="N131" s="51"/>
      <c r="O131" s="51"/>
      <c r="P131" s="51"/>
      <c r="Q131" s="12"/>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12"/>
    </row>
    <row r="133" spans="1:17" x14ac:dyDescent="0.25">
      <c r="A133" s="51">
        <v>4</v>
      </c>
      <c r="B133" s="51" t="s">
        <v>4</v>
      </c>
      <c r="C133" s="51" t="s">
        <v>130</v>
      </c>
      <c r="D133" s="51"/>
      <c r="E133" s="51"/>
      <c r="F133" s="51"/>
      <c r="G133" s="51"/>
      <c r="H133" s="51"/>
      <c r="I133" s="51">
        <v>1</v>
      </c>
      <c r="J133" s="51"/>
      <c r="K133" s="51"/>
      <c r="L133" s="51"/>
      <c r="M133" s="51"/>
      <c r="N133" s="51"/>
      <c r="O133" s="51"/>
      <c r="P133" s="51"/>
      <c r="Q133" s="12"/>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12"/>
    </row>
    <row r="135" spans="1:17"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c r="Q135" s="12"/>
    </row>
    <row r="136" spans="1:17" x14ac:dyDescent="0.25">
      <c r="A136" s="51">
        <v>7</v>
      </c>
      <c r="B136" s="51" t="s">
        <v>8</v>
      </c>
      <c r="C136" s="51" t="s">
        <v>133</v>
      </c>
      <c r="D136" s="51"/>
      <c r="E136" s="51"/>
      <c r="F136" s="51"/>
      <c r="G136" s="51"/>
      <c r="H136" s="51"/>
      <c r="I136" s="51"/>
      <c r="J136" s="51"/>
      <c r="K136" s="51"/>
      <c r="L136" s="51"/>
      <c r="M136" s="51"/>
      <c r="N136" s="51"/>
      <c r="O136" s="51"/>
      <c r="P136" s="51"/>
      <c r="Q136" s="12"/>
    </row>
    <row r="137" spans="1:17" x14ac:dyDescent="0.25">
      <c r="A137" s="51">
        <v>8</v>
      </c>
      <c r="B137" s="51" t="s">
        <v>7</v>
      </c>
      <c r="C137" s="51" t="s">
        <v>134</v>
      </c>
      <c r="D137" s="51"/>
      <c r="E137" s="51"/>
      <c r="F137" s="51"/>
      <c r="G137" s="51"/>
      <c r="H137" s="51"/>
      <c r="I137" s="51"/>
      <c r="J137" s="51"/>
      <c r="K137" s="51"/>
      <c r="L137" s="51"/>
      <c r="M137" s="51"/>
      <c r="N137" s="51"/>
      <c r="O137" s="51"/>
      <c r="P137" s="51"/>
      <c r="Q137" s="12"/>
    </row>
    <row r="138" spans="1:17" x14ac:dyDescent="0.25">
      <c r="A138" s="51">
        <v>9</v>
      </c>
      <c r="B138" s="51" t="s">
        <v>9</v>
      </c>
      <c r="C138" s="51" t="s">
        <v>135</v>
      </c>
      <c r="D138" s="51"/>
      <c r="E138" s="51"/>
      <c r="F138" s="51"/>
      <c r="G138" s="51"/>
      <c r="H138" s="51"/>
      <c r="I138" s="51"/>
      <c r="J138" s="51"/>
      <c r="K138" s="51"/>
      <c r="L138" s="51"/>
      <c r="M138" s="51"/>
      <c r="N138" s="51"/>
      <c r="O138" s="51"/>
      <c r="P138" s="51"/>
      <c r="Q138" s="12"/>
    </row>
    <row r="139" spans="1:17" x14ac:dyDescent="0.25">
      <c r="A139" s="51">
        <v>10</v>
      </c>
      <c r="B139" s="51" t="s">
        <v>64</v>
      </c>
      <c r="C139" s="51" t="s">
        <v>136</v>
      </c>
      <c r="D139" s="51"/>
      <c r="E139" s="51"/>
      <c r="F139" s="51"/>
      <c r="G139" s="51"/>
      <c r="H139" s="51"/>
      <c r="I139" s="51"/>
      <c r="J139" s="51"/>
      <c r="K139" s="51"/>
      <c r="L139" s="51"/>
      <c r="M139" s="51"/>
      <c r="N139" s="51"/>
      <c r="O139" s="51"/>
      <c r="P139" s="51"/>
      <c r="Q139" s="12"/>
    </row>
    <row r="140" spans="1:17" x14ac:dyDescent="0.25">
      <c r="A140" s="51">
        <v>11</v>
      </c>
      <c r="B140" s="51" t="s">
        <v>418</v>
      </c>
      <c r="C140" s="51" t="s">
        <v>147</v>
      </c>
      <c r="D140" s="51"/>
      <c r="E140" s="51"/>
      <c r="F140" s="51"/>
      <c r="G140" s="51"/>
      <c r="H140" s="51"/>
      <c r="I140" s="51"/>
      <c r="J140" s="51"/>
      <c r="K140" s="51"/>
      <c r="L140" s="51"/>
      <c r="M140" s="51"/>
      <c r="N140" s="51"/>
      <c r="O140" s="51"/>
      <c r="P140" s="51"/>
      <c r="Q140" s="12"/>
    </row>
    <row r="141" spans="1:17" x14ac:dyDescent="0.25">
      <c r="A141" s="51">
        <v>12</v>
      </c>
      <c r="B141" s="51" t="s">
        <v>72</v>
      </c>
      <c r="C141" s="51" t="s">
        <v>149</v>
      </c>
      <c r="D141" s="51"/>
      <c r="E141" s="51"/>
      <c r="F141" s="51"/>
      <c r="G141" s="51"/>
      <c r="H141" s="51"/>
      <c r="I141" s="51"/>
      <c r="J141" s="51">
        <v>0.3</v>
      </c>
      <c r="K141" s="51"/>
      <c r="L141" s="51"/>
      <c r="M141" s="51"/>
      <c r="N141" s="51"/>
      <c r="O141" s="51"/>
      <c r="P141" s="51"/>
      <c r="Q141" s="12"/>
    </row>
    <row r="142" spans="1:17" x14ac:dyDescent="0.25">
      <c r="A142" s="51">
        <v>13</v>
      </c>
      <c r="B142" s="51" t="s">
        <v>77</v>
      </c>
      <c r="C142" s="51" t="s">
        <v>152</v>
      </c>
      <c r="D142" s="51"/>
      <c r="E142" s="51"/>
      <c r="F142" s="51"/>
      <c r="G142" s="51"/>
      <c r="H142" s="51"/>
      <c r="I142" s="51"/>
      <c r="J142" s="51"/>
      <c r="K142" s="51"/>
      <c r="L142" s="51"/>
      <c r="M142" s="51"/>
      <c r="N142" s="51"/>
      <c r="O142" s="51"/>
      <c r="P142" s="51"/>
      <c r="Q142" s="12"/>
    </row>
    <row r="143" spans="1:17" x14ac:dyDescent="0.25">
      <c r="A143" s="51">
        <v>14</v>
      </c>
      <c r="B143" s="51" t="s">
        <v>84</v>
      </c>
      <c r="C143" s="51" t="s">
        <v>155</v>
      </c>
      <c r="D143" s="51"/>
      <c r="E143" s="51"/>
      <c r="F143" s="51"/>
      <c r="G143" s="51"/>
      <c r="H143" s="51"/>
      <c r="I143" s="51"/>
      <c r="J143" s="51"/>
      <c r="K143" s="51"/>
      <c r="L143" s="51"/>
      <c r="M143" s="51"/>
      <c r="N143" s="51"/>
      <c r="O143" s="51"/>
      <c r="P143" s="51"/>
      <c r="Q143" s="12"/>
    </row>
    <row r="144" spans="1:17" x14ac:dyDescent="0.25">
      <c r="A144" s="51">
        <v>15</v>
      </c>
      <c r="B144" s="51" t="s">
        <v>10</v>
      </c>
      <c r="C144" s="51" t="s">
        <v>159</v>
      </c>
      <c r="D144" s="51"/>
      <c r="E144" s="51"/>
      <c r="F144" s="51"/>
      <c r="G144" s="51"/>
      <c r="H144" s="51"/>
      <c r="I144" s="51"/>
      <c r="J144" s="51"/>
      <c r="K144" s="51"/>
      <c r="L144" s="51"/>
      <c r="M144" s="51"/>
      <c r="N144" s="51"/>
      <c r="O144" s="51"/>
      <c r="P144" s="51"/>
      <c r="Q144" s="12"/>
    </row>
    <row r="145" spans="1:17" x14ac:dyDescent="0.25">
      <c r="A145" s="51">
        <v>16</v>
      </c>
      <c r="B145" s="51" t="s">
        <v>12</v>
      </c>
      <c r="C145" s="51" t="s">
        <v>160</v>
      </c>
      <c r="D145" s="51"/>
      <c r="E145" s="51"/>
      <c r="F145" s="51"/>
      <c r="G145" s="51"/>
      <c r="H145" s="51"/>
      <c r="I145" s="51"/>
      <c r="J145" s="51"/>
      <c r="K145" s="51"/>
      <c r="L145" s="51"/>
      <c r="M145" s="51"/>
      <c r="N145" s="51"/>
      <c r="O145" s="51"/>
      <c r="P145" s="51"/>
      <c r="Q145" s="12"/>
    </row>
    <row r="146" spans="1:17" x14ac:dyDescent="0.25">
      <c r="A146" s="51">
        <v>17</v>
      </c>
      <c r="B146" s="51" t="s">
        <v>96</v>
      </c>
      <c r="C146" s="51" t="s">
        <v>161</v>
      </c>
      <c r="D146" s="51"/>
      <c r="E146" s="51"/>
      <c r="F146" s="51"/>
      <c r="G146" s="51"/>
      <c r="H146" s="51"/>
      <c r="I146" s="51"/>
      <c r="J146" s="51"/>
      <c r="K146" s="51"/>
      <c r="L146" s="51"/>
      <c r="M146" s="51"/>
      <c r="N146" s="51"/>
      <c r="O146" s="51"/>
      <c r="P146" s="51"/>
      <c r="Q146" s="12"/>
    </row>
    <row r="147" spans="1:17" x14ac:dyDescent="0.25">
      <c r="A147" s="51">
        <v>18</v>
      </c>
      <c r="B147" s="51" t="s">
        <v>103</v>
      </c>
      <c r="C147" s="51" t="s">
        <v>162</v>
      </c>
      <c r="D147" s="51"/>
      <c r="E147" s="51"/>
      <c r="F147" s="51"/>
      <c r="G147" s="51"/>
      <c r="H147" s="51"/>
      <c r="I147" s="51"/>
      <c r="J147" s="51"/>
      <c r="K147" s="51"/>
      <c r="L147" s="51"/>
      <c r="M147" s="51"/>
      <c r="N147" s="51"/>
      <c r="O147" s="51"/>
      <c r="P147" s="51"/>
      <c r="Q147" s="12"/>
    </row>
    <row r="148" spans="1:17" x14ac:dyDescent="0.25">
      <c r="A148" s="51">
        <v>19</v>
      </c>
      <c r="B148" s="51" t="s">
        <v>102</v>
      </c>
      <c r="C148" s="51" t="s">
        <v>163</v>
      </c>
      <c r="D148" s="51"/>
      <c r="E148" s="51"/>
      <c r="F148" s="51"/>
      <c r="G148" s="51"/>
      <c r="H148" s="51"/>
      <c r="I148" s="51"/>
      <c r="J148" s="51"/>
      <c r="K148" s="51"/>
      <c r="L148" s="51"/>
      <c r="M148" s="51"/>
      <c r="N148" s="51"/>
      <c r="O148" s="51"/>
      <c r="P148" s="51"/>
      <c r="Q148" s="12"/>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c r="Q149" s="12"/>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c r="Q150" s="12"/>
    </row>
    <row r="151" spans="1:17" x14ac:dyDescent="0.25">
      <c r="A151" s="51"/>
      <c r="B151" s="164" t="s">
        <v>492</v>
      </c>
      <c r="C151" s="51"/>
      <c r="D151" s="51"/>
      <c r="E151" s="51"/>
      <c r="F151" s="51"/>
      <c r="G151" s="51"/>
      <c r="H151" s="51"/>
      <c r="I151" s="51"/>
      <c r="J151" s="51"/>
      <c r="K151" s="51">
        <v>1.3</v>
      </c>
      <c r="L151" s="51"/>
      <c r="M151" s="51"/>
      <c r="N151" s="51"/>
      <c r="O151" s="51"/>
      <c r="P151" s="51"/>
      <c r="Q151" s="12"/>
    </row>
    <row r="152" spans="1:17" s="12" customFormat="1" x14ac:dyDescent="0.25">
      <c r="B152" s="346"/>
    </row>
    <row r="153" spans="1:17" ht="55.2" x14ac:dyDescent="0.25">
      <c r="A153" s="12"/>
      <c r="B153" s="12"/>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pageSetup paperSize="9" orientation="portrait" r:id="rId1"/>
  <ignoredErrors>
    <ignoredError sqref="K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55"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55"/>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55"/>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56" t="s">
        <v>269</v>
      </c>
      <c r="D135" s="357"/>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54"/>
      <c r="W135" s="354"/>
      <c r="X135" s="354"/>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56" t="s">
        <v>269</v>
      </c>
      <c r="D173" s="357"/>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SA5#159</vt:lpstr>
      <vt:lpstr>SA5#158</vt: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1216</cp:lastModifiedBy>
  <dcterms:created xsi:type="dcterms:W3CDTF">2021-12-07T06:17:23Z</dcterms:created>
  <dcterms:modified xsi:type="dcterms:W3CDTF">2024-12-19T17:13:14Z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