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orkspace\3GPP related\3GPP meeting\2019\2019.2\RAN1_96\Email discussion\RAN1 AH1901\Processing time\DL Results\"/>
    </mc:Choice>
  </mc:AlternateContent>
  <bookViews>
    <workbookView xWindow="0" yWindow="0" windowWidth="24000" windowHeight="9735" firstSheet="18" activeTab="21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13" l="1"/>
  <c r="J9" i="13"/>
  <c r="K9" i="12"/>
  <c r="J9" i="12"/>
  <c r="K9" i="11"/>
  <c r="J9" i="11"/>
  <c r="K9" i="10"/>
  <c r="J9" i="10"/>
  <c r="K9" i="5"/>
  <c r="J9" i="5"/>
  <c r="K9" i="4"/>
  <c r="J9" i="4"/>
  <c r="K9" i="3"/>
  <c r="J9" i="3"/>
  <c r="J9" i="1"/>
  <c r="K5" i="19" l="1"/>
  <c r="J5" i="19"/>
  <c r="K4" i="18"/>
  <c r="J4" i="18"/>
  <c r="K5" i="17"/>
  <c r="J5" i="17"/>
  <c r="K4" i="16"/>
  <c r="J4" i="16"/>
  <c r="K5" i="15"/>
  <c r="J5" i="15"/>
  <c r="K4" i="14"/>
  <c r="J4" i="14"/>
  <c r="K8" i="13"/>
  <c r="J8" i="13"/>
  <c r="K8" i="12"/>
  <c r="J8" i="12"/>
  <c r="K8" i="11"/>
  <c r="J8" i="11"/>
  <c r="K8" i="10"/>
  <c r="J8" i="10"/>
  <c r="K8" i="5"/>
  <c r="J8" i="5"/>
  <c r="K8" i="4"/>
  <c r="J8" i="4"/>
  <c r="K8" i="3"/>
  <c r="J8" i="3"/>
  <c r="K8" i="1"/>
  <c r="J8" i="1"/>
  <c r="J4" i="19" l="1"/>
  <c r="K7" i="5"/>
  <c r="J7" i="5"/>
  <c r="J7" i="1"/>
  <c r="J6" i="1" l="1"/>
  <c r="K2" i="23" l="1"/>
  <c r="J4" i="13" l="1"/>
  <c r="J4" i="12"/>
  <c r="J4" i="5"/>
  <c r="J4" i="4"/>
  <c r="J4" i="3"/>
  <c r="J4" i="1"/>
  <c r="K2" i="12" l="1"/>
  <c r="K2" i="11"/>
  <c r="J2" i="11"/>
  <c r="J2" i="10"/>
  <c r="K2" i="5"/>
  <c r="J2" i="5"/>
  <c r="K2" i="4"/>
  <c r="J2" i="4"/>
</calcChain>
</file>

<file path=xl/sharedStrings.xml><?xml version="1.0" encoding="utf-8"?>
<sst xmlns="http://schemas.openxmlformats.org/spreadsheetml/2006/main" count="1179" uniqueCount="117">
  <si>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</si>
  <si>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</si>
  <si>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</si>
  <si>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</si>
  <si>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</si>
  <si>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</si>
  <si>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</si>
  <si>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</si>
  <si>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</si>
  <si>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</si>
  <si>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</si>
  <si>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</si>
  <si>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</si>
  <si>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</si>
  <si>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</si>
  <si>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</si>
  <si>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</si>
  <si>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</si>
  <si>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</si>
  <si>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</si>
  <si>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</si>
  <si>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</si>
  <si>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</si>
  <si>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</si>
  <si>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</si>
  <si>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</si>
  <si>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</si>
  <si>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</si>
  <si>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</si>
  <si>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</si>
  <si>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</si>
  <si>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</si>
  <si>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</si>
  <si>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</si>
  <si>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</si>
  <si>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</si>
  <si>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</si>
  <si>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</si>
  <si>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</si>
  <si>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</si>
  <si>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</si>
  <si>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</si>
  <si>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</si>
  <si>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</si>
  <si>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</si>
  <si>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</si>
  <si>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</si>
  <si>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</si>
  <si>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</si>
  <si>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</si>
  <si>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</si>
  <si>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</si>
  <si>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</si>
  <si>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</si>
  <si>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</si>
  <si>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</si>
  <si>
    <t>v06</t>
  </si>
  <si>
    <t>Hw/HiSi update accoring to template change on scen  1-12</t>
  </si>
  <si>
    <t>v07</t>
  </si>
  <si>
    <t>Nokia/NSB</t>
  </si>
  <si>
    <t>Nokia/NSB Scen 1-12, 14, 16,18</t>
  </si>
  <si>
    <t>v08</t>
  </si>
  <si>
    <t>Ericsson Scen 1-18</t>
  </si>
  <si>
    <t>0.58</t>
  </si>
  <si>
    <t>1.29</t>
  </si>
  <si>
    <t>0.98</t>
  </si>
  <si>
    <t>0.51</t>
  </si>
  <si>
    <t>1.15</t>
  </si>
  <si>
    <t>0.84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</si>
  <si>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</si>
  <si>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</si>
  <si>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</si>
  <si>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</si>
  <si>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</si>
  <si>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</si>
  <si>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</si>
  <si>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</si>
  <si>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</si>
  <si>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</si>
  <si>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</si>
  <si>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</si>
  <si>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</si>
  <si>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</si>
  <si>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</si>
  <si>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</si>
  <si>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</si>
  <si>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</si>
  <si>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0.63</t>
  </si>
  <si>
    <t>1.21</t>
  </si>
  <si>
    <t>0.60</t>
  </si>
  <si>
    <t>1.17</t>
  </si>
  <si>
    <t>0.55</t>
  </si>
  <si>
    <t>Ericsson</t>
  </si>
  <si>
    <t>v09</t>
  </si>
  <si>
    <t>Mediatek</t>
  </si>
  <si>
    <t>Mediatek Scen 1-12</t>
  </si>
  <si>
    <t>v10</t>
  </si>
  <si>
    <t>vivo</t>
  </si>
  <si>
    <t>SCS</t>
  </si>
  <si>
    <t># PDCCH MOs</t>
  </si>
  <si>
    <t xml:space="preserve">PDSCH Duration </t>
  </si>
  <si>
    <t>Scenario 2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</si>
  <si>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</si>
  <si>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</si>
  <si>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</si>
  <si>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</si>
  <si>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</si>
  <si>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</si>
  <si>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</si>
  <si>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</si>
  <si>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</si>
  <si>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Assumptions differences compared to DL scenario 8</t>
  </si>
  <si>
    <t>Scenario 22</t>
  </si>
  <si>
    <t>Note: DL scenario 22 is the same as DL scenario 8 except the following</t>
  </si>
  <si>
    <t>Scenario 21</t>
  </si>
  <si>
    <t>Note: DL scenario 21 is the same as DL scenario 2 except the following</t>
  </si>
  <si>
    <t>vivo Scen 2, 8, 21(new), 22(new)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</si>
</sst>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10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left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I11" sqref="I11"/>
    </sheetView>
  </sheetViews>
  <sheetFormatPr defaultRowHeight="15"/>
  <cols>
    <col min="1" max="1" width="19.28515625" customWidth="1"/>
    <col min="2" max="2" width="21.85546875" customWidth="1"/>
    <col min="3" max="3" width="25.710937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30</v>
      </c>
      <c r="C4" s="4" t="s">
        <v>31</v>
      </c>
    </row>
    <row r="5" spans="1:3">
      <c r="A5" s="3">
        <v>43516</v>
      </c>
      <c r="B5" s="5" t="s">
        <v>32</v>
      </c>
      <c r="C5" s="5" t="s">
        <v>33</v>
      </c>
    </row>
    <row r="6" spans="1:3">
      <c r="A6" s="3">
        <v>43517</v>
      </c>
      <c r="B6" s="5" t="s">
        <v>36</v>
      </c>
      <c r="C6" s="5" t="s">
        <v>46</v>
      </c>
    </row>
    <row r="7" spans="1:3">
      <c r="A7" s="3">
        <v>43517</v>
      </c>
      <c r="B7" s="4" t="s">
        <v>54</v>
      </c>
      <c r="C7" s="4" t="s">
        <v>55</v>
      </c>
    </row>
    <row r="8" spans="1:3" ht="26.25">
      <c r="A8" s="3">
        <v>43517</v>
      </c>
      <c r="B8" s="4" t="s">
        <v>56</v>
      </c>
      <c r="C8" s="18" t="s">
        <v>57</v>
      </c>
    </row>
    <row r="9" spans="1:3">
      <c r="A9" s="3">
        <v>43517</v>
      </c>
      <c r="B9" s="4" t="s">
        <v>58</v>
      </c>
      <c r="C9" s="5" t="s">
        <v>60</v>
      </c>
    </row>
    <row r="10" spans="1:3">
      <c r="A10" s="3">
        <v>43517</v>
      </c>
      <c r="B10" s="4" t="s">
        <v>61</v>
      </c>
      <c r="C10" s="4" t="s">
        <v>62</v>
      </c>
    </row>
    <row r="11" spans="1:3">
      <c r="A11" s="3">
        <v>43517</v>
      </c>
      <c r="B11" s="4" t="s">
        <v>93</v>
      </c>
      <c r="C11" s="4" t="s">
        <v>95</v>
      </c>
    </row>
    <row r="12" spans="1:3">
      <c r="A12" s="3">
        <v>43518</v>
      </c>
      <c r="B12" s="4" t="s">
        <v>96</v>
      </c>
      <c r="C12" s="4" t="s">
        <v>116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J16" sqref="J1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1.1000000000000001</v>
      </c>
      <c r="H2" s="9">
        <v>8</v>
      </c>
      <c r="I2" s="10">
        <v>0.97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29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34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0.53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>
      <c r="A6" s="15" t="s">
        <v>51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15">
        <v>8</v>
      </c>
      <c r="I6" s="15">
        <v>0.98</v>
      </c>
      <c r="J6" s="17">
        <v>0.1111</v>
      </c>
      <c r="K6" s="13">
        <v>0.1837</v>
      </c>
      <c r="L6" s="15" t="s">
        <v>52</v>
      </c>
    </row>
    <row r="7" spans="1:12" s="21" customFormat="1">
      <c r="A7" s="19" t="s">
        <v>59</v>
      </c>
      <c r="B7" s="20">
        <v>0.52680000000000005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1.0982000000000001</v>
      </c>
      <c r="H7" s="19">
        <v>8.5</v>
      </c>
      <c r="I7" s="19">
        <v>0.99</v>
      </c>
      <c r="J7" s="22">
        <v>5.5599999999999997E-2</v>
      </c>
      <c r="K7" s="22">
        <v>0.15310000000000001</v>
      </c>
      <c r="L7" s="19" t="s">
        <v>35</v>
      </c>
    </row>
    <row r="8" spans="1:12" s="9" customFormat="1">
      <c r="A8" s="9" t="s">
        <v>92</v>
      </c>
      <c r="B8" s="9" t="s">
        <v>82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83</v>
      </c>
      <c r="H8" s="26">
        <v>8.5</v>
      </c>
      <c r="I8" s="9">
        <v>1</v>
      </c>
      <c r="J8" s="11">
        <f>(9-H8)/9*100</f>
        <v>5.5555555555555554</v>
      </c>
      <c r="K8" s="11">
        <f xml:space="preserve"> ((3/4*11+4)-(3/4*H8+4))/(3/4*11+4)*100</f>
        <v>15.306122448979592</v>
      </c>
    </row>
    <row r="9" spans="1:12">
      <c r="A9" s="9" t="s">
        <v>94</v>
      </c>
      <c r="B9" s="9">
        <v>0.53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1.1000000000000001</v>
      </c>
      <c r="H9" s="19">
        <v>8</v>
      </c>
      <c r="I9" s="9">
        <v>0.98</v>
      </c>
      <c r="J9" s="11">
        <f>(9-H9)/9*100</f>
        <v>11.111111111111111</v>
      </c>
      <c r="K9" s="11">
        <f xml:space="preserve"> ((3/4*11+4)-(3/4*H9+4))/(3/4*11+4)*100</f>
        <v>18.367346938775512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G14" sqref="G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1.03</v>
      </c>
      <c r="H2" s="9">
        <v>8.5</v>
      </c>
      <c r="I2" s="10">
        <v>0.94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29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34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0.49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 ht="15.75" thickBot="1">
      <c r="A6" s="15" t="s">
        <v>51</v>
      </c>
      <c r="B6" s="15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1.03</v>
      </c>
      <c r="H6" s="15">
        <v>8</v>
      </c>
      <c r="I6" s="15">
        <v>0.94</v>
      </c>
      <c r="J6" s="17">
        <v>0.1111</v>
      </c>
      <c r="K6" s="13">
        <v>0.1837</v>
      </c>
      <c r="L6" s="15" t="s">
        <v>52</v>
      </c>
    </row>
    <row r="7" spans="1:12" s="21" customFormat="1" ht="15.75" thickBot="1">
      <c r="A7" s="19" t="s">
        <v>59</v>
      </c>
      <c r="B7" s="20">
        <v>0.49109999999999998</v>
      </c>
      <c r="C7" s="21" t="s">
        <v>17</v>
      </c>
      <c r="D7" s="21" t="s">
        <v>17</v>
      </c>
      <c r="E7" s="21" t="s">
        <v>17</v>
      </c>
      <c r="F7" s="21" t="s">
        <v>17</v>
      </c>
      <c r="G7" s="23">
        <v>1.0267999999999999</v>
      </c>
      <c r="H7" s="19">
        <v>9</v>
      </c>
      <c r="I7" s="19">
        <v>0.97</v>
      </c>
      <c r="J7" s="19">
        <v>0</v>
      </c>
      <c r="K7" s="22">
        <v>0.12239999999999999</v>
      </c>
      <c r="L7" s="19" t="s">
        <v>35</v>
      </c>
    </row>
    <row r="8" spans="1:12" s="9" customFormat="1">
      <c r="A8" s="9" t="s">
        <v>92</v>
      </c>
      <c r="B8" s="9" t="s">
        <v>84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85</v>
      </c>
      <c r="H8" s="26">
        <v>9</v>
      </c>
      <c r="I8" s="9" t="s">
        <v>86</v>
      </c>
      <c r="J8" s="11">
        <f t="shared" ref="J8:J9" si="0">(9-H8)/9*100</f>
        <v>0</v>
      </c>
      <c r="K8" s="11">
        <f t="shared" ref="K8:K9" si="1" xml:space="preserve"> ((3/4*11+4)-(3/4*H8+4))/(3/4*11+4)*100</f>
        <v>12.244897959183673</v>
      </c>
    </row>
    <row r="9" spans="1:12">
      <c r="A9" s="9" t="s">
        <v>94</v>
      </c>
      <c r="B9" s="9">
        <v>0.49</v>
      </c>
      <c r="C9" s="9" t="s">
        <v>28</v>
      </c>
      <c r="D9" s="9" t="s">
        <v>17</v>
      </c>
      <c r="E9" s="9" t="s">
        <v>17</v>
      </c>
      <c r="F9" s="9" t="s">
        <v>17</v>
      </c>
      <c r="G9" s="15">
        <v>1.04</v>
      </c>
      <c r="H9" s="19">
        <v>9</v>
      </c>
      <c r="I9" s="9">
        <v>0.99</v>
      </c>
      <c r="J9" s="11">
        <f t="shared" si="0"/>
        <v>0</v>
      </c>
      <c r="K9" s="11">
        <f t="shared" si="1"/>
        <v>12.244897959183673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G13" sqref="G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</v>
      </c>
      <c r="H2" s="9">
        <v>4.5</v>
      </c>
      <c r="I2" s="10">
        <v>0.99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29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35</v>
      </c>
    </row>
    <row r="5" spans="1:12">
      <c r="A5" s="15" t="s">
        <v>43</v>
      </c>
      <c r="B5" s="9">
        <v>0.63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>
      <c r="A6" s="15" t="s">
        <v>51</v>
      </c>
      <c r="B6" s="15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1.21</v>
      </c>
      <c r="H6" s="15">
        <v>4</v>
      </c>
      <c r="I6" s="15">
        <v>0.98</v>
      </c>
      <c r="J6" s="13">
        <v>0.55559999999999998</v>
      </c>
      <c r="K6" s="13">
        <v>0.42859999999999998</v>
      </c>
      <c r="L6" s="15" t="s">
        <v>52</v>
      </c>
    </row>
    <row r="7" spans="1:12" s="21" customFormat="1">
      <c r="A7" s="19" t="s">
        <v>59</v>
      </c>
      <c r="B7" s="20">
        <v>0.63390000000000002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1.2054</v>
      </c>
      <c r="H7" s="19">
        <v>4</v>
      </c>
      <c r="I7" s="19">
        <v>1</v>
      </c>
      <c r="J7" s="22">
        <v>0.55559999999999998</v>
      </c>
      <c r="K7" s="22">
        <v>0.42859999999999998</v>
      </c>
      <c r="L7" s="19" t="s">
        <v>35</v>
      </c>
    </row>
    <row r="8" spans="1:12" s="9" customFormat="1">
      <c r="A8" s="9" t="s">
        <v>92</v>
      </c>
      <c r="B8" s="9" t="s">
        <v>87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88</v>
      </c>
      <c r="H8" s="26">
        <v>4.5</v>
      </c>
      <c r="I8" s="9">
        <v>1</v>
      </c>
      <c r="J8" s="11">
        <f t="shared" ref="J8:J9" si="0">(9-H8)/9*100</f>
        <v>50</v>
      </c>
      <c r="K8" s="11">
        <f t="shared" ref="K8:K9" si="1" xml:space="preserve"> ((3/4*11+4)-(3/4*H8+4))/(3/4*11+4)*100</f>
        <v>39.795918367346935</v>
      </c>
    </row>
    <row r="9" spans="1:12">
      <c r="A9" s="9" t="s">
        <v>94</v>
      </c>
      <c r="B9" s="9">
        <v>0.63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1.27</v>
      </c>
      <c r="H9" s="19">
        <v>4.75</v>
      </c>
      <c r="I9" s="9">
        <v>1</v>
      </c>
      <c r="J9" s="11">
        <f t="shared" si="0"/>
        <v>47.222222222222221</v>
      </c>
      <c r="K9" s="11">
        <f t="shared" si="1"/>
        <v>38.265306122448976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B1" zoomScale="110" zoomScaleNormal="110" workbookViewId="0">
      <selection activeCell="M14" sqref="M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6</v>
      </c>
      <c r="I2" s="11">
        <v>0.99</v>
      </c>
      <c r="J2" s="9">
        <v>33.299999999999997</v>
      </c>
      <c r="K2" s="9">
        <v>29.5</v>
      </c>
      <c r="L2" s="9" t="s">
        <v>18</v>
      </c>
    </row>
    <row r="3" spans="1:12">
      <c r="A3" s="9" t="s">
        <v>29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35</v>
      </c>
    </row>
    <row r="5" spans="1:12">
      <c r="A5" s="15" t="s">
        <v>43</v>
      </c>
      <c r="B5" s="9">
        <v>0.6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1.17</v>
      </c>
      <c r="H6" s="15">
        <v>6</v>
      </c>
      <c r="I6" s="15">
        <v>0.99</v>
      </c>
      <c r="J6" s="13">
        <v>0.33329999999999999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0.59819999999999995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1.1696</v>
      </c>
      <c r="H7" s="19">
        <v>5</v>
      </c>
      <c r="I7" s="19">
        <v>0.99</v>
      </c>
      <c r="J7" s="22">
        <v>0.44440000000000002</v>
      </c>
      <c r="K7" s="22">
        <v>0.36730000000000002</v>
      </c>
      <c r="L7" s="19" t="s">
        <v>35</v>
      </c>
    </row>
    <row r="8" spans="1:12" s="9" customFormat="1">
      <c r="A8" s="9" t="s">
        <v>92</v>
      </c>
      <c r="B8" s="9" t="s">
        <v>89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90</v>
      </c>
      <c r="H8" s="26">
        <v>6</v>
      </c>
      <c r="I8" s="9">
        <v>1</v>
      </c>
      <c r="J8" s="11">
        <f t="shared" ref="J8:J9" si="0">(9-H8)/9*100</f>
        <v>33.333333333333329</v>
      </c>
      <c r="K8" s="11">
        <f t="shared" ref="K8:K9" si="1" xml:space="preserve"> ((3/4*11+4)-(3/4*H8+4))/(3/4*11+4)*100</f>
        <v>30.612244897959183</v>
      </c>
    </row>
    <row r="9" spans="1:12">
      <c r="A9" s="9" t="s">
        <v>94</v>
      </c>
      <c r="B9" s="9">
        <v>0.6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1.17</v>
      </c>
      <c r="H9" s="19">
        <v>6</v>
      </c>
      <c r="I9" s="9">
        <v>1</v>
      </c>
      <c r="J9" s="11">
        <f t="shared" si="0"/>
        <v>33.333333333333329</v>
      </c>
      <c r="K9" s="11">
        <f t="shared" si="1"/>
        <v>30.612244897959183</v>
      </c>
      <c r="L9" s="9" t="s">
        <v>18</v>
      </c>
    </row>
    <row r="12" spans="1:12">
      <c r="C12" s="9"/>
    </row>
  </sheetData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K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44</v>
      </c>
      <c r="B3" s="9">
        <v>0.53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  <row r="4" spans="1:12" s="9" customFormat="1">
      <c r="A4" s="9" t="s">
        <v>92</v>
      </c>
      <c r="B4" s="9" t="s">
        <v>91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1.21</v>
      </c>
      <c r="H4" s="9">
        <v>20</v>
      </c>
      <c r="I4" s="9">
        <v>0.99</v>
      </c>
      <c r="J4" s="11">
        <f>(20-H4)/20*100</f>
        <v>0</v>
      </c>
      <c r="K4" s="11">
        <f xml:space="preserve"> ((3/4*36+8)-(3/4*H4+8))/(3/4*36+8)*100</f>
        <v>34.285714285714285</v>
      </c>
    </row>
    <row r="5" spans="1:12">
      <c r="A5" s="15"/>
      <c r="B5" s="9"/>
      <c r="C5" s="9"/>
      <c r="D5" s="9"/>
      <c r="E5" s="9"/>
      <c r="F5" s="9"/>
      <c r="G5" s="15"/>
      <c r="H5" s="15"/>
      <c r="I5" s="15"/>
      <c r="J5" s="11"/>
      <c r="K5" s="11"/>
    </row>
  </sheetData>
  <phoneticPr fontId="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17" sqref="H17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44</v>
      </c>
      <c r="B3" s="9">
        <v>0.51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  <row r="4" spans="1:12" s="21" customFormat="1">
      <c r="A4" s="21" t="s">
        <v>59</v>
      </c>
      <c r="B4" s="20">
        <v>0.53569999999999995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1.1786000000000001</v>
      </c>
      <c r="H4" s="21">
        <v>20</v>
      </c>
      <c r="I4" s="21">
        <v>0.9375</v>
      </c>
      <c r="J4" s="21">
        <v>0</v>
      </c>
      <c r="K4" s="22">
        <v>0.34289999999999998</v>
      </c>
      <c r="L4" s="21" t="s">
        <v>35</v>
      </c>
    </row>
    <row r="5" spans="1:12" s="9" customFormat="1">
      <c r="A5" s="9" t="s">
        <v>92</v>
      </c>
      <c r="B5" s="9" t="s">
        <v>91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1.21</v>
      </c>
      <c r="H5" s="9">
        <v>20</v>
      </c>
      <c r="I5" s="9">
        <v>0.97</v>
      </c>
      <c r="J5" s="11">
        <f t="shared" ref="J5" si="0">(20-H5)/20*100</f>
        <v>0</v>
      </c>
      <c r="K5" s="11">
        <f t="shared" ref="K5" si="1" xml:space="preserve"> ((3/4*36+8)-(3/4*H5+8))/(3/4*36+8)*100</f>
        <v>34.285714285714285</v>
      </c>
    </row>
    <row r="6" spans="1:12">
      <c r="A6" s="15"/>
      <c r="B6" s="15"/>
      <c r="C6" s="9"/>
      <c r="D6" s="9"/>
      <c r="E6" s="9"/>
      <c r="F6" s="9"/>
      <c r="G6" s="15"/>
      <c r="H6" s="15"/>
      <c r="I6" s="9"/>
      <c r="J6" s="11"/>
      <c r="K6" s="11"/>
      <c r="L6" s="9"/>
    </row>
  </sheetData>
  <phoneticPr fontId="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L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44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19</v>
      </c>
      <c r="I4" s="9">
        <v>1</v>
      </c>
      <c r="J4" s="11">
        <f t="shared" ref="J4" si="0">(20-H4)/20*100</f>
        <v>5</v>
      </c>
      <c r="K4" s="11">
        <f t="shared" ref="K4" si="1" xml:space="preserve"> ((3/4*36+8)-(3/4*H4+8))/(3/4*36+8)*100</f>
        <v>36.428571428571423</v>
      </c>
    </row>
    <row r="5" spans="1:12">
      <c r="A5" s="15"/>
      <c r="B5" s="9"/>
      <c r="C5" s="9"/>
      <c r="D5" s="9"/>
      <c r="E5" s="9"/>
      <c r="F5" s="9"/>
      <c r="G5" s="15"/>
      <c r="H5" s="9"/>
      <c r="I5" s="9"/>
      <c r="J5" s="11"/>
      <c r="K5" s="11"/>
      <c r="L5" s="9"/>
    </row>
  </sheetData>
  <phoneticPr fontId="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6" sqref="A6:L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45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21" customFormat="1">
      <c r="A4" s="21" t="s">
        <v>59</v>
      </c>
      <c r="B4" s="20">
        <v>0.5625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1.2054</v>
      </c>
      <c r="H4" s="21">
        <v>20</v>
      </c>
      <c r="I4" s="21">
        <v>0.97319999999999995</v>
      </c>
      <c r="J4" s="21">
        <v>0</v>
      </c>
      <c r="K4" s="22">
        <v>0.34279999999999999</v>
      </c>
      <c r="L4" s="21" t="s">
        <v>35</v>
      </c>
    </row>
    <row r="5" spans="1:12" s="9" customFormat="1">
      <c r="A5" s="9" t="s">
        <v>92</v>
      </c>
      <c r="B5" s="9" t="s">
        <v>63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1.33</v>
      </c>
      <c r="H5" s="9">
        <v>19</v>
      </c>
      <c r="I5" s="9">
        <v>0.98</v>
      </c>
      <c r="J5" s="11">
        <f t="shared" ref="J5" si="0">(20-H5)/20*100</f>
        <v>5</v>
      </c>
      <c r="K5" s="11">
        <f t="shared" ref="K5" si="1" xml:space="preserve"> ((3/4*36+8)-(3/4*H5+8))/(3/4*36+8)*100</f>
        <v>36.428571428571423</v>
      </c>
    </row>
    <row r="6" spans="1:12">
      <c r="A6" s="15"/>
      <c r="B6" s="15"/>
      <c r="C6" s="9"/>
      <c r="D6" s="9"/>
      <c r="E6" s="9"/>
      <c r="F6" s="9"/>
      <c r="G6" s="15"/>
      <c r="H6" s="15"/>
      <c r="I6" s="15"/>
      <c r="J6" s="11"/>
      <c r="K6" s="11"/>
      <c r="L6" s="9"/>
    </row>
  </sheetData>
  <phoneticPr fontId="4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20" sqref="F2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18</v>
      </c>
      <c r="I4" s="9">
        <v>1</v>
      </c>
      <c r="J4" s="11">
        <f t="shared" ref="J4" si="0">(20-H4)/20*100</f>
        <v>10</v>
      </c>
      <c r="K4" s="11">
        <f t="shared" ref="K4" si="1" xml:space="preserve"> ((3/4*36+8)-(3/4*H4+8))/(3/4*36+8)*100</f>
        <v>38.571428571428577</v>
      </c>
    </row>
    <row r="5" spans="1:12">
      <c r="A5" s="15"/>
      <c r="B5" s="9"/>
      <c r="C5" s="9"/>
      <c r="D5" s="9"/>
      <c r="E5" s="9"/>
      <c r="F5" s="9"/>
      <c r="G5" s="15"/>
      <c r="H5" s="15"/>
      <c r="I5" s="15"/>
      <c r="J5" s="11"/>
      <c r="K5" s="11"/>
      <c r="L5" s="9"/>
    </row>
  </sheetData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35" sqref="F3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21" customFormat="1">
      <c r="A4" s="21" t="s">
        <v>59</v>
      </c>
      <c r="B4" s="20">
        <v>0.59819999999999995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1.3482000000000001</v>
      </c>
      <c r="H4" s="21">
        <v>17</v>
      </c>
      <c r="I4" s="21">
        <v>1</v>
      </c>
      <c r="J4" s="25">
        <f>(20-17)/20</f>
        <v>0.15</v>
      </c>
      <c r="K4" s="22">
        <v>0.40710000000000002</v>
      </c>
      <c r="L4" s="21" t="s">
        <v>35</v>
      </c>
    </row>
    <row r="5" spans="1:12" s="9" customFormat="1">
      <c r="A5" s="9" t="s">
        <v>92</v>
      </c>
      <c r="B5" s="9" t="s">
        <v>89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1.35</v>
      </c>
      <c r="H5" s="9">
        <v>18</v>
      </c>
      <c r="I5" s="9">
        <v>1</v>
      </c>
      <c r="J5" s="11">
        <f t="shared" ref="J5" si="0">(20-H5)/20*100</f>
        <v>10</v>
      </c>
      <c r="K5" s="11">
        <f t="shared" ref="K5" si="1" xml:space="preserve"> ((3/4*36+8)-(3/4*H5+8))/(3/4*36+8)*100</f>
        <v>38.571428571428577</v>
      </c>
    </row>
    <row r="6" spans="1:12">
      <c r="A6" s="15"/>
      <c r="B6" s="15"/>
      <c r="C6" s="9"/>
      <c r="D6" s="9"/>
      <c r="E6" s="9"/>
      <c r="F6" s="9"/>
      <c r="G6" s="15"/>
      <c r="H6" s="15"/>
      <c r="I6" s="15"/>
      <c r="J6" s="11"/>
      <c r="K6" s="11"/>
      <c r="L6" s="9"/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0" zoomScaleNormal="90" workbookViewId="0">
      <selection activeCell="C16" sqref="C16"/>
    </sheetView>
  </sheetViews>
  <sheetFormatPr defaultRowHeight="15"/>
  <cols>
    <col min="1" max="1" width="15" customWidth="1"/>
    <col min="2" max="2" width="22.57031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1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28</v>
      </c>
      <c r="D2" s="9" t="s">
        <v>17</v>
      </c>
      <c r="E2" s="9" t="s">
        <v>17</v>
      </c>
      <c r="F2" s="9" t="s">
        <v>17</v>
      </c>
      <c r="G2" s="9">
        <v>1.29</v>
      </c>
      <c r="H2" s="9">
        <v>3</v>
      </c>
      <c r="I2" s="10">
        <v>0.95</v>
      </c>
      <c r="J2" s="11">
        <v>33</v>
      </c>
      <c r="K2" s="11">
        <v>29</v>
      </c>
      <c r="L2" s="9" t="s">
        <v>18</v>
      </c>
    </row>
    <row r="3" spans="1:12">
      <c r="A3" s="9" t="s">
        <v>29</v>
      </c>
      <c r="B3" s="9">
        <v>0.57999999999999996</v>
      </c>
      <c r="C3" s="9" t="s">
        <v>28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35</v>
      </c>
    </row>
    <row r="5" spans="1:12">
      <c r="A5" s="15" t="s">
        <v>37</v>
      </c>
      <c r="B5" s="9">
        <v>0.57999999999999996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0.57999999999999996</v>
      </c>
      <c r="C6" s="9" t="s">
        <v>28</v>
      </c>
      <c r="D6" s="9" t="s">
        <v>17</v>
      </c>
      <c r="E6" s="9" t="s">
        <v>17</v>
      </c>
      <c r="F6" s="9" t="s">
        <v>17</v>
      </c>
      <c r="G6" s="15">
        <v>1.29</v>
      </c>
      <c r="H6" s="15">
        <v>3</v>
      </c>
      <c r="I6" s="15">
        <v>0.99</v>
      </c>
      <c r="J6" s="12">
        <f>(4.5-H6)/4.5</f>
        <v>0.33333333333333331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0.58040000000000003</v>
      </c>
      <c r="C7" s="21" t="s">
        <v>28</v>
      </c>
      <c r="D7" s="21" t="s">
        <v>17</v>
      </c>
      <c r="E7" s="21" t="s">
        <v>17</v>
      </c>
      <c r="F7" s="21" t="s">
        <v>17</v>
      </c>
      <c r="G7" s="20">
        <v>1.2946</v>
      </c>
      <c r="H7" s="19">
        <v>3</v>
      </c>
      <c r="I7" s="21">
        <v>0.98</v>
      </c>
      <c r="J7" s="12">
        <f>(4.5-H7)/4.5</f>
        <v>0.33333333333333331</v>
      </c>
      <c r="K7" s="13">
        <v>0.30609999999999998</v>
      </c>
      <c r="L7" s="19" t="s">
        <v>52</v>
      </c>
    </row>
    <row r="8" spans="1:12" s="9" customFormat="1">
      <c r="A8" s="9" t="s">
        <v>92</v>
      </c>
      <c r="B8" s="9" t="s">
        <v>63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64</v>
      </c>
      <c r="H8" s="26">
        <v>3</v>
      </c>
      <c r="I8" s="9" t="s">
        <v>65</v>
      </c>
      <c r="J8" s="11">
        <f>(4.5-H8)/4.5*100</f>
        <v>33.333333333333329</v>
      </c>
      <c r="K8" s="11">
        <f xml:space="preserve"> ((3/4*5.5+2)-(3/4*H8+2))/(3/4*5.5+2)*100</f>
        <v>30.612244897959183</v>
      </c>
    </row>
    <row r="9" spans="1:12">
      <c r="A9" s="9" t="s">
        <v>94</v>
      </c>
      <c r="B9" s="9">
        <v>0.57999999999999996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1.29</v>
      </c>
      <c r="H9" s="19">
        <v>3</v>
      </c>
      <c r="I9" s="9">
        <v>0.98</v>
      </c>
      <c r="J9" s="11">
        <f>(4.5-H9)/4.5*100</f>
        <v>33.333333333333329</v>
      </c>
      <c r="K9" s="13">
        <v>1.3061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3" sqref="I23"/>
    </sheetView>
  </sheetViews>
  <sheetFormatPr defaultRowHeight="15"/>
  <cols>
    <col min="2" max="2" width="17" bestFit="1" customWidth="1"/>
    <col min="3" max="3" width="18.28515625" bestFit="1" customWidth="1"/>
    <col min="4" max="4" width="15.7109375" bestFit="1" customWidth="1"/>
    <col min="5" max="5" width="8.42578125" bestFit="1" customWidth="1"/>
    <col min="6" max="6" width="14.42578125" bestFit="1" customWidth="1"/>
    <col min="7" max="7" width="17" bestFit="1" customWidth="1"/>
    <col min="8" max="8" width="18.28515625" bestFit="1" customWidth="1"/>
    <col min="9" max="9" width="15.7109375" bestFit="1" customWidth="1"/>
    <col min="10" max="10" width="8.42578125" bestFit="1" customWidth="1"/>
    <col min="11" max="11" width="15.7109375" bestFit="1" customWidth="1"/>
    <col min="12" max="12" width="9.5703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0.68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27" t="s">
        <v>50</v>
      </c>
      <c r="B4" s="27"/>
      <c r="C4" s="27"/>
      <c r="D4" s="27"/>
      <c r="E4" s="27"/>
    </row>
    <row r="8" spans="1:12">
      <c r="J8" s="16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:E4"/>
    </sheetView>
  </sheetViews>
  <sheetFormatPr defaultRowHeight="15"/>
  <cols>
    <col min="2" max="2" width="17" bestFit="1" customWidth="1"/>
    <col min="3" max="3" width="18.28515625" bestFit="1" customWidth="1"/>
    <col min="4" max="4" width="15.7109375" bestFit="1" customWidth="1"/>
    <col min="5" max="5" width="8.42578125" bestFit="1" customWidth="1"/>
    <col min="6" max="6" width="14.42578125" bestFit="1" customWidth="1"/>
    <col min="7" max="7" width="17" bestFit="1" customWidth="1"/>
    <col min="8" max="8" width="18.28515625" bestFit="1" customWidth="1"/>
    <col min="9" max="9" width="15.7109375" bestFit="1" customWidth="1"/>
    <col min="10" max="10" width="8.42578125" bestFit="1" customWidth="1"/>
    <col min="11" max="11" width="13.285156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0.82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27" t="s">
        <v>50</v>
      </c>
      <c r="B4" s="27"/>
      <c r="C4" s="27"/>
      <c r="D4" s="27"/>
      <c r="E4" s="27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2" sqref="L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 s="9" customFormat="1">
      <c r="A2" s="9" t="s">
        <v>97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1.08</v>
      </c>
      <c r="H2" s="9" t="s">
        <v>17</v>
      </c>
      <c r="I2" s="9" t="s">
        <v>17</v>
      </c>
      <c r="J2" s="9" t="s">
        <v>17</v>
      </c>
      <c r="K2" s="9" t="s">
        <v>17</v>
      </c>
    </row>
    <row r="5" spans="1:12" ht="15.75" thickBot="1"/>
    <row r="6" spans="1:12" ht="15.75" thickBot="1">
      <c r="A6" s="28"/>
      <c r="B6" s="29" t="s">
        <v>98</v>
      </c>
      <c r="C6" s="30" t="s">
        <v>99</v>
      </c>
      <c r="D6" s="30" t="s">
        <v>100</v>
      </c>
    </row>
    <row r="7" spans="1:12" ht="15.75" thickBot="1">
      <c r="A7" s="31" t="s">
        <v>101</v>
      </c>
      <c r="B7" s="32">
        <v>30</v>
      </c>
      <c r="C7" s="32">
        <v>7</v>
      </c>
      <c r="D7" s="32">
        <v>2</v>
      </c>
    </row>
    <row r="8" spans="1:12" ht="15.75" thickBot="1">
      <c r="A8" s="31" t="s">
        <v>114</v>
      </c>
      <c r="B8" s="32">
        <v>30</v>
      </c>
      <c r="C8" s="32">
        <v>14</v>
      </c>
      <c r="D8" s="32">
        <v>2</v>
      </c>
    </row>
    <row r="10" spans="1:12">
      <c r="A10" s="38" t="s">
        <v>115</v>
      </c>
      <c r="B10" s="38"/>
      <c r="C10" s="38"/>
      <c r="D10" s="38"/>
      <c r="E10" s="38"/>
    </row>
    <row r="11" spans="1:12" ht="15.75" thickBot="1">
      <c r="A11" s="33" t="s">
        <v>102</v>
      </c>
      <c r="B11" s="33"/>
      <c r="C11" s="33"/>
    </row>
    <row r="12" spans="1:12" ht="15.75" thickBot="1">
      <c r="A12" s="34" t="s">
        <v>103</v>
      </c>
      <c r="B12" s="35" t="s">
        <v>101</v>
      </c>
      <c r="C12" s="35" t="s">
        <v>114</v>
      </c>
    </row>
    <row r="13" spans="1:12" ht="51.75" thickBot="1">
      <c r="A13" s="36" t="s">
        <v>104</v>
      </c>
      <c r="B13" s="37" t="s">
        <v>105</v>
      </c>
      <c r="C13" s="37" t="s">
        <v>106</v>
      </c>
    </row>
    <row r="14" spans="1:12" ht="51.75" thickBot="1">
      <c r="A14" s="36" t="s">
        <v>107</v>
      </c>
      <c r="B14" s="37" t="s">
        <v>108</v>
      </c>
      <c r="C14" s="37" t="s">
        <v>109</v>
      </c>
    </row>
  </sheetData>
  <mergeCells count="1">
    <mergeCell ref="A10:E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4" sqref="C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 s="9" customFormat="1">
      <c r="A2" s="9" t="s">
        <v>97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6" spans="1:12" ht="15.75" thickBot="1"/>
    <row r="7" spans="1:12" ht="15.75" thickBot="1">
      <c r="A7" s="28"/>
      <c r="B7" s="29" t="s">
        <v>98</v>
      </c>
      <c r="C7" s="30" t="s">
        <v>99</v>
      </c>
      <c r="D7" s="30" t="s">
        <v>100</v>
      </c>
    </row>
    <row r="8" spans="1:12" ht="15.75" thickBot="1">
      <c r="A8" s="31" t="s">
        <v>110</v>
      </c>
      <c r="B8" s="32">
        <v>60</v>
      </c>
      <c r="C8" s="32">
        <v>7</v>
      </c>
      <c r="D8" s="32">
        <v>2</v>
      </c>
    </row>
    <row r="9" spans="1:12" ht="15.75" thickBot="1">
      <c r="A9" s="31" t="s">
        <v>112</v>
      </c>
      <c r="B9" s="32">
        <v>60</v>
      </c>
      <c r="C9" s="32">
        <v>14</v>
      </c>
      <c r="D9" s="32">
        <v>2</v>
      </c>
    </row>
    <row r="11" spans="1:12">
      <c r="A11" s="38" t="s">
        <v>113</v>
      </c>
      <c r="B11" s="38"/>
      <c r="C11" s="38"/>
      <c r="D11" s="38"/>
      <c r="E11" s="38"/>
    </row>
    <row r="12" spans="1:12" ht="15.75" thickBot="1">
      <c r="A12" s="33" t="s">
        <v>111</v>
      </c>
      <c r="B12" s="33"/>
      <c r="C12" s="33"/>
    </row>
    <row r="13" spans="1:12" ht="15.75" thickBot="1">
      <c r="A13" s="34" t="s">
        <v>103</v>
      </c>
      <c r="B13" s="35" t="s">
        <v>101</v>
      </c>
      <c r="C13" s="35" t="s">
        <v>112</v>
      </c>
    </row>
    <row r="14" spans="1:12" ht="51.75" thickBot="1">
      <c r="A14" s="36" t="s">
        <v>104</v>
      </c>
      <c r="B14" s="37" t="s">
        <v>105</v>
      </c>
      <c r="C14" s="37" t="s">
        <v>106</v>
      </c>
    </row>
    <row r="15" spans="1:12" ht="51.75" thickBot="1">
      <c r="A15" s="36" t="s">
        <v>107</v>
      </c>
      <c r="B15" s="37" t="s">
        <v>108</v>
      </c>
      <c r="C15" s="37" t="s">
        <v>109</v>
      </c>
    </row>
  </sheetData>
  <mergeCells count="1">
    <mergeCell ref="A11:E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90" zoomScaleNormal="90" workbookViewId="0">
      <selection activeCell="H16" sqref="H1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>
        <v>1.1499999999999999</v>
      </c>
      <c r="H2" s="9">
        <v>3.25</v>
      </c>
      <c r="I2" s="10">
        <v>0.96</v>
      </c>
      <c r="J2" s="9">
        <v>27</v>
      </c>
      <c r="K2" s="9">
        <v>27</v>
      </c>
      <c r="L2" s="9" t="s">
        <v>18</v>
      </c>
    </row>
    <row r="3" spans="1:12">
      <c r="A3" s="9" t="s">
        <v>29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34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35</v>
      </c>
    </row>
    <row r="5" spans="1:12">
      <c r="A5" s="15" t="s">
        <v>39</v>
      </c>
      <c r="B5" s="9">
        <v>0.51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15">
        <v>1.1499999999999999</v>
      </c>
      <c r="H6" s="15">
        <v>3</v>
      </c>
      <c r="I6" s="15">
        <v>0.85</v>
      </c>
      <c r="J6" s="13">
        <v>0.33329999999999999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0.50890000000000002</v>
      </c>
      <c r="C7" s="21" t="s">
        <v>20</v>
      </c>
      <c r="D7" s="21" t="s">
        <v>20</v>
      </c>
      <c r="E7" s="21" t="s">
        <v>17</v>
      </c>
      <c r="F7" s="21" t="s">
        <v>20</v>
      </c>
      <c r="G7" s="20">
        <v>1.1517999999999999</v>
      </c>
      <c r="H7" s="19">
        <v>3</v>
      </c>
      <c r="I7" s="19">
        <v>0.83930000000000005</v>
      </c>
      <c r="J7" s="22">
        <v>0.33329999999999999</v>
      </c>
      <c r="K7" s="22">
        <v>0.30609999999999998</v>
      </c>
      <c r="L7" s="19" t="s">
        <v>35</v>
      </c>
    </row>
    <row r="8" spans="1:12" s="9" customFormat="1">
      <c r="A8" s="9" t="s">
        <v>92</v>
      </c>
      <c r="B8" s="9" t="s">
        <v>66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67</v>
      </c>
      <c r="H8" s="26">
        <v>3</v>
      </c>
      <c r="I8" s="9" t="s">
        <v>68</v>
      </c>
      <c r="J8" s="11">
        <f t="shared" ref="J8:J9" si="0">(4.5-H8)/4.5*100</f>
        <v>33.333333333333329</v>
      </c>
      <c r="K8" s="11">
        <f t="shared" ref="K8:K9" si="1" xml:space="preserve"> ((3/4*5.5+2)-(3/4*H8+2))/(3/4*5.5+2)*100</f>
        <v>30.612244897959183</v>
      </c>
    </row>
    <row r="9" spans="1:12">
      <c r="A9" s="9" t="s">
        <v>94</v>
      </c>
      <c r="B9" s="9">
        <v>0.51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1.1599999999999999</v>
      </c>
      <c r="H9" s="19">
        <v>3.25</v>
      </c>
      <c r="I9" s="9">
        <v>0.99</v>
      </c>
      <c r="J9" s="11">
        <f t="shared" si="0"/>
        <v>27.777777777777779</v>
      </c>
      <c r="K9" s="11">
        <f t="shared" si="1"/>
        <v>27.551020408163261</v>
      </c>
      <c r="L9" s="9" t="s">
        <v>18</v>
      </c>
    </row>
    <row r="10" spans="1:12" s="9" customFormat="1">
      <c r="A10" s="9" t="s">
        <v>97</v>
      </c>
      <c r="B10" s="9">
        <v>0.51</v>
      </c>
      <c r="C10" s="9" t="s">
        <v>20</v>
      </c>
      <c r="D10" s="9" t="s">
        <v>20</v>
      </c>
      <c r="E10" s="9" t="s">
        <v>17</v>
      </c>
      <c r="F10" s="9" t="s">
        <v>20</v>
      </c>
      <c r="G10" s="9">
        <v>1.1499999999999999</v>
      </c>
      <c r="H10" s="9" t="s">
        <v>20</v>
      </c>
      <c r="I10" s="9" t="s">
        <v>20</v>
      </c>
      <c r="J10" s="9" t="s">
        <v>17</v>
      </c>
      <c r="K10" s="9" t="s">
        <v>20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C12" sqref="C1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1.51</v>
      </c>
      <c r="H2" s="9">
        <v>1</v>
      </c>
      <c r="I2" s="10">
        <v>0.99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29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34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15" t="s">
        <v>40</v>
      </c>
      <c r="B5" s="9">
        <v>0.72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>
      <c r="A6" s="15" t="s">
        <v>51</v>
      </c>
      <c r="B6" s="15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1.51</v>
      </c>
      <c r="H6" s="9" t="s">
        <v>53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0.72319999999999995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1.5088999999999999</v>
      </c>
      <c r="H7" s="21">
        <v>0.6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69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70</v>
      </c>
      <c r="H8" s="26">
        <v>0.5</v>
      </c>
      <c r="I8" s="9" t="s">
        <v>71</v>
      </c>
      <c r="J8" s="11">
        <f t="shared" ref="J8:J9" si="0">(4.5-H8)/4.5*100</f>
        <v>88.888888888888886</v>
      </c>
      <c r="K8" s="11">
        <f t="shared" ref="K8:K9" si="1" xml:space="preserve"> ((3/4*5.5+2)-(3/4*H8+2))/(3/4*5.5+2)*100</f>
        <v>61.224489795918366</v>
      </c>
    </row>
    <row r="9" spans="1:12">
      <c r="A9" s="9" t="s">
        <v>94</v>
      </c>
      <c r="B9" s="9">
        <v>0.72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1.51</v>
      </c>
      <c r="H9" s="21">
        <v>0.75</v>
      </c>
      <c r="I9" s="9">
        <v>0.99</v>
      </c>
      <c r="J9" s="11">
        <f t="shared" si="0"/>
        <v>83.333333333333343</v>
      </c>
      <c r="K9" s="11">
        <f t="shared" si="1"/>
        <v>58.163265306122447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B13" sqref="B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1.36</v>
      </c>
      <c r="H2" s="9">
        <v>2</v>
      </c>
      <c r="I2" s="11">
        <v>0.99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29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35</v>
      </c>
    </row>
    <row r="5" spans="1:12">
      <c r="A5" s="15" t="s">
        <v>40</v>
      </c>
      <c r="B5" s="9">
        <v>0.65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>
      <c r="A6" s="15" t="s">
        <v>51</v>
      </c>
      <c r="B6" s="15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1.36</v>
      </c>
      <c r="H6" s="15">
        <v>2</v>
      </c>
      <c r="I6" s="15">
        <v>0.99</v>
      </c>
      <c r="J6" s="13">
        <v>0.55559999999999998</v>
      </c>
      <c r="K6" s="13">
        <v>0.42859999999999998</v>
      </c>
      <c r="L6" s="15" t="s">
        <v>52</v>
      </c>
    </row>
    <row r="7" spans="1:12" s="21" customFormat="1">
      <c r="A7" s="19" t="s">
        <v>59</v>
      </c>
      <c r="B7" s="20">
        <v>0.65180000000000005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1.3661000000000001</v>
      </c>
      <c r="H7" s="19">
        <v>2</v>
      </c>
      <c r="I7" s="19">
        <v>1</v>
      </c>
      <c r="J7" s="22">
        <f>(4.5-H7)/4.5</f>
        <v>0.55555555555555558</v>
      </c>
      <c r="K7" s="22">
        <f>3/4*(5.5-2)/(3/4*5.5+2)</f>
        <v>0.42857142857142855</v>
      </c>
      <c r="L7" s="19" t="s">
        <v>35</v>
      </c>
    </row>
    <row r="8" spans="1:12" s="9" customFormat="1">
      <c r="A8" s="9" t="s">
        <v>92</v>
      </c>
      <c r="B8" s="9" t="s">
        <v>72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73</v>
      </c>
      <c r="H8" s="26">
        <v>2</v>
      </c>
      <c r="I8" s="9">
        <v>1</v>
      </c>
      <c r="J8" s="11">
        <f t="shared" ref="J8:J9" si="0">(4.5-H8)/4.5*100</f>
        <v>55.555555555555557</v>
      </c>
      <c r="K8" s="11">
        <f xml:space="preserve"> ((3/4*5.5+2)-(3/4*H8+2))/(3/4*5.5+2)*100</f>
        <v>42.857142857142854</v>
      </c>
    </row>
    <row r="9" spans="1:12">
      <c r="A9" s="9" t="s">
        <v>94</v>
      </c>
      <c r="B9" s="9">
        <v>0.65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1.37</v>
      </c>
      <c r="H9" s="19">
        <v>2</v>
      </c>
      <c r="I9" s="9">
        <v>0.99</v>
      </c>
      <c r="J9" s="11">
        <f t="shared" si="0"/>
        <v>55.555555555555557</v>
      </c>
      <c r="K9" s="11">
        <f xml:space="preserve"> ((3/4*5.5+2)-(3/4*H9+2))/(3/4*5.5+2)*100</f>
        <v>42.857142857142854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B1" zoomScale="110" zoomScaleNormal="110" workbookViewId="0">
      <selection activeCell="D24" sqref="D2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1.94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0.94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1.94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1.94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0.9375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1.9375</v>
      </c>
      <c r="H7" s="21" t="s">
        <v>21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75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0.94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1.94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B1" zoomScale="110" zoomScaleNormal="110" workbookViewId="0">
      <selection activeCell="G41" sqref="G41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1.86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37</v>
      </c>
      <c r="B5" s="9">
        <v>0.87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1.87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1.86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0.86609999999999998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1.8661000000000001</v>
      </c>
      <c r="H7" s="21" t="s">
        <v>21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77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0.87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1.87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H26" sqref="H2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0.46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0.96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0.45540000000000003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0.95540000000000003</v>
      </c>
      <c r="H7" s="21" t="s">
        <v>17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78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79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0.46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0.97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D1" zoomScaleNormal="100" workbookViewId="0">
      <selection activeCell="B13" sqref="B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0.42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4">
        <v>0.41959999999999997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0.91959999999999997</v>
      </c>
      <c r="H7" s="21" t="s">
        <v>17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80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81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0.42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0.94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  <row r="10" spans="1:12" s="9" customFormat="1">
      <c r="A10" s="9" t="s">
        <v>97</v>
      </c>
      <c r="B10" s="9">
        <v>0.42</v>
      </c>
      <c r="C10" s="9" t="s">
        <v>17</v>
      </c>
      <c r="D10" s="9" t="s">
        <v>17</v>
      </c>
      <c r="E10" s="9" t="s">
        <v>17</v>
      </c>
      <c r="F10" s="9" t="s">
        <v>17</v>
      </c>
      <c r="G10" s="9">
        <v>0.92</v>
      </c>
      <c r="H10" s="9" t="s">
        <v>17</v>
      </c>
      <c r="I10" s="9" t="s">
        <v>17</v>
      </c>
      <c r="J10" s="9" t="s">
        <v>17</v>
      </c>
      <c r="K10" s="9" t="s">
        <v>17</v>
      </c>
      <c r="L10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vivo</cp:lastModifiedBy>
  <dcterms:created xsi:type="dcterms:W3CDTF">2019-02-18T06:05:45Z</dcterms:created>
  <dcterms:modified xsi:type="dcterms:W3CDTF">2019-02-22T01:36:22Z</dcterms:modified>
</cp:coreProperties>
</file>