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Cover page" sheetId="1" r:id="rId1"/>
    <sheet name="FR1" sheetId="2" r:id="rId2"/>
    <sheet name="FR2" sheetId="33" r:id="rId3"/>
    <sheet name="Test3.1a" sheetId="28" r:id="rId4"/>
    <sheet name="Test3.1b" sheetId="29" r:id="rId5"/>
    <sheet name="Test3.2a" sheetId="30" r:id="rId6"/>
    <sheet name="Test3.2b" sheetId="31" r:id="rId7"/>
    <sheet name="Sheet1" sheetId="32" r:id="rId8"/>
  </sheets>
  <calcPr calcId="152511"/>
</workbook>
</file>

<file path=xl/calcChain.xml><?xml version="1.0" encoding="utf-8"?>
<calcChain xmlns="http://schemas.openxmlformats.org/spreadsheetml/2006/main">
  <c r="BF30" i="2" l="1"/>
  <c r="BH53" i="2"/>
  <c r="BE17" i="2" l="1"/>
  <c r="BC33" i="2"/>
  <c r="AK32" i="2"/>
  <c r="AK31" i="2"/>
  <c r="BH8" i="2"/>
  <c r="BH77" i="2"/>
  <c r="BH30" i="2"/>
  <c r="BF8" i="2"/>
  <c r="S50" i="33"/>
  <c r="T50" i="33" s="1"/>
  <c r="R50" i="33"/>
  <c r="Q50" i="33"/>
  <c r="AM25" i="33"/>
  <c r="AN25" i="33" s="1"/>
  <c r="AL25" i="33"/>
  <c r="AK25" i="33"/>
  <c r="Q25" i="33"/>
  <c r="P25" i="33"/>
  <c r="O25" i="33"/>
  <c r="Q16" i="33"/>
  <c r="P16" i="33"/>
  <c r="O16" i="33"/>
  <c r="AK7" i="33"/>
  <c r="AJ7" i="33"/>
  <c r="AI7" i="33"/>
  <c r="Q7" i="33"/>
  <c r="P7" i="33"/>
  <c r="O7" i="33"/>
  <c r="BD53" i="2" l="1"/>
  <c r="BK31" i="2" l="1"/>
  <c r="BN99" i="2" l="1"/>
  <c r="BM99" i="2"/>
  <c r="BL99" i="2"/>
  <c r="BK99" i="2"/>
  <c r="BM98" i="2"/>
  <c r="BN98" i="2" s="1"/>
  <c r="BL98" i="2"/>
  <c r="BK98" i="2"/>
  <c r="BM97" i="2"/>
  <c r="BN97" i="2" s="1"/>
  <c r="BL97" i="2"/>
  <c r="BK97" i="2"/>
  <c r="BN96" i="2"/>
  <c r="BM96" i="2"/>
  <c r="BL96" i="2"/>
  <c r="BK96" i="2"/>
  <c r="BI86" i="2"/>
  <c r="BH86" i="2"/>
  <c r="BG86" i="2"/>
  <c r="BF86" i="2"/>
  <c r="BE86" i="2"/>
  <c r="BD86" i="2"/>
  <c r="BC86" i="2"/>
  <c r="BL86" i="2" s="1"/>
  <c r="BL85" i="2"/>
  <c r="BK85" i="2"/>
  <c r="BJ85" i="2"/>
  <c r="BL84" i="2"/>
  <c r="BK84" i="2"/>
  <c r="BJ84" i="2"/>
  <c r="BI83" i="2"/>
  <c r="BH83" i="2"/>
  <c r="BG83" i="2"/>
  <c r="BF83" i="2"/>
  <c r="BE83" i="2"/>
  <c r="BD83" i="2"/>
  <c r="BC83" i="2"/>
  <c r="BL82" i="2"/>
  <c r="BK82" i="2"/>
  <c r="BJ82" i="2"/>
  <c r="BL81" i="2"/>
  <c r="BK81" i="2"/>
  <c r="BJ81" i="2"/>
  <c r="BI80" i="2"/>
  <c r="BH80" i="2"/>
  <c r="BG80" i="2"/>
  <c r="BF80" i="2"/>
  <c r="BD80" i="2"/>
  <c r="BC80" i="2"/>
  <c r="BL79" i="2"/>
  <c r="BK79" i="2"/>
  <c r="BJ79" i="2"/>
  <c r="BL78" i="2"/>
  <c r="BK78" i="2"/>
  <c r="BJ78" i="2"/>
  <c r="BI77" i="2"/>
  <c r="BG77" i="2"/>
  <c r="BF77" i="2"/>
  <c r="BD77" i="2"/>
  <c r="BC77" i="2"/>
  <c r="BL76" i="2"/>
  <c r="BK76" i="2"/>
  <c r="BJ76" i="2"/>
  <c r="BL75" i="2"/>
  <c r="BK75" i="2"/>
  <c r="BJ75" i="2"/>
  <c r="BI62" i="2"/>
  <c r="BH62" i="2"/>
  <c r="BJ62" i="2" s="1"/>
  <c r="BG62" i="2"/>
  <c r="BF62" i="2"/>
  <c r="BE62" i="2"/>
  <c r="BD62" i="2"/>
  <c r="BC62" i="2"/>
  <c r="BL62" i="2" s="1"/>
  <c r="BL61" i="2"/>
  <c r="BK61" i="2"/>
  <c r="BJ61" i="2"/>
  <c r="BL60" i="2"/>
  <c r="BK60" i="2"/>
  <c r="BJ60" i="2"/>
  <c r="BI59" i="2"/>
  <c r="BH59" i="2"/>
  <c r="BG59" i="2"/>
  <c r="BF59" i="2"/>
  <c r="BE59" i="2"/>
  <c r="BD59" i="2"/>
  <c r="BC59" i="2"/>
  <c r="BK59" i="2" s="1"/>
  <c r="BL58" i="2"/>
  <c r="BK58" i="2"/>
  <c r="BJ58" i="2"/>
  <c r="BL57" i="2"/>
  <c r="BK57" i="2"/>
  <c r="BJ57" i="2"/>
  <c r="BI56" i="2"/>
  <c r="BH56" i="2"/>
  <c r="BG56" i="2"/>
  <c r="BF56" i="2"/>
  <c r="BD56" i="2"/>
  <c r="BC56" i="2"/>
  <c r="BL56" i="2" s="1"/>
  <c r="BL55" i="2"/>
  <c r="BK55" i="2"/>
  <c r="BJ55" i="2"/>
  <c r="BL54" i="2"/>
  <c r="BK54" i="2"/>
  <c r="BJ54" i="2"/>
  <c r="BI53" i="2"/>
  <c r="BG53" i="2"/>
  <c r="BF53" i="2"/>
  <c r="BC53" i="2"/>
  <c r="BL52" i="2"/>
  <c r="BK52" i="2"/>
  <c r="BJ52" i="2"/>
  <c r="BL51" i="2"/>
  <c r="BK51" i="2"/>
  <c r="BJ51" i="2"/>
  <c r="BI39" i="2"/>
  <c r="BH39" i="2"/>
  <c r="BG39" i="2"/>
  <c r="BF39" i="2"/>
  <c r="BE39" i="2"/>
  <c r="BD39" i="2"/>
  <c r="BC39" i="2"/>
  <c r="BK39" i="2" s="1"/>
  <c r="BL38" i="2"/>
  <c r="BK38" i="2"/>
  <c r="BJ38" i="2"/>
  <c r="BL37" i="2"/>
  <c r="BK37" i="2"/>
  <c r="BJ37" i="2"/>
  <c r="BI36" i="2"/>
  <c r="BH36" i="2"/>
  <c r="BG36" i="2"/>
  <c r="BF36" i="2"/>
  <c r="BE36" i="2"/>
  <c r="BD36" i="2"/>
  <c r="BK36" i="2" s="1"/>
  <c r="BC36" i="2"/>
  <c r="BL36" i="2" s="1"/>
  <c r="BL35" i="2"/>
  <c r="BK35" i="2"/>
  <c r="BJ35" i="2"/>
  <c r="BL34" i="2"/>
  <c r="BK34" i="2"/>
  <c r="BJ34" i="2"/>
  <c r="BI33" i="2"/>
  <c r="BH33" i="2"/>
  <c r="BG33" i="2"/>
  <c r="BF33" i="2"/>
  <c r="BD33" i="2"/>
  <c r="BL32" i="2"/>
  <c r="BK32" i="2"/>
  <c r="BJ32" i="2"/>
  <c r="BL31" i="2"/>
  <c r="BJ31" i="2"/>
  <c r="BI30" i="2"/>
  <c r="BG30" i="2"/>
  <c r="BD30" i="2"/>
  <c r="BC30" i="2"/>
  <c r="BL29" i="2"/>
  <c r="BK29" i="2"/>
  <c r="BJ29" i="2"/>
  <c r="BL28" i="2"/>
  <c r="BK28" i="2"/>
  <c r="BJ28" i="2"/>
  <c r="BI17" i="2"/>
  <c r="BH17" i="2"/>
  <c r="BG17" i="2"/>
  <c r="BF17" i="2"/>
  <c r="BD17" i="2"/>
  <c r="BC17" i="2"/>
  <c r="BL17" i="2" s="1"/>
  <c r="BL16" i="2"/>
  <c r="BK16" i="2"/>
  <c r="BJ16" i="2"/>
  <c r="BL15" i="2"/>
  <c r="BK15" i="2"/>
  <c r="BJ15" i="2"/>
  <c r="BI14" i="2"/>
  <c r="BH14" i="2"/>
  <c r="BG14" i="2"/>
  <c r="BF14" i="2"/>
  <c r="BE14" i="2"/>
  <c r="BD14" i="2"/>
  <c r="BC14" i="2"/>
  <c r="BL14" i="2" s="1"/>
  <c r="BL13" i="2"/>
  <c r="BK13" i="2"/>
  <c r="BJ13" i="2"/>
  <c r="BL12" i="2"/>
  <c r="BK12" i="2"/>
  <c r="BJ12" i="2"/>
  <c r="BI11" i="2"/>
  <c r="BH11" i="2"/>
  <c r="BG11" i="2"/>
  <c r="BF11" i="2"/>
  <c r="BD11" i="2"/>
  <c r="BC11" i="2"/>
  <c r="BL10" i="2"/>
  <c r="BK10" i="2"/>
  <c r="BJ10" i="2"/>
  <c r="BL9" i="2"/>
  <c r="BK9" i="2"/>
  <c r="BJ9" i="2"/>
  <c r="BI8" i="2"/>
  <c r="BG8" i="2"/>
  <c r="BD8" i="2"/>
  <c r="BC8" i="2"/>
  <c r="BL8" i="2" s="1"/>
  <c r="BL7" i="2"/>
  <c r="BK7" i="2"/>
  <c r="BJ7" i="2"/>
  <c r="BL6" i="2"/>
  <c r="BK6" i="2"/>
  <c r="BJ6" i="2"/>
  <c r="U100" i="32"/>
  <c r="V100" i="32" s="1"/>
  <c r="T100" i="32"/>
  <c r="S100" i="32"/>
  <c r="V99" i="32"/>
  <c r="U99" i="32"/>
  <c r="T99" i="32"/>
  <c r="S99" i="32"/>
  <c r="U98" i="32"/>
  <c r="V98" i="32" s="1"/>
  <c r="T98" i="32"/>
  <c r="S98" i="32"/>
  <c r="U97" i="32"/>
  <c r="V97" i="32" s="1"/>
  <c r="T97" i="32"/>
  <c r="S97" i="32"/>
  <c r="P78" i="32"/>
  <c r="P54" i="32"/>
  <c r="P31" i="32"/>
  <c r="Q87" i="32"/>
  <c r="P87" i="32"/>
  <c r="O87" i="32"/>
  <c r="N87" i="32"/>
  <c r="M87" i="32"/>
  <c r="L87" i="32"/>
  <c r="K87" i="32"/>
  <c r="T87" i="32" s="1"/>
  <c r="T86" i="32"/>
  <c r="S86" i="32"/>
  <c r="R86" i="32"/>
  <c r="T85" i="32"/>
  <c r="S85" i="32"/>
  <c r="R85" i="32"/>
  <c r="Q84" i="32"/>
  <c r="P84" i="32"/>
  <c r="O84" i="32"/>
  <c r="N84" i="32"/>
  <c r="M84" i="32"/>
  <c r="S84" i="32" s="1"/>
  <c r="L84" i="32"/>
  <c r="K84" i="32"/>
  <c r="T84" i="32" s="1"/>
  <c r="T83" i="32"/>
  <c r="S83" i="32"/>
  <c r="R83" i="32"/>
  <c r="T82" i="32"/>
  <c r="S82" i="32"/>
  <c r="R82" i="32"/>
  <c r="Q81" i="32"/>
  <c r="S81" i="32" s="1"/>
  <c r="P81" i="32"/>
  <c r="O81" i="32"/>
  <c r="N81" i="32"/>
  <c r="M81" i="32"/>
  <c r="L81" i="32"/>
  <c r="K81" i="32"/>
  <c r="T81" i="32" s="1"/>
  <c r="T80" i="32"/>
  <c r="S80" i="32"/>
  <c r="R80" i="32"/>
  <c r="T79" i="32"/>
  <c r="S79" i="32"/>
  <c r="R79" i="32"/>
  <c r="Q78" i="32"/>
  <c r="O78" i="32"/>
  <c r="N78" i="32"/>
  <c r="M78" i="32"/>
  <c r="L78" i="32"/>
  <c r="K78" i="32"/>
  <c r="T77" i="32"/>
  <c r="S77" i="32"/>
  <c r="R77" i="32"/>
  <c r="T76" i="32"/>
  <c r="S76" i="32"/>
  <c r="R76" i="32"/>
  <c r="Q63" i="32"/>
  <c r="P63" i="32"/>
  <c r="R63" i="32" s="1"/>
  <c r="O63" i="32"/>
  <c r="N63" i="32"/>
  <c r="M63" i="32"/>
  <c r="L63" i="32"/>
  <c r="T63" i="32" s="1"/>
  <c r="K63" i="32"/>
  <c r="T62" i="32"/>
  <c r="S62" i="32"/>
  <c r="R62" i="32"/>
  <c r="T61" i="32"/>
  <c r="S61" i="32"/>
  <c r="R61" i="32"/>
  <c r="T60" i="32"/>
  <c r="Q60" i="32"/>
  <c r="P60" i="32"/>
  <c r="O60" i="32"/>
  <c r="N60" i="32"/>
  <c r="M60" i="32"/>
  <c r="L60" i="32"/>
  <c r="K60" i="32"/>
  <c r="S60" i="32" s="1"/>
  <c r="T59" i="32"/>
  <c r="S59" i="32"/>
  <c r="R59" i="32"/>
  <c r="T58" i="32"/>
  <c r="S58" i="32"/>
  <c r="R58" i="32"/>
  <c r="Q57" i="32"/>
  <c r="P57" i="32"/>
  <c r="O57" i="32"/>
  <c r="N57" i="32"/>
  <c r="M57" i="32"/>
  <c r="L57" i="32"/>
  <c r="T57" i="32" s="1"/>
  <c r="K57" i="32"/>
  <c r="R57" i="32" s="1"/>
  <c r="T56" i="32"/>
  <c r="S56" i="32"/>
  <c r="R56" i="32"/>
  <c r="T55" i="32"/>
  <c r="S55" i="32"/>
  <c r="R55" i="32"/>
  <c r="Q54" i="32"/>
  <c r="O54" i="32"/>
  <c r="N54" i="32"/>
  <c r="M54" i="32"/>
  <c r="L54" i="32"/>
  <c r="K54" i="32"/>
  <c r="T53" i="32"/>
  <c r="S53" i="32"/>
  <c r="R53" i="32"/>
  <c r="T52" i="32"/>
  <c r="S52" i="32"/>
  <c r="R52" i="32"/>
  <c r="T40" i="32"/>
  <c r="S40" i="32"/>
  <c r="R40" i="32"/>
  <c r="Q40" i="32"/>
  <c r="P40" i="32"/>
  <c r="O40" i="32"/>
  <c r="N40" i="32"/>
  <c r="M40" i="32"/>
  <c r="L40" i="32"/>
  <c r="K40" i="32"/>
  <c r="T39" i="32"/>
  <c r="S39" i="32"/>
  <c r="R39" i="32"/>
  <c r="T38" i="32"/>
  <c r="S38" i="32"/>
  <c r="R38" i="32"/>
  <c r="Q37" i="32"/>
  <c r="P37" i="32"/>
  <c r="O37" i="32"/>
  <c r="N37" i="32"/>
  <c r="M37" i="32"/>
  <c r="L37" i="32"/>
  <c r="K37" i="32"/>
  <c r="T37" i="32" s="1"/>
  <c r="T36" i="32"/>
  <c r="S36" i="32"/>
  <c r="R36" i="32"/>
  <c r="T35" i="32"/>
  <c r="S35" i="32"/>
  <c r="R35" i="32"/>
  <c r="Q34" i="32"/>
  <c r="P34" i="32"/>
  <c r="O34" i="32"/>
  <c r="N34" i="32"/>
  <c r="M34" i="32"/>
  <c r="L34" i="32"/>
  <c r="R34" i="32" s="1"/>
  <c r="K34" i="32"/>
  <c r="T34" i="32" s="1"/>
  <c r="T33" i="32"/>
  <c r="S33" i="32"/>
  <c r="R33" i="32"/>
  <c r="T32" i="32"/>
  <c r="S32" i="32"/>
  <c r="R32" i="32"/>
  <c r="Q31" i="32"/>
  <c r="O31" i="32"/>
  <c r="N31" i="32"/>
  <c r="M31" i="32"/>
  <c r="L31" i="32"/>
  <c r="K31" i="32"/>
  <c r="T30" i="32"/>
  <c r="S30" i="32"/>
  <c r="R30" i="32"/>
  <c r="T29" i="32"/>
  <c r="S29" i="32"/>
  <c r="R29" i="32"/>
  <c r="L18" i="32"/>
  <c r="M18" i="32"/>
  <c r="N18" i="32"/>
  <c r="O18" i="32"/>
  <c r="P18" i="32"/>
  <c r="Q18" i="32"/>
  <c r="K18" i="32"/>
  <c r="T17" i="32"/>
  <c r="S17" i="32"/>
  <c r="R17" i="32"/>
  <c r="L15" i="32"/>
  <c r="M15" i="32"/>
  <c r="T15" i="32" s="1"/>
  <c r="N15" i="32"/>
  <c r="O15" i="32"/>
  <c r="P15" i="32"/>
  <c r="Q15" i="32"/>
  <c r="K15" i="32"/>
  <c r="T14" i="32"/>
  <c r="S14" i="32"/>
  <c r="R14" i="32"/>
  <c r="L12" i="32"/>
  <c r="M12" i="32"/>
  <c r="N12" i="32"/>
  <c r="O12" i="32"/>
  <c r="P12" i="32"/>
  <c r="Q12" i="32"/>
  <c r="K12" i="32"/>
  <c r="T11" i="32"/>
  <c r="S11" i="32"/>
  <c r="R11" i="32"/>
  <c r="P9" i="32"/>
  <c r="L9" i="32"/>
  <c r="M9" i="32"/>
  <c r="N9" i="32"/>
  <c r="O9" i="32"/>
  <c r="Q9" i="32"/>
  <c r="K9" i="32"/>
  <c r="T8" i="32"/>
  <c r="S8" i="32"/>
  <c r="R8" i="32"/>
  <c r="AV129" i="32"/>
  <c r="AW129" i="32" s="1"/>
  <c r="AU129" i="32"/>
  <c r="AT129" i="32"/>
  <c r="AV128" i="32"/>
  <c r="AW128" i="32" s="1"/>
  <c r="AU128" i="32"/>
  <c r="AT128" i="32"/>
  <c r="AV127" i="32"/>
  <c r="AW127" i="32" s="1"/>
  <c r="AU127" i="32"/>
  <c r="AT127" i="32"/>
  <c r="AV126" i="32"/>
  <c r="AW126" i="32" s="1"/>
  <c r="AU126" i="32"/>
  <c r="AT126" i="32"/>
  <c r="AU119" i="32"/>
  <c r="AT119" i="32"/>
  <c r="AS119" i="32"/>
  <c r="AU118" i="32"/>
  <c r="AT118" i="32"/>
  <c r="AS118" i="32"/>
  <c r="AU117" i="32"/>
  <c r="AT117" i="32"/>
  <c r="AS117" i="32"/>
  <c r="AU116" i="32"/>
  <c r="AT116" i="32"/>
  <c r="AS116" i="32"/>
  <c r="AU115" i="32"/>
  <c r="AT115" i="32"/>
  <c r="AS115" i="32"/>
  <c r="AU114" i="32"/>
  <c r="AT114" i="32"/>
  <c r="AS114" i="32"/>
  <c r="AU113" i="32"/>
  <c r="AT113" i="32"/>
  <c r="AS113" i="32"/>
  <c r="AU112" i="32"/>
  <c r="AT112" i="32"/>
  <c r="AS112" i="32"/>
  <c r="AU105" i="32"/>
  <c r="AT105" i="32"/>
  <c r="AS105" i="32"/>
  <c r="AU104" i="32"/>
  <c r="AT104" i="32"/>
  <c r="AS104" i="32"/>
  <c r="AU103" i="32"/>
  <c r="AT103" i="32"/>
  <c r="AS103" i="32"/>
  <c r="AU102" i="32"/>
  <c r="AT102" i="32"/>
  <c r="AS102" i="32"/>
  <c r="AU101" i="32"/>
  <c r="AT101" i="32"/>
  <c r="AS101" i="32"/>
  <c r="AU100" i="32"/>
  <c r="AT100" i="32"/>
  <c r="AS100" i="32"/>
  <c r="AU99" i="32"/>
  <c r="AT99" i="32"/>
  <c r="AS99" i="32"/>
  <c r="AU98" i="32"/>
  <c r="AT98" i="32"/>
  <c r="AS98" i="32"/>
  <c r="AU93" i="32"/>
  <c r="AT93" i="32"/>
  <c r="AS93" i="32"/>
  <c r="AU92" i="32"/>
  <c r="AT92" i="32"/>
  <c r="AS92" i="32"/>
  <c r="AU91" i="32"/>
  <c r="AT91" i="32"/>
  <c r="AS91" i="32"/>
  <c r="AU90" i="32"/>
  <c r="AT90" i="32"/>
  <c r="AS90" i="32"/>
  <c r="AU89" i="32"/>
  <c r="AT89" i="32"/>
  <c r="AS89" i="32"/>
  <c r="AU88" i="32"/>
  <c r="AT88" i="32"/>
  <c r="AS88" i="32"/>
  <c r="AU87" i="32"/>
  <c r="AT87" i="32"/>
  <c r="AS87" i="32"/>
  <c r="AU86" i="32"/>
  <c r="AT86" i="32"/>
  <c r="AS86" i="32"/>
  <c r="T16" i="32"/>
  <c r="S16" i="32"/>
  <c r="R16" i="32"/>
  <c r="T13" i="32"/>
  <c r="S13" i="32"/>
  <c r="R13" i="32"/>
  <c r="T10" i="32"/>
  <c r="S10" i="32"/>
  <c r="R10" i="32"/>
  <c r="T7" i="32"/>
  <c r="S7" i="32"/>
  <c r="R7" i="32"/>
  <c r="O32" i="2"/>
  <c r="BK80" i="2" l="1"/>
  <c r="BL77" i="2"/>
  <c r="BK77" i="2"/>
  <c r="BK53" i="2"/>
  <c r="BL53" i="2"/>
  <c r="BJ33" i="2"/>
  <c r="BK30" i="2"/>
  <c r="BK11" i="2"/>
  <c r="BL39" i="2"/>
  <c r="BK17" i="2"/>
  <c r="BK14" i="2"/>
  <c r="BJ86" i="2"/>
  <c r="BJ83" i="2"/>
  <c r="BL59" i="2"/>
  <c r="BL80" i="2"/>
  <c r="BK56" i="2"/>
  <c r="BL33" i="2"/>
  <c r="BL30" i="2"/>
  <c r="BL11" i="2"/>
  <c r="BK8" i="2"/>
  <c r="BK33" i="2"/>
  <c r="BK62" i="2"/>
  <c r="BK83" i="2"/>
  <c r="BL83" i="2"/>
  <c r="BJ8" i="2"/>
  <c r="BJ17" i="2"/>
  <c r="BJ36" i="2"/>
  <c r="BJ56" i="2"/>
  <c r="BJ77" i="2"/>
  <c r="BK86" i="2"/>
  <c r="BJ14" i="2"/>
  <c r="BJ53" i="2"/>
  <c r="BJ11" i="2"/>
  <c r="BJ30" i="2"/>
  <c r="BJ39" i="2"/>
  <c r="BJ59" i="2"/>
  <c r="BJ80" i="2"/>
  <c r="T78" i="32"/>
  <c r="T54" i="32"/>
  <c r="R54" i="32"/>
  <c r="T31" i="32"/>
  <c r="R31" i="32"/>
  <c r="S31" i="32"/>
  <c r="R81" i="32"/>
  <c r="R84" i="32"/>
  <c r="R78" i="32"/>
  <c r="R87" i="32"/>
  <c r="S78" i="32"/>
  <c r="S87" i="32"/>
  <c r="S54" i="32"/>
  <c r="S63" i="32"/>
  <c r="S57" i="32"/>
  <c r="R60" i="32"/>
  <c r="S34" i="32"/>
  <c r="R37" i="32"/>
  <c r="S37" i="32"/>
  <c r="S15" i="32"/>
  <c r="S18" i="32"/>
  <c r="T18" i="32"/>
  <c r="R18" i="32"/>
  <c r="R15" i="32"/>
  <c r="T12" i="32"/>
  <c r="R12" i="32"/>
  <c r="S12" i="32"/>
  <c r="R9" i="32"/>
  <c r="S9" i="32"/>
  <c r="T9" i="32"/>
  <c r="AM32" i="2"/>
  <c r="AM33" i="2"/>
  <c r="AM34" i="2"/>
  <c r="AL32" i="2"/>
  <c r="AL33" i="2"/>
  <c r="AL34" i="2"/>
  <c r="AK33" i="2"/>
  <c r="AK34" i="2"/>
  <c r="AJ8" i="2"/>
  <c r="AJ9" i="2"/>
  <c r="AJ10" i="2"/>
  <c r="AK8" i="2"/>
  <c r="AK9" i="2"/>
  <c r="AK10" i="2"/>
  <c r="AK7" i="2"/>
  <c r="O10" i="2"/>
  <c r="O7" i="2"/>
  <c r="Q7" i="2"/>
  <c r="AJ7" i="2"/>
  <c r="AI8" i="2"/>
  <c r="AI9" i="2"/>
  <c r="AI10" i="2"/>
  <c r="AI7" i="2"/>
  <c r="P21" i="2"/>
  <c r="P22" i="2"/>
  <c r="Q32" i="2" l="1"/>
  <c r="Q33" i="2"/>
  <c r="Q34" i="2"/>
  <c r="Q31" i="2"/>
  <c r="P32" i="2"/>
  <c r="P33" i="2"/>
  <c r="P34" i="2"/>
  <c r="O33" i="2"/>
  <c r="O34" i="2"/>
  <c r="P20" i="2"/>
  <c r="O20" i="2"/>
  <c r="O21" i="2"/>
  <c r="O22" i="2"/>
  <c r="Q20" i="2"/>
  <c r="Q21" i="2"/>
  <c r="Q22" i="2"/>
  <c r="Q19" i="2"/>
  <c r="Q8" i="2"/>
  <c r="Q9" i="2"/>
  <c r="Q10" i="2"/>
  <c r="P9" i="2"/>
  <c r="P10" i="2"/>
  <c r="O8" i="2"/>
  <c r="O9" i="2"/>
  <c r="K51" i="31" l="1"/>
  <c r="J51" i="31"/>
  <c r="I51" i="31"/>
  <c r="H51" i="31"/>
  <c r="G51" i="31"/>
  <c r="F51" i="31"/>
  <c r="E51" i="31"/>
  <c r="D51" i="31"/>
  <c r="C51" i="31"/>
  <c r="B51" i="31"/>
  <c r="A31" i="31"/>
  <c r="A32" i="31" s="1"/>
  <c r="A33" i="31" s="1"/>
  <c r="A34" i="31" s="1"/>
  <c r="A35" i="31" s="1"/>
  <c r="A36" i="31" s="1"/>
  <c r="A37" i="31" s="1"/>
  <c r="A38" i="31" s="1"/>
  <c r="A39" i="31" s="1"/>
  <c r="A40" i="31" s="1"/>
  <c r="A41" i="31" s="1"/>
  <c r="A42" i="31" s="1"/>
  <c r="A43" i="31" s="1"/>
  <c r="A44" i="31" s="1"/>
  <c r="A45" i="31" s="1"/>
  <c r="A46" i="31" s="1"/>
  <c r="A47" i="31" s="1"/>
  <c r="A48" i="31" s="1"/>
  <c r="A49" i="31" s="1"/>
  <c r="A30" i="31"/>
  <c r="K51" i="30"/>
  <c r="J51" i="30"/>
  <c r="I51" i="30"/>
  <c r="H51" i="30"/>
  <c r="G51" i="30"/>
  <c r="F51" i="30"/>
  <c r="E51" i="30"/>
  <c r="D51" i="30"/>
  <c r="C51" i="30"/>
  <c r="B51" i="30"/>
  <c r="A30" i="30"/>
  <c r="A31" i="30" s="1"/>
  <c r="A32" i="30" s="1"/>
  <c r="A33" i="30" s="1"/>
  <c r="A34" i="30" s="1"/>
  <c r="A35" i="30" s="1"/>
  <c r="A36" i="30" s="1"/>
  <c r="A37" i="30" s="1"/>
  <c r="A38" i="30" s="1"/>
  <c r="A39" i="30" s="1"/>
  <c r="A40" i="30" s="1"/>
  <c r="A41" i="30" s="1"/>
  <c r="A42" i="30" s="1"/>
  <c r="A43" i="30" s="1"/>
  <c r="A44" i="30" s="1"/>
  <c r="A45" i="30" s="1"/>
  <c r="A46" i="30" s="1"/>
  <c r="A47" i="30" s="1"/>
  <c r="A48" i="30" s="1"/>
  <c r="A49" i="30" s="1"/>
  <c r="K51" i="29"/>
  <c r="J51" i="29"/>
  <c r="I51" i="29"/>
  <c r="H51" i="29"/>
  <c r="G51" i="29"/>
  <c r="F51" i="29"/>
  <c r="E51" i="29"/>
  <c r="D51" i="29"/>
  <c r="C51" i="29"/>
  <c r="B51" i="29"/>
  <c r="A30" i="29"/>
  <c r="A31" i="29" s="1"/>
  <c r="A32" i="29" s="1"/>
  <c r="A33" i="29" s="1"/>
  <c r="A34" i="29" s="1"/>
  <c r="A35" i="29" s="1"/>
  <c r="A36" i="29" s="1"/>
  <c r="A37" i="29" s="1"/>
  <c r="A38" i="29" s="1"/>
  <c r="A39" i="29" s="1"/>
  <c r="A40" i="29" s="1"/>
  <c r="A41" i="29" s="1"/>
  <c r="A42" i="29" s="1"/>
  <c r="A43" i="29" s="1"/>
  <c r="A44" i="29" s="1"/>
  <c r="A45" i="29" s="1"/>
  <c r="A46" i="29" s="1"/>
  <c r="A47" i="29" s="1"/>
  <c r="A48" i="29" s="1"/>
  <c r="A49" i="29" s="1"/>
  <c r="K51" i="28"/>
  <c r="J51" i="28"/>
  <c r="I51" i="28"/>
  <c r="H51" i="28"/>
  <c r="G51" i="28"/>
  <c r="F51" i="28"/>
  <c r="E51" i="28"/>
  <c r="D51" i="28"/>
  <c r="C51" i="28"/>
  <c r="B51" i="28"/>
  <c r="A30" i="28"/>
  <c r="A31" i="28" s="1"/>
  <c r="A32" i="28" s="1"/>
  <c r="A33" i="28" s="1"/>
  <c r="A34" i="28" s="1"/>
  <c r="A35" i="28" s="1"/>
  <c r="A36" i="28" s="1"/>
  <c r="A37" i="28" s="1"/>
  <c r="A38" i="28" s="1"/>
  <c r="A39" i="28" s="1"/>
  <c r="A40" i="28" s="1"/>
  <c r="A41" i="28" s="1"/>
  <c r="A42" i="28" s="1"/>
  <c r="A43" i="28" s="1"/>
  <c r="A44" i="28" s="1"/>
  <c r="A45" i="28" s="1"/>
  <c r="A46" i="28" s="1"/>
  <c r="A47" i="28" s="1"/>
  <c r="A48" i="28" s="1"/>
  <c r="A49" i="28" s="1"/>
  <c r="AN34" i="2" l="1"/>
  <c r="AN33" i="2"/>
  <c r="AN32" i="2"/>
  <c r="AM31" i="2"/>
  <c r="AN31" i="2" s="1"/>
  <c r="AL31" i="2"/>
  <c r="P31" i="2"/>
  <c r="O31" i="2"/>
  <c r="Q57" i="2"/>
  <c r="R57" i="2"/>
  <c r="S57" i="2"/>
  <c r="T57" i="2" s="1"/>
  <c r="Q58" i="2"/>
  <c r="R58" i="2"/>
  <c r="S58" i="2"/>
  <c r="T58" i="2" s="1"/>
  <c r="Q59" i="2"/>
  <c r="R59" i="2"/>
  <c r="S59" i="2"/>
  <c r="T59" i="2" s="1"/>
  <c r="Q60" i="2"/>
  <c r="R60" i="2"/>
  <c r="S60" i="2"/>
  <c r="T60" i="2" s="1"/>
  <c r="P19" i="2"/>
  <c r="O19" i="2"/>
  <c r="P7" i="2"/>
  <c r="P8" i="2"/>
</calcChain>
</file>

<file path=xl/sharedStrings.xml><?xml version="1.0" encoding="utf-8"?>
<sst xmlns="http://schemas.openxmlformats.org/spreadsheetml/2006/main" count="803" uniqueCount="86">
  <si>
    <t>Test point</t>
  </si>
  <si>
    <t>Intel</t>
    <phoneticPr fontId="1" type="noConversion"/>
  </si>
  <si>
    <t>SNR at 70% @ Max TP</t>
  </si>
  <si>
    <t>Max tput</t>
  </si>
  <si>
    <t>bps</t>
  </si>
  <si>
    <t>SNR @ 1% BLER</t>
    <phoneticPr fontId="1" type="noConversion"/>
  </si>
  <si>
    <t>Case:</t>
  </si>
  <si>
    <t>SCS</t>
  </si>
  <si>
    <t>Ericsson</t>
  </si>
  <si>
    <t>Huawei</t>
    <phoneticPr fontId="1" type="noConversion"/>
  </si>
  <si>
    <t>DoCoMo</t>
    <phoneticPr fontId="1" type="noConversion"/>
  </si>
  <si>
    <t>SPAN</t>
  </si>
  <si>
    <t>STD</t>
  </si>
  <si>
    <t>AVE</t>
    <phoneticPr fontId="1" type="noConversion"/>
  </si>
  <si>
    <t>Impairment results</t>
    <phoneticPr fontId="1" type="noConversion"/>
  </si>
  <si>
    <t>DoCoMo</t>
    <phoneticPr fontId="1" type="noConversion"/>
  </si>
  <si>
    <t>AVE</t>
  </si>
  <si>
    <t>Req</t>
  </si>
  <si>
    <t>Alignment Results for MCS13</t>
    <phoneticPr fontId="1" type="noConversion"/>
  </si>
  <si>
    <t>Apple</t>
    <phoneticPr fontId="1" type="noConversion"/>
  </si>
  <si>
    <t>Qualcomm</t>
    <phoneticPr fontId="1" type="noConversion"/>
  </si>
  <si>
    <t>Apple</t>
    <phoneticPr fontId="1" type="noConversion"/>
  </si>
  <si>
    <t>Test 1.1a</t>
    <phoneticPr fontId="1" type="noConversion"/>
  </si>
  <si>
    <t>Test 1.1b</t>
    <phoneticPr fontId="1" type="noConversion"/>
  </si>
  <si>
    <t>Test 1.2a</t>
    <phoneticPr fontId="1" type="noConversion"/>
  </si>
  <si>
    <t>Test 1.2b</t>
    <phoneticPr fontId="1" type="noConversion"/>
  </si>
  <si>
    <t>Rx</t>
    <phoneticPr fontId="1" type="noConversion"/>
  </si>
  <si>
    <t>BW</t>
    <phoneticPr fontId="1" type="noConversion"/>
  </si>
  <si>
    <t>Ericsson</t>
    <phoneticPr fontId="1" type="noConversion"/>
  </si>
  <si>
    <t>Duplex</t>
    <phoneticPr fontId="1" type="noConversion"/>
  </si>
  <si>
    <t>FDD</t>
    <phoneticPr fontId="1" type="noConversion"/>
  </si>
  <si>
    <t>FDD</t>
    <phoneticPr fontId="1" type="noConversion"/>
  </si>
  <si>
    <t>TDD</t>
    <phoneticPr fontId="1" type="noConversion"/>
  </si>
  <si>
    <t>Test 2.1a</t>
    <phoneticPr fontId="1" type="noConversion"/>
  </si>
  <si>
    <t>Test 2.1b</t>
    <phoneticPr fontId="1" type="noConversion"/>
  </si>
  <si>
    <t>Test 2.2a</t>
    <phoneticPr fontId="1" type="noConversion"/>
  </si>
  <si>
    <t>Test 2.2b</t>
    <phoneticPr fontId="1" type="noConversion"/>
  </si>
  <si>
    <t>Alignment Results for MCS4</t>
    <phoneticPr fontId="1" type="noConversion"/>
  </si>
  <si>
    <t>Qualcomm</t>
    <phoneticPr fontId="1" type="noConversion"/>
  </si>
  <si>
    <t>Alignment Results for MCS13 for 10% probability</t>
    <phoneticPr fontId="1" type="noConversion"/>
  </si>
  <si>
    <t>Test 3.1b</t>
    <phoneticPr fontId="1" type="noConversion"/>
  </si>
  <si>
    <t>Test 3.2a</t>
    <phoneticPr fontId="1" type="noConversion"/>
  </si>
  <si>
    <t>PDSCH mapping Type B and processing capability 2</t>
    <phoneticPr fontId="1" type="noConversion"/>
  </si>
  <si>
    <t>Pre-emption Indication</t>
    <phoneticPr fontId="1" type="noConversion"/>
  </si>
  <si>
    <t>SNR @ 70% max TP</t>
    <phoneticPr fontId="1" type="noConversion"/>
  </si>
  <si>
    <t>SNR @ 70% max TP</t>
    <phoneticPr fontId="1" type="noConversion"/>
  </si>
  <si>
    <t>Test 3.1a</t>
    <phoneticPr fontId="1" type="noConversion"/>
  </si>
  <si>
    <t>with</t>
    <phoneticPr fontId="1" type="noConversion"/>
  </si>
  <si>
    <t>without</t>
    <phoneticPr fontId="1" type="noConversion"/>
  </si>
  <si>
    <t>HARQ Flush</t>
    <phoneticPr fontId="1" type="noConversion"/>
  </si>
  <si>
    <t>without</t>
    <phoneticPr fontId="1" type="noConversion"/>
  </si>
  <si>
    <t>Test 3.2b</t>
    <phoneticPr fontId="1" type="noConversion"/>
  </si>
  <si>
    <t>Alignment Results for MCS13 for 20% probability</t>
    <phoneticPr fontId="1" type="noConversion"/>
  </si>
  <si>
    <t>Alignment Results for MCS4 for 10% probability</t>
    <phoneticPr fontId="1" type="noConversion"/>
  </si>
  <si>
    <t>Test 3.1a</t>
    <phoneticPr fontId="1" type="noConversion"/>
  </si>
  <si>
    <t>SNR [dB]</t>
    <phoneticPr fontId="1" type="noConversion"/>
  </si>
  <si>
    <t>Ericsson</t>
    <phoneticPr fontId="1" type="noConversion"/>
  </si>
  <si>
    <t>Huawei</t>
    <phoneticPr fontId="1" type="noConversion"/>
  </si>
  <si>
    <t>Intel</t>
    <phoneticPr fontId="1" type="noConversion"/>
  </si>
  <si>
    <t>DoCoMo</t>
    <phoneticPr fontId="1" type="noConversion"/>
  </si>
  <si>
    <t>xxx</t>
    <phoneticPr fontId="1" type="noConversion"/>
  </si>
  <si>
    <t>xxx</t>
    <phoneticPr fontId="1" type="noConversion"/>
  </si>
  <si>
    <t>Absolute Throughput</t>
    <phoneticPr fontId="5" type="noConversion"/>
  </si>
  <si>
    <t>Alignment Results for MCS16</t>
    <phoneticPr fontId="1" type="noConversion"/>
  </si>
  <si>
    <t>Alignment Results for MCS19</t>
    <phoneticPr fontId="1" type="noConversion"/>
  </si>
  <si>
    <t>gain</t>
    <phoneticPr fontId="1" type="noConversion"/>
  </si>
  <si>
    <t>MTK</t>
    <phoneticPr fontId="1" type="noConversion"/>
  </si>
  <si>
    <t>with</t>
    <phoneticPr fontId="1" type="noConversion"/>
  </si>
  <si>
    <t>Alignment Results for MCS4 for 10% probability</t>
    <phoneticPr fontId="1" type="noConversion"/>
  </si>
  <si>
    <t>Alignment Results for MCS4 for 20% probability</t>
    <phoneticPr fontId="1" type="noConversion"/>
  </si>
  <si>
    <t>MTK</t>
    <phoneticPr fontId="1" type="noConversion"/>
  </si>
  <si>
    <t>PDSCH performance for high reliability with higher BLER for FR1</t>
    <phoneticPr fontId="1" type="noConversion"/>
  </si>
  <si>
    <t>Test 4.1</t>
    <phoneticPr fontId="1" type="noConversion"/>
  </si>
  <si>
    <t>Test 4.2</t>
    <phoneticPr fontId="1" type="noConversion"/>
  </si>
  <si>
    <t>Test 4.3</t>
    <phoneticPr fontId="1" type="noConversion"/>
  </si>
  <si>
    <t>PDSCH mapping Type B for FR2</t>
    <phoneticPr fontId="1" type="noConversion"/>
  </si>
  <si>
    <t>N/A</t>
    <phoneticPr fontId="1" type="noConversion"/>
  </si>
  <si>
    <t>Apple</t>
    <phoneticPr fontId="1" type="noConversion"/>
  </si>
  <si>
    <t>Test 5.1</t>
    <phoneticPr fontId="1" type="noConversion"/>
  </si>
  <si>
    <t>Test 5.1</t>
    <phoneticPr fontId="1" type="noConversion"/>
  </si>
  <si>
    <t>Test 4.1</t>
    <phoneticPr fontId="1" type="noConversion"/>
  </si>
  <si>
    <t>Test 4.2</t>
    <phoneticPr fontId="1" type="noConversion"/>
  </si>
  <si>
    <t>Test 4.3</t>
    <phoneticPr fontId="1" type="noConversion"/>
  </si>
  <si>
    <t>TDD</t>
    <phoneticPr fontId="1" type="noConversion"/>
  </si>
  <si>
    <t>TDD</t>
    <phoneticPr fontId="1" type="noConversion"/>
  </si>
  <si>
    <t xml:space="preserve">Impairment results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</si>
</sst>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77" formatCode="0_ "/>
    <numFmt numFmtId="178" formatCode="0.00_);[Red]\(0.00\)"/>
    <numFmt numFmtId="179" formatCode="0.00_ "/>
  </numFmts>
  <fonts count="17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9"/>
      <name val="宋体"/>
      <family val="3"/>
      <charset val="134"/>
    </font>
    <font>
      <b/>
      <sz val="14"/>
      <color theme="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color rgb="FF00B050"/>
      <name val="Arial"/>
      <family val="2"/>
    </font>
    <font>
      <b/>
      <sz val="16"/>
      <color theme="1"/>
      <name val="Arial"/>
      <family val="2"/>
    </font>
    <font>
      <b/>
      <sz val="20"/>
      <color theme="1"/>
      <name val="Arial"/>
      <family val="2"/>
    </font>
    <font>
      <sz val="20"/>
      <color theme="1"/>
      <name val="宋体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89">
    <xf numFmtId="0" fontId="0" fillId="0" borderId="0" xfId="0"/>
    <xf numFmtId="9" fontId="3" fillId="0" borderId="0" xfId="1" applyNumberFormat="1" applyFont="1"/>
    <xf numFmtId="2" fontId="2" fillId="0" borderId="0" xfId="1" applyNumberFormat="1"/>
    <xf numFmtId="176" fontId="2" fillId="0" borderId="0" xfId="1" applyNumberFormat="1"/>
    <xf numFmtId="0" fontId="3" fillId="0" borderId="0" xfId="1" applyFont="1"/>
    <xf numFmtId="0" fontId="2" fillId="0" borderId="0" xfId="1"/>
    <xf numFmtId="0" fontId="0" fillId="0" borderId="0" xfId="1" applyFont="1" applyAlignment="1">
      <alignment horizontal="center" vertical="center" textRotation="90"/>
    </xf>
    <xf numFmtId="0" fontId="0" fillId="0" borderId="1" xfId="1" applyFont="1" applyFill="1" applyBorder="1" applyAlignment="1">
      <alignment horizontal="center" vertical="center" textRotation="90" wrapText="1"/>
    </xf>
    <xf numFmtId="0" fontId="2" fillId="0" borderId="0" xfId="1" applyAlignment="1">
      <alignment horizontal="center" vertical="center" textRotation="90"/>
    </xf>
    <xf numFmtId="2" fontId="0" fillId="2" borderId="0" xfId="0" applyNumberFormat="1" applyFill="1"/>
    <xf numFmtId="1" fontId="0" fillId="2" borderId="0" xfId="0" applyNumberFormat="1" applyFill="1"/>
    <xf numFmtId="177" fontId="2" fillId="0" borderId="0" xfId="1" applyNumberFormat="1"/>
    <xf numFmtId="9" fontId="0" fillId="0" borderId="0" xfId="0" applyNumberFormat="1" applyAlignment="1">
      <alignment horizontal="right"/>
    </xf>
    <xf numFmtId="176" fontId="2" fillId="0" borderId="0" xfId="1" applyNumberFormat="1" applyFont="1" applyBorder="1"/>
    <xf numFmtId="0" fontId="0" fillId="0" borderId="0" xfId="1" applyFont="1" applyAlignment="1">
      <alignment horizontal="right"/>
    </xf>
    <xf numFmtId="9" fontId="2" fillId="0" borderId="0" xfId="1" applyNumberFormat="1" applyFont="1" applyAlignment="1">
      <alignment horizontal="right"/>
    </xf>
    <xf numFmtId="177" fontId="2" fillId="0" borderId="0" xfId="1" applyNumberFormat="1" applyFont="1" applyFill="1" applyBorder="1"/>
    <xf numFmtId="0" fontId="2" fillId="0" borderId="0" xfId="1" applyFill="1"/>
    <xf numFmtId="0" fontId="2" fillId="0" borderId="0" xfId="1" applyAlignment="1">
      <alignment horizontal="right"/>
    </xf>
    <xf numFmtId="0" fontId="2" fillId="0" borderId="0" xfId="1" applyFont="1" applyAlignment="1">
      <alignment horizontal="right"/>
    </xf>
    <xf numFmtId="0" fontId="0" fillId="0" borderId="0" xfId="1" applyFont="1"/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textRotation="90"/>
    </xf>
    <xf numFmtId="0" fontId="3" fillId="3" borderId="7" xfId="0" applyFont="1" applyFill="1" applyBorder="1" applyAlignment="1">
      <alignment horizontal="center" vertical="center" textRotation="90"/>
    </xf>
    <xf numFmtId="0" fontId="3" fillId="4" borderId="8" xfId="0" applyFont="1" applyFill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0" borderId="17" xfId="1" applyFont="1" applyFill="1" applyBorder="1" applyAlignment="1">
      <alignment horizontal="center" vertical="center" textRotation="90" wrapText="1"/>
    </xf>
    <xf numFmtId="178" fontId="0" fillId="2" borderId="7" xfId="1" applyNumberFormat="1" applyFont="1" applyFill="1" applyBorder="1" applyAlignment="1">
      <alignment horizontal="center" vertical="center" textRotation="90"/>
    </xf>
    <xf numFmtId="178" fontId="0" fillId="4" borderId="8" xfId="1" applyNumberFormat="1" applyFont="1" applyFill="1" applyBorder="1" applyAlignment="1">
      <alignment horizontal="center" vertical="center" textRotation="90"/>
    </xf>
    <xf numFmtId="176" fontId="10" fillId="0" borderId="10" xfId="0" applyNumberFormat="1" applyFont="1" applyBorder="1" applyAlignment="1">
      <alignment horizontal="center" vertical="center"/>
    </xf>
    <xf numFmtId="176" fontId="10" fillId="0" borderId="10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2" fontId="10" fillId="0" borderId="10" xfId="0" applyNumberFormat="1" applyFont="1" applyBorder="1"/>
    <xf numFmtId="2" fontId="0" fillId="0" borderId="10" xfId="0" applyNumberFormat="1" applyBorder="1"/>
    <xf numFmtId="176" fontId="0" fillId="2" borderId="10" xfId="1" applyNumberFormat="1" applyFont="1" applyFill="1" applyBorder="1" applyAlignment="1">
      <alignment horizontal="center"/>
    </xf>
    <xf numFmtId="176" fontId="3" fillId="4" borderId="12" xfId="0" applyNumberFormat="1" applyFont="1" applyFill="1" applyBorder="1" applyAlignment="1">
      <alignment horizontal="center"/>
    </xf>
    <xf numFmtId="176" fontId="10" fillId="0" borderId="14" xfId="0" applyNumberFormat="1" applyFont="1" applyBorder="1" applyAlignment="1">
      <alignment horizontal="center" vertical="center"/>
    </xf>
    <xf numFmtId="176" fontId="10" fillId="0" borderId="14" xfId="0" applyNumberFormat="1" applyFont="1" applyBorder="1" applyAlignment="1">
      <alignment horizontal="center"/>
    </xf>
    <xf numFmtId="2" fontId="10" fillId="0" borderId="14" xfId="0" applyNumberFormat="1" applyFont="1" applyBorder="1" applyAlignment="1">
      <alignment horizontal="center"/>
    </xf>
    <xf numFmtId="2" fontId="10" fillId="0" borderId="14" xfId="0" applyNumberFormat="1" applyFont="1" applyBorder="1"/>
    <xf numFmtId="2" fontId="0" fillId="0" borderId="14" xfId="0" applyNumberFormat="1" applyBorder="1"/>
    <xf numFmtId="176" fontId="0" fillId="5" borderId="14" xfId="1" applyNumberFormat="1" applyFont="1" applyFill="1" applyBorder="1" applyAlignment="1">
      <alignment horizontal="center"/>
    </xf>
    <xf numFmtId="176" fontId="3" fillId="4" borderId="18" xfId="0" applyNumberFormat="1" applyFont="1" applyFill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1" fontId="0" fillId="0" borderId="0" xfId="0" applyNumberFormat="1"/>
    <xf numFmtId="0" fontId="0" fillId="0" borderId="5" xfId="0" applyBorder="1"/>
    <xf numFmtId="0" fontId="0" fillId="0" borderId="29" xfId="0" applyBorder="1"/>
    <xf numFmtId="0" fontId="0" fillId="0" borderId="0" xfId="0" applyBorder="1"/>
    <xf numFmtId="0" fontId="0" fillId="0" borderId="30" xfId="0" applyBorder="1"/>
    <xf numFmtId="0" fontId="0" fillId="0" borderId="26" xfId="0" applyBorder="1"/>
    <xf numFmtId="0" fontId="0" fillId="0" borderId="2" xfId="0" applyBorder="1"/>
    <xf numFmtId="0" fontId="0" fillId="0" borderId="31" xfId="0" applyBorder="1"/>
    <xf numFmtId="0" fontId="3" fillId="0" borderId="15" xfId="0" applyFont="1" applyBorder="1" applyAlignment="1">
      <alignment horizontal="center" vertical="center"/>
    </xf>
    <xf numFmtId="1" fontId="0" fillId="0" borderId="0" xfId="0" applyNumberFormat="1" applyFill="1"/>
    <xf numFmtId="1" fontId="2" fillId="0" borderId="0" xfId="1" applyNumberFormat="1" applyBorder="1" applyAlignment="1">
      <alignment horizontal="center"/>
    </xf>
    <xf numFmtId="0" fontId="2" fillId="0" borderId="0" xfId="1" applyBorder="1"/>
    <xf numFmtId="179" fontId="0" fillId="4" borderId="12" xfId="0" applyNumberForma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9" fontId="0" fillId="0" borderId="0" xfId="0" applyNumberFormat="1" applyFill="1" applyBorder="1" applyAlignment="1">
      <alignment horizontal="center" vertical="center"/>
    </xf>
    <xf numFmtId="0" fontId="0" fillId="0" borderId="4" xfId="0" applyBorder="1"/>
    <xf numFmtId="0" fontId="8" fillId="0" borderId="3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textRotation="90"/>
    </xf>
    <xf numFmtId="0" fontId="0" fillId="0" borderId="38" xfId="1" applyFont="1" applyFill="1" applyBorder="1" applyAlignment="1">
      <alignment horizontal="center" vertical="center" textRotation="90" wrapText="1"/>
    </xf>
    <xf numFmtId="178" fontId="0" fillId="2" borderId="16" xfId="1" applyNumberFormat="1" applyFont="1" applyFill="1" applyBorder="1" applyAlignment="1">
      <alignment horizontal="center" vertical="center" textRotation="90"/>
    </xf>
    <xf numFmtId="178" fontId="0" fillId="4" borderId="39" xfId="1" applyNumberFormat="1" applyFont="1" applyFill="1" applyBorder="1" applyAlignment="1">
      <alignment horizontal="center" vertical="center" textRotation="90"/>
    </xf>
    <xf numFmtId="0" fontId="0" fillId="0" borderId="1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3" fillId="6" borderId="7" xfId="0" applyFont="1" applyFill="1" applyBorder="1" applyAlignment="1">
      <alignment horizontal="center" vertical="center" textRotation="90"/>
    </xf>
    <xf numFmtId="0" fontId="0" fillId="6" borderId="10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textRotation="90"/>
    </xf>
    <xf numFmtId="0" fontId="8" fillId="0" borderId="3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textRotation="90"/>
    </xf>
    <xf numFmtId="0" fontId="3" fillId="3" borderId="27" xfId="0" applyFont="1" applyFill="1" applyBorder="1" applyAlignment="1">
      <alignment horizontal="center" vertical="center" textRotation="90"/>
    </xf>
    <xf numFmtId="0" fontId="3" fillId="4" borderId="44" xfId="0" applyFont="1" applyFill="1" applyBorder="1" applyAlignment="1">
      <alignment horizontal="center" vertical="center" textRotation="90" wrapText="1"/>
    </xf>
    <xf numFmtId="0" fontId="0" fillId="0" borderId="2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179" fontId="0" fillId="4" borderId="18" xfId="0" applyNumberForma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179" fontId="0" fillId="4" borderId="8" xfId="0" applyNumberFormat="1" applyFill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2" fontId="10" fillId="0" borderId="14" xfId="0" applyNumberFormat="1" applyFont="1" applyBorder="1" applyAlignment="1">
      <alignment horizontal="center" vertical="center"/>
    </xf>
    <xf numFmtId="2" fontId="0" fillId="0" borderId="0" xfId="0" applyNumberFormat="1" applyBorder="1"/>
    <xf numFmtId="0" fontId="3" fillId="0" borderId="7" xfId="0" applyFont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2" fontId="10" fillId="0" borderId="7" xfId="0" applyNumberFormat="1" applyFont="1" applyBorder="1" applyAlignment="1">
      <alignment horizontal="center"/>
    </xf>
    <xf numFmtId="2" fontId="10" fillId="0" borderId="7" xfId="0" applyNumberFormat="1" applyFont="1" applyBorder="1"/>
    <xf numFmtId="2" fontId="0" fillId="0" borderId="7" xfId="0" applyNumberFormat="1" applyBorder="1"/>
    <xf numFmtId="176" fontId="0" fillId="2" borderId="7" xfId="1" applyNumberFormat="1" applyFont="1" applyFill="1" applyBorder="1" applyAlignment="1">
      <alignment horizontal="center"/>
    </xf>
    <xf numFmtId="176" fontId="3" fillId="4" borderId="8" xfId="0" applyNumberFormat="1" applyFont="1" applyFill="1" applyBorder="1" applyAlignment="1">
      <alignment horizontal="center"/>
    </xf>
    <xf numFmtId="2" fontId="10" fillId="0" borderId="7" xfId="0" applyNumberFormat="1" applyFont="1" applyBorder="1" applyAlignment="1">
      <alignment horizontal="center" vertical="center"/>
    </xf>
    <xf numFmtId="178" fontId="0" fillId="2" borderId="27" xfId="1" applyNumberFormat="1" applyFont="1" applyFill="1" applyBorder="1" applyAlignment="1">
      <alignment horizontal="center" vertical="center" textRotation="90"/>
    </xf>
    <xf numFmtId="178" fontId="0" fillId="4" borderId="44" xfId="1" applyNumberFormat="1" applyFont="1" applyFill="1" applyBorder="1" applyAlignment="1">
      <alignment horizontal="center" vertical="center" textRotation="90"/>
    </xf>
    <xf numFmtId="0" fontId="3" fillId="6" borderId="1" xfId="0" applyFont="1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9" fontId="4" fillId="0" borderId="0" xfId="1" applyNumberFormat="1" applyFont="1" applyAlignment="1">
      <alignment horizontal="center"/>
    </xf>
    <xf numFmtId="9" fontId="3" fillId="0" borderId="0" xfId="1" applyNumberFormat="1" applyFont="1" applyAlignment="1">
      <alignment horizontal="center"/>
    </xf>
    <xf numFmtId="0" fontId="9" fillId="0" borderId="31" xfId="0" applyFont="1" applyBorder="1" applyAlignment="1">
      <alignment horizontal="center"/>
    </xf>
    <xf numFmtId="0" fontId="14" fillId="0" borderId="0" xfId="0" applyFont="1"/>
    <xf numFmtId="0" fontId="15" fillId="0" borderId="0" xfId="0" applyFont="1"/>
    <xf numFmtId="0" fontId="16" fillId="0" borderId="0" xfId="0" applyFont="1"/>
    <xf numFmtId="178" fontId="0" fillId="2" borderId="43" xfId="1" applyNumberFormat="1" applyFont="1" applyFill="1" applyBorder="1" applyAlignment="1">
      <alignment horizontal="center" vertical="center" textRotation="90"/>
    </xf>
    <xf numFmtId="0" fontId="3" fillId="0" borderId="28" xfId="0" applyFont="1" applyBorder="1" applyAlignment="1">
      <alignment horizontal="center" vertical="center" textRotation="90"/>
    </xf>
    <xf numFmtId="0" fontId="0" fillId="0" borderId="46" xfId="1" applyFont="1" applyFill="1" applyBorder="1" applyAlignment="1">
      <alignment horizontal="center" vertical="center" textRotation="90" wrapText="1"/>
    </xf>
    <xf numFmtId="0" fontId="0" fillId="0" borderId="8" xfId="1" applyFont="1" applyFill="1" applyBorder="1" applyAlignment="1">
      <alignment horizontal="center" vertical="center" textRotation="90" wrapText="1"/>
    </xf>
    <xf numFmtId="0" fontId="3" fillId="0" borderId="45" xfId="0" applyFont="1" applyBorder="1" applyAlignment="1">
      <alignment horizontal="center" vertical="center" textRotation="90"/>
    </xf>
    <xf numFmtId="0" fontId="3" fillId="0" borderId="8" xfId="0" applyFont="1" applyBorder="1" applyAlignment="1">
      <alignment horizontal="center" vertical="center" textRotation="90"/>
    </xf>
    <xf numFmtId="176" fontId="0" fillId="2" borderId="11" xfId="1" applyNumberFormat="1" applyFont="1" applyFill="1" applyBorder="1" applyAlignment="1">
      <alignment horizontal="center"/>
    </xf>
    <xf numFmtId="176" fontId="10" fillId="0" borderId="7" xfId="0" applyNumberFormat="1" applyFont="1" applyBorder="1" applyAlignment="1">
      <alignment horizontal="center" vertical="center"/>
    </xf>
    <xf numFmtId="176" fontId="10" fillId="0" borderId="7" xfId="0" applyNumberFormat="1" applyFont="1" applyBorder="1" applyAlignment="1">
      <alignment horizontal="center"/>
    </xf>
    <xf numFmtId="2" fontId="0" fillId="0" borderId="8" xfId="0" applyNumberFormat="1" applyBorder="1"/>
  </cellXfs>
  <cellStyles count="3">
    <cellStyle name="Normal 2" xfId="2"/>
    <cellStyle name="Normal_Chan_est_experiments_Cases 46.1 - 46.5" xfId="1"/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/>
            </a:pPr>
            <a:r>
              <a:rPr lang="en-US" altLang="en-US" sz="1800" b="1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rPr>
              <a:t>Absolute Throughput </a:t>
            </a:r>
          </a:p>
          <a:p>
            <a:pPr algn="ctr" rtl="0">
              <a:defRPr lang="en-US"/>
            </a:pPr>
            <a:endParaRPr lang="en-US" altLang="en-US" sz="1800" b="1" i="0" u="none" strike="noStrike" kern="1200" baseline="0">
              <a:solidFill>
                <a:srgbClr val="000000"/>
              </a:solidFill>
              <a:latin typeface="+mn-lt"/>
              <a:ea typeface="+mn-ea"/>
              <a:cs typeface="+mn-cs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279428727271805"/>
          <c:y val="0.13786681238029205"/>
          <c:w val="0.5785959376837414"/>
          <c:h val="0.686231713559211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Test3.1a!$B$28</c:f>
              <c:strCache>
                <c:ptCount val="1"/>
                <c:pt idx="0">
                  <c:v>Qualcomm</c:v>
                </c:pt>
              </c:strCache>
            </c:strRef>
          </c:tx>
          <c:xVal>
            <c:numRef>
              <c:f>Test3.1a!$A$29:$A$49</c:f>
              <c:numCache>
                <c:formatCode>General</c:formatCode>
                <c:ptCount val="21"/>
                <c:pt idx="0">
                  <c:v>-15</c:v>
                </c:pt>
                <c:pt idx="1">
                  <c:v>-14</c:v>
                </c:pt>
                <c:pt idx="2">
                  <c:v>-13</c:v>
                </c:pt>
                <c:pt idx="3">
                  <c:v>-12</c:v>
                </c:pt>
                <c:pt idx="4">
                  <c:v>-11</c:v>
                </c:pt>
                <c:pt idx="5">
                  <c:v>-10</c:v>
                </c:pt>
                <c:pt idx="6">
                  <c:v>-9</c:v>
                </c:pt>
                <c:pt idx="7">
                  <c:v>-8</c:v>
                </c:pt>
                <c:pt idx="8">
                  <c:v>-7</c:v>
                </c:pt>
                <c:pt idx="9">
                  <c:v>-6</c:v>
                </c:pt>
                <c:pt idx="10">
                  <c:v>-5</c:v>
                </c:pt>
                <c:pt idx="11">
                  <c:v>-4</c:v>
                </c:pt>
                <c:pt idx="12">
                  <c:v>-3</c:v>
                </c:pt>
                <c:pt idx="13">
                  <c:v>-2</c:v>
                </c:pt>
                <c:pt idx="14">
                  <c:v>-1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</c:numCache>
            </c:numRef>
          </c:xVal>
          <c:yVal>
            <c:numRef>
              <c:f>Test3.1a!$B$29:$B$49</c:f>
              <c:numCache>
                <c:formatCode>0.00</c:formatCode>
                <c:ptCount val="21"/>
              </c:numCache>
            </c:numRef>
          </c:yVal>
          <c:smooth val="1"/>
        </c:ser>
        <c:ser>
          <c:idx val="1"/>
          <c:order val="1"/>
          <c:tx>
            <c:strRef>
              <c:f>Test3.1a!$C$28</c:f>
              <c:strCache>
                <c:ptCount val="1"/>
                <c:pt idx="0">
                  <c:v>Ericsson</c:v>
                </c:pt>
              </c:strCache>
            </c:strRef>
          </c:tx>
          <c:xVal>
            <c:numRef>
              <c:f>Test3.1a!$A$29:$A$49</c:f>
              <c:numCache>
                <c:formatCode>General</c:formatCode>
                <c:ptCount val="21"/>
                <c:pt idx="0">
                  <c:v>-15</c:v>
                </c:pt>
                <c:pt idx="1">
                  <c:v>-14</c:v>
                </c:pt>
                <c:pt idx="2">
                  <c:v>-13</c:v>
                </c:pt>
                <c:pt idx="3">
                  <c:v>-12</c:v>
                </c:pt>
                <c:pt idx="4">
                  <c:v>-11</c:v>
                </c:pt>
                <c:pt idx="5">
                  <c:v>-10</c:v>
                </c:pt>
                <c:pt idx="6">
                  <c:v>-9</c:v>
                </c:pt>
                <c:pt idx="7">
                  <c:v>-8</c:v>
                </c:pt>
                <c:pt idx="8">
                  <c:v>-7</c:v>
                </c:pt>
                <c:pt idx="9">
                  <c:v>-6</c:v>
                </c:pt>
                <c:pt idx="10">
                  <c:v>-5</c:v>
                </c:pt>
                <c:pt idx="11">
                  <c:v>-4</c:v>
                </c:pt>
                <c:pt idx="12">
                  <c:v>-3</c:v>
                </c:pt>
                <c:pt idx="13">
                  <c:v>-2</c:v>
                </c:pt>
                <c:pt idx="14">
                  <c:v>-1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</c:numCache>
            </c:numRef>
          </c:xVal>
          <c:yVal>
            <c:numRef>
              <c:f>Test3.1a!$C$29:$C$49</c:f>
              <c:numCache>
                <c:formatCode>0.00</c:formatCode>
                <c:ptCount val="21"/>
              </c:numCache>
            </c:numRef>
          </c:yVal>
          <c:smooth val="1"/>
        </c:ser>
        <c:ser>
          <c:idx val="2"/>
          <c:order val="2"/>
          <c:tx>
            <c:strRef>
              <c:f>Test3.1a!$D$28</c:f>
              <c:strCache>
                <c:ptCount val="1"/>
                <c:pt idx="0">
                  <c:v>Huawei</c:v>
                </c:pt>
              </c:strCache>
            </c:strRef>
          </c:tx>
          <c:xVal>
            <c:numRef>
              <c:f>Test3.1a!$A$29:$A$49</c:f>
              <c:numCache>
                <c:formatCode>General</c:formatCode>
                <c:ptCount val="21"/>
                <c:pt idx="0">
                  <c:v>-15</c:v>
                </c:pt>
                <c:pt idx="1">
                  <c:v>-14</c:v>
                </c:pt>
                <c:pt idx="2">
                  <c:v>-13</c:v>
                </c:pt>
                <c:pt idx="3">
                  <c:v>-12</c:v>
                </c:pt>
                <c:pt idx="4">
                  <c:v>-11</c:v>
                </c:pt>
                <c:pt idx="5">
                  <c:v>-10</c:v>
                </c:pt>
                <c:pt idx="6">
                  <c:v>-9</c:v>
                </c:pt>
                <c:pt idx="7">
                  <c:v>-8</c:v>
                </c:pt>
                <c:pt idx="8">
                  <c:v>-7</c:v>
                </c:pt>
                <c:pt idx="9">
                  <c:v>-6</c:v>
                </c:pt>
                <c:pt idx="10">
                  <c:v>-5</c:v>
                </c:pt>
                <c:pt idx="11">
                  <c:v>-4</c:v>
                </c:pt>
                <c:pt idx="12">
                  <c:v>-3</c:v>
                </c:pt>
                <c:pt idx="13">
                  <c:v>-2</c:v>
                </c:pt>
                <c:pt idx="14">
                  <c:v>-1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</c:numCache>
            </c:numRef>
          </c:xVal>
          <c:yVal>
            <c:numRef>
              <c:f>Test3.1a!$D$29:$D$49</c:f>
              <c:numCache>
                <c:formatCode>0.00</c:formatCode>
                <c:ptCount val="21"/>
              </c:numCache>
            </c:numRef>
          </c:yVal>
          <c:smooth val="1"/>
        </c:ser>
        <c:ser>
          <c:idx val="3"/>
          <c:order val="3"/>
          <c:tx>
            <c:strRef>
              <c:f>Test3.1a!$E$28</c:f>
              <c:strCache>
                <c:ptCount val="1"/>
                <c:pt idx="0">
                  <c:v>Apple</c:v>
                </c:pt>
              </c:strCache>
            </c:strRef>
          </c:tx>
          <c:xVal>
            <c:numRef>
              <c:f>Test3.1a!$A$29:$A$49</c:f>
              <c:numCache>
                <c:formatCode>General</c:formatCode>
                <c:ptCount val="21"/>
                <c:pt idx="0">
                  <c:v>-15</c:v>
                </c:pt>
                <c:pt idx="1">
                  <c:v>-14</c:v>
                </c:pt>
                <c:pt idx="2">
                  <c:v>-13</c:v>
                </c:pt>
                <c:pt idx="3">
                  <c:v>-12</c:v>
                </c:pt>
                <c:pt idx="4">
                  <c:v>-11</c:v>
                </c:pt>
                <c:pt idx="5">
                  <c:v>-10</c:v>
                </c:pt>
                <c:pt idx="6">
                  <c:v>-9</c:v>
                </c:pt>
                <c:pt idx="7">
                  <c:v>-8</c:v>
                </c:pt>
                <c:pt idx="8">
                  <c:v>-7</c:v>
                </c:pt>
                <c:pt idx="9">
                  <c:v>-6</c:v>
                </c:pt>
                <c:pt idx="10">
                  <c:v>-5</c:v>
                </c:pt>
                <c:pt idx="11">
                  <c:v>-4</c:v>
                </c:pt>
                <c:pt idx="12">
                  <c:v>-3</c:v>
                </c:pt>
                <c:pt idx="13">
                  <c:v>-2</c:v>
                </c:pt>
                <c:pt idx="14">
                  <c:v>-1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</c:numCache>
            </c:numRef>
          </c:xVal>
          <c:yVal>
            <c:numRef>
              <c:f>Test3.1a!$E$29:$E$49</c:f>
              <c:numCache>
                <c:formatCode>0.00</c:formatCode>
                <c:ptCount val="21"/>
              </c:numCache>
            </c:numRef>
          </c:yVal>
          <c:smooth val="1"/>
        </c:ser>
        <c:ser>
          <c:idx val="4"/>
          <c:order val="4"/>
          <c:tx>
            <c:strRef>
              <c:f>Test3.1a!$F$28</c:f>
              <c:strCache>
                <c:ptCount val="1"/>
                <c:pt idx="0">
                  <c:v>Intel</c:v>
                </c:pt>
              </c:strCache>
            </c:strRef>
          </c:tx>
          <c:xVal>
            <c:numRef>
              <c:f>Test3.1a!$A$29:$A$49</c:f>
              <c:numCache>
                <c:formatCode>General</c:formatCode>
                <c:ptCount val="21"/>
                <c:pt idx="0">
                  <c:v>-15</c:v>
                </c:pt>
                <c:pt idx="1">
                  <c:v>-14</c:v>
                </c:pt>
                <c:pt idx="2">
                  <c:v>-13</c:v>
                </c:pt>
                <c:pt idx="3">
                  <c:v>-12</c:v>
                </c:pt>
                <c:pt idx="4">
                  <c:v>-11</c:v>
                </c:pt>
                <c:pt idx="5">
                  <c:v>-10</c:v>
                </c:pt>
                <c:pt idx="6">
                  <c:v>-9</c:v>
                </c:pt>
                <c:pt idx="7">
                  <c:v>-8</c:v>
                </c:pt>
                <c:pt idx="8">
                  <c:v>-7</c:v>
                </c:pt>
                <c:pt idx="9">
                  <c:v>-6</c:v>
                </c:pt>
                <c:pt idx="10">
                  <c:v>-5</c:v>
                </c:pt>
                <c:pt idx="11">
                  <c:v>-4</c:v>
                </c:pt>
                <c:pt idx="12">
                  <c:v>-3</c:v>
                </c:pt>
                <c:pt idx="13">
                  <c:v>-2</c:v>
                </c:pt>
                <c:pt idx="14">
                  <c:v>-1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</c:numCache>
            </c:numRef>
          </c:xVal>
          <c:yVal>
            <c:numRef>
              <c:f>Test3.1a!$F$29:$F$49</c:f>
              <c:numCache>
                <c:formatCode>0.00</c:formatCode>
                <c:ptCount val="21"/>
              </c:numCache>
            </c:numRef>
          </c:yVal>
          <c:smooth val="1"/>
        </c:ser>
        <c:ser>
          <c:idx val="5"/>
          <c:order val="5"/>
          <c:tx>
            <c:strRef>
              <c:f>Test3.1a!$G$28</c:f>
              <c:strCache>
                <c:ptCount val="1"/>
                <c:pt idx="0">
                  <c:v>DoCoMo</c:v>
                </c:pt>
              </c:strCache>
            </c:strRef>
          </c:tx>
          <c:xVal>
            <c:numRef>
              <c:f>Test3.1a!$A$29:$A$49</c:f>
              <c:numCache>
                <c:formatCode>General</c:formatCode>
                <c:ptCount val="21"/>
                <c:pt idx="0">
                  <c:v>-15</c:v>
                </c:pt>
                <c:pt idx="1">
                  <c:v>-14</c:v>
                </c:pt>
                <c:pt idx="2">
                  <c:v>-13</c:v>
                </c:pt>
                <c:pt idx="3">
                  <c:v>-12</c:v>
                </c:pt>
                <c:pt idx="4">
                  <c:v>-11</c:v>
                </c:pt>
                <c:pt idx="5">
                  <c:v>-10</c:v>
                </c:pt>
                <c:pt idx="6">
                  <c:v>-9</c:v>
                </c:pt>
                <c:pt idx="7">
                  <c:v>-8</c:v>
                </c:pt>
                <c:pt idx="8">
                  <c:v>-7</c:v>
                </c:pt>
                <c:pt idx="9">
                  <c:v>-6</c:v>
                </c:pt>
                <c:pt idx="10">
                  <c:v>-5</c:v>
                </c:pt>
                <c:pt idx="11">
                  <c:v>-4</c:v>
                </c:pt>
                <c:pt idx="12">
                  <c:v>-3</c:v>
                </c:pt>
                <c:pt idx="13">
                  <c:v>-2</c:v>
                </c:pt>
                <c:pt idx="14">
                  <c:v>-1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</c:numCache>
            </c:numRef>
          </c:xVal>
          <c:yVal>
            <c:numRef>
              <c:f>Test3.1a!$G$29:$G$49</c:f>
              <c:numCache>
                <c:formatCode>0.00</c:formatCode>
                <c:ptCount val="21"/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006672"/>
        <c:axId val="90003952"/>
      </c:scatterChart>
      <c:valAx>
        <c:axId val="900066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1000" b="1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en-US" sz="1000" b="1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rPr>
                  <a:t>Es/Noc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/>
            </a:pPr>
            <a:endParaRPr lang="zh-CN"/>
          </a:p>
        </c:txPr>
        <c:crossAx val="90003952"/>
        <c:crosses val="autoZero"/>
        <c:crossBetween val="midCat"/>
        <c:majorUnit val="1"/>
      </c:valAx>
      <c:valAx>
        <c:axId val="90003952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lang="en-US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800" b="1" i="0" baseline="0">
                    <a:effectLst/>
                  </a:rPr>
                  <a:t>Throughput (bps)</a:t>
                </a:r>
                <a:endParaRPr lang="en-US" altLang="zh-CN" sz="1000">
                  <a:effectLst/>
                </a:endParaRPr>
              </a:p>
            </c:rich>
          </c:tx>
          <c:overlay val="0"/>
        </c:title>
        <c:numFmt formatCode="0.00" sourceLinked="1"/>
        <c:majorTickMark val="out"/>
        <c:minorTickMark val="none"/>
        <c:tickLblPos val="low"/>
        <c:txPr>
          <a:bodyPr/>
          <a:lstStyle/>
          <a:p>
            <a:pPr>
              <a:defRPr lang="en-US"/>
            </a:pPr>
            <a:endParaRPr lang="zh-CN"/>
          </a:p>
        </c:txPr>
        <c:crossAx val="90006672"/>
        <c:crossesAt val="-5"/>
        <c:crossBetween val="midCat"/>
      </c:valAx>
    </c:plotArea>
    <c:legend>
      <c:legendPos val="r"/>
      <c:layout>
        <c:manualLayout>
          <c:xMode val="edge"/>
          <c:yMode val="edge"/>
          <c:x val="0.71713035383565282"/>
          <c:y val="0.14686993912995006"/>
          <c:w val="7.0120339196616047E-2"/>
          <c:h val="0.27281408811631108"/>
        </c:manualLayout>
      </c:layout>
      <c:overlay val="0"/>
      <c:txPr>
        <a:bodyPr/>
        <a:lstStyle/>
        <a:p>
          <a:pPr>
            <a:defRPr lang="en-US" sz="800"/>
          </a:pPr>
          <a:endParaRPr lang="zh-CN"/>
        </a:p>
      </c:txPr>
    </c:legend>
    <c:plotVisOnly val="1"/>
    <c:dispBlanksAs val="span"/>
    <c:showDLblsOverMax val="0"/>
  </c:chart>
  <c:printSettings>
    <c:headerFooter/>
    <c:pageMargins b="0.75000000000000722" l="0.70000000000000095" r="0.70000000000000095" t="0.750000000000007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/>
            </a:pPr>
            <a:r>
              <a:rPr lang="en-US" altLang="en-US" sz="1800" b="1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rPr>
              <a:t>Absolute Throughput </a:t>
            </a:r>
          </a:p>
          <a:p>
            <a:pPr algn="ctr" rtl="0">
              <a:defRPr lang="en-US"/>
            </a:pPr>
            <a:endParaRPr lang="en-US" altLang="en-US" sz="1800" b="1" i="0" u="none" strike="noStrike" kern="1200" baseline="0">
              <a:solidFill>
                <a:srgbClr val="000000"/>
              </a:solidFill>
              <a:latin typeface="+mn-lt"/>
              <a:ea typeface="+mn-ea"/>
              <a:cs typeface="+mn-cs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279428727271805"/>
          <c:y val="0.13786681238029205"/>
          <c:w val="0.5785959376837414"/>
          <c:h val="0.686231713559211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Test3.1b!$B$28</c:f>
              <c:strCache>
                <c:ptCount val="1"/>
                <c:pt idx="0">
                  <c:v>Qualcomm</c:v>
                </c:pt>
              </c:strCache>
            </c:strRef>
          </c:tx>
          <c:xVal>
            <c:numRef>
              <c:f>Test3.1b!$A$29:$A$49</c:f>
              <c:numCache>
                <c:formatCode>General</c:formatCode>
                <c:ptCount val="21"/>
                <c:pt idx="0">
                  <c:v>-15</c:v>
                </c:pt>
                <c:pt idx="1">
                  <c:v>-14</c:v>
                </c:pt>
                <c:pt idx="2">
                  <c:v>-13</c:v>
                </c:pt>
                <c:pt idx="3">
                  <c:v>-12</c:v>
                </c:pt>
                <c:pt idx="4">
                  <c:v>-11</c:v>
                </c:pt>
                <c:pt idx="5">
                  <c:v>-10</c:v>
                </c:pt>
                <c:pt idx="6">
                  <c:v>-9</c:v>
                </c:pt>
                <c:pt idx="7">
                  <c:v>-8</c:v>
                </c:pt>
                <c:pt idx="8">
                  <c:v>-7</c:v>
                </c:pt>
                <c:pt idx="9">
                  <c:v>-6</c:v>
                </c:pt>
                <c:pt idx="10">
                  <c:v>-5</c:v>
                </c:pt>
                <c:pt idx="11">
                  <c:v>-4</c:v>
                </c:pt>
                <c:pt idx="12">
                  <c:v>-3</c:v>
                </c:pt>
                <c:pt idx="13">
                  <c:v>-2</c:v>
                </c:pt>
                <c:pt idx="14">
                  <c:v>-1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</c:numCache>
            </c:numRef>
          </c:xVal>
          <c:yVal>
            <c:numRef>
              <c:f>Test3.1b!$B$29:$B$49</c:f>
              <c:numCache>
                <c:formatCode>0.00</c:formatCode>
                <c:ptCount val="21"/>
              </c:numCache>
            </c:numRef>
          </c:yVal>
          <c:smooth val="1"/>
        </c:ser>
        <c:ser>
          <c:idx val="1"/>
          <c:order val="1"/>
          <c:tx>
            <c:strRef>
              <c:f>Test3.1b!$C$28</c:f>
              <c:strCache>
                <c:ptCount val="1"/>
                <c:pt idx="0">
                  <c:v>Ericsson</c:v>
                </c:pt>
              </c:strCache>
            </c:strRef>
          </c:tx>
          <c:xVal>
            <c:numRef>
              <c:f>Test3.1b!$A$29:$A$49</c:f>
              <c:numCache>
                <c:formatCode>General</c:formatCode>
                <c:ptCount val="21"/>
                <c:pt idx="0">
                  <c:v>-15</c:v>
                </c:pt>
                <c:pt idx="1">
                  <c:v>-14</c:v>
                </c:pt>
                <c:pt idx="2">
                  <c:v>-13</c:v>
                </c:pt>
                <c:pt idx="3">
                  <c:v>-12</c:v>
                </c:pt>
                <c:pt idx="4">
                  <c:v>-11</c:v>
                </c:pt>
                <c:pt idx="5">
                  <c:v>-10</c:v>
                </c:pt>
                <c:pt idx="6">
                  <c:v>-9</c:v>
                </c:pt>
                <c:pt idx="7">
                  <c:v>-8</c:v>
                </c:pt>
                <c:pt idx="8">
                  <c:v>-7</c:v>
                </c:pt>
                <c:pt idx="9">
                  <c:v>-6</c:v>
                </c:pt>
                <c:pt idx="10">
                  <c:v>-5</c:v>
                </c:pt>
                <c:pt idx="11">
                  <c:v>-4</c:v>
                </c:pt>
                <c:pt idx="12">
                  <c:v>-3</c:v>
                </c:pt>
                <c:pt idx="13">
                  <c:v>-2</c:v>
                </c:pt>
                <c:pt idx="14">
                  <c:v>-1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</c:numCache>
            </c:numRef>
          </c:xVal>
          <c:yVal>
            <c:numRef>
              <c:f>Test3.1b!$C$29:$C$49</c:f>
              <c:numCache>
                <c:formatCode>0.00</c:formatCode>
                <c:ptCount val="21"/>
              </c:numCache>
            </c:numRef>
          </c:yVal>
          <c:smooth val="1"/>
        </c:ser>
        <c:ser>
          <c:idx val="2"/>
          <c:order val="2"/>
          <c:tx>
            <c:strRef>
              <c:f>Test3.1b!$D$28</c:f>
              <c:strCache>
                <c:ptCount val="1"/>
                <c:pt idx="0">
                  <c:v>Huawei</c:v>
                </c:pt>
              </c:strCache>
            </c:strRef>
          </c:tx>
          <c:xVal>
            <c:numRef>
              <c:f>Test3.1b!$A$29:$A$49</c:f>
              <c:numCache>
                <c:formatCode>General</c:formatCode>
                <c:ptCount val="21"/>
                <c:pt idx="0">
                  <c:v>-15</c:v>
                </c:pt>
                <c:pt idx="1">
                  <c:v>-14</c:v>
                </c:pt>
                <c:pt idx="2">
                  <c:v>-13</c:v>
                </c:pt>
                <c:pt idx="3">
                  <c:v>-12</c:v>
                </c:pt>
                <c:pt idx="4">
                  <c:v>-11</c:v>
                </c:pt>
                <c:pt idx="5">
                  <c:v>-10</c:v>
                </c:pt>
                <c:pt idx="6">
                  <c:v>-9</c:v>
                </c:pt>
                <c:pt idx="7">
                  <c:v>-8</c:v>
                </c:pt>
                <c:pt idx="8">
                  <c:v>-7</c:v>
                </c:pt>
                <c:pt idx="9">
                  <c:v>-6</c:v>
                </c:pt>
                <c:pt idx="10">
                  <c:v>-5</c:v>
                </c:pt>
                <c:pt idx="11">
                  <c:v>-4</c:v>
                </c:pt>
                <c:pt idx="12">
                  <c:v>-3</c:v>
                </c:pt>
                <c:pt idx="13">
                  <c:v>-2</c:v>
                </c:pt>
                <c:pt idx="14">
                  <c:v>-1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</c:numCache>
            </c:numRef>
          </c:xVal>
          <c:yVal>
            <c:numRef>
              <c:f>Test3.1b!$D$29:$D$49</c:f>
              <c:numCache>
                <c:formatCode>0.00</c:formatCode>
                <c:ptCount val="21"/>
              </c:numCache>
            </c:numRef>
          </c:yVal>
          <c:smooth val="1"/>
        </c:ser>
        <c:ser>
          <c:idx val="3"/>
          <c:order val="3"/>
          <c:tx>
            <c:strRef>
              <c:f>Test3.1b!$E$28</c:f>
              <c:strCache>
                <c:ptCount val="1"/>
                <c:pt idx="0">
                  <c:v>Apple</c:v>
                </c:pt>
              </c:strCache>
            </c:strRef>
          </c:tx>
          <c:xVal>
            <c:numRef>
              <c:f>Test3.1b!$A$29:$A$49</c:f>
              <c:numCache>
                <c:formatCode>General</c:formatCode>
                <c:ptCount val="21"/>
                <c:pt idx="0">
                  <c:v>-15</c:v>
                </c:pt>
                <c:pt idx="1">
                  <c:v>-14</c:v>
                </c:pt>
                <c:pt idx="2">
                  <c:v>-13</c:v>
                </c:pt>
                <c:pt idx="3">
                  <c:v>-12</c:v>
                </c:pt>
                <c:pt idx="4">
                  <c:v>-11</c:v>
                </c:pt>
                <c:pt idx="5">
                  <c:v>-10</c:v>
                </c:pt>
                <c:pt idx="6">
                  <c:v>-9</c:v>
                </c:pt>
                <c:pt idx="7">
                  <c:v>-8</c:v>
                </c:pt>
                <c:pt idx="8">
                  <c:v>-7</c:v>
                </c:pt>
                <c:pt idx="9">
                  <c:v>-6</c:v>
                </c:pt>
                <c:pt idx="10">
                  <c:v>-5</c:v>
                </c:pt>
                <c:pt idx="11">
                  <c:v>-4</c:v>
                </c:pt>
                <c:pt idx="12">
                  <c:v>-3</c:v>
                </c:pt>
                <c:pt idx="13">
                  <c:v>-2</c:v>
                </c:pt>
                <c:pt idx="14">
                  <c:v>-1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</c:numCache>
            </c:numRef>
          </c:xVal>
          <c:yVal>
            <c:numRef>
              <c:f>Test3.1b!$E$29:$E$49</c:f>
              <c:numCache>
                <c:formatCode>0.00</c:formatCode>
                <c:ptCount val="21"/>
              </c:numCache>
            </c:numRef>
          </c:yVal>
          <c:smooth val="1"/>
        </c:ser>
        <c:ser>
          <c:idx val="4"/>
          <c:order val="4"/>
          <c:tx>
            <c:strRef>
              <c:f>Test3.1b!$F$28</c:f>
              <c:strCache>
                <c:ptCount val="1"/>
                <c:pt idx="0">
                  <c:v>Intel</c:v>
                </c:pt>
              </c:strCache>
            </c:strRef>
          </c:tx>
          <c:xVal>
            <c:numRef>
              <c:f>Test3.1b!$A$29:$A$49</c:f>
              <c:numCache>
                <c:formatCode>General</c:formatCode>
                <c:ptCount val="21"/>
                <c:pt idx="0">
                  <c:v>-15</c:v>
                </c:pt>
                <c:pt idx="1">
                  <c:v>-14</c:v>
                </c:pt>
                <c:pt idx="2">
                  <c:v>-13</c:v>
                </c:pt>
                <c:pt idx="3">
                  <c:v>-12</c:v>
                </c:pt>
                <c:pt idx="4">
                  <c:v>-11</c:v>
                </c:pt>
                <c:pt idx="5">
                  <c:v>-10</c:v>
                </c:pt>
                <c:pt idx="6">
                  <c:v>-9</c:v>
                </c:pt>
                <c:pt idx="7">
                  <c:v>-8</c:v>
                </c:pt>
                <c:pt idx="8">
                  <c:v>-7</c:v>
                </c:pt>
                <c:pt idx="9">
                  <c:v>-6</c:v>
                </c:pt>
                <c:pt idx="10">
                  <c:v>-5</c:v>
                </c:pt>
                <c:pt idx="11">
                  <c:v>-4</c:v>
                </c:pt>
                <c:pt idx="12">
                  <c:v>-3</c:v>
                </c:pt>
                <c:pt idx="13">
                  <c:v>-2</c:v>
                </c:pt>
                <c:pt idx="14">
                  <c:v>-1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</c:numCache>
            </c:numRef>
          </c:xVal>
          <c:yVal>
            <c:numRef>
              <c:f>Test3.1b!$F$29:$F$49</c:f>
              <c:numCache>
                <c:formatCode>0.00</c:formatCode>
                <c:ptCount val="21"/>
              </c:numCache>
            </c:numRef>
          </c:yVal>
          <c:smooth val="1"/>
        </c:ser>
        <c:ser>
          <c:idx val="5"/>
          <c:order val="5"/>
          <c:tx>
            <c:strRef>
              <c:f>Test3.1b!$G$28</c:f>
              <c:strCache>
                <c:ptCount val="1"/>
                <c:pt idx="0">
                  <c:v>DoCoMo</c:v>
                </c:pt>
              </c:strCache>
            </c:strRef>
          </c:tx>
          <c:xVal>
            <c:numRef>
              <c:f>Test3.1b!$A$29:$A$49</c:f>
              <c:numCache>
                <c:formatCode>General</c:formatCode>
                <c:ptCount val="21"/>
                <c:pt idx="0">
                  <c:v>-15</c:v>
                </c:pt>
                <c:pt idx="1">
                  <c:v>-14</c:v>
                </c:pt>
                <c:pt idx="2">
                  <c:v>-13</c:v>
                </c:pt>
                <c:pt idx="3">
                  <c:v>-12</c:v>
                </c:pt>
                <c:pt idx="4">
                  <c:v>-11</c:v>
                </c:pt>
                <c:pt idx="5">
                  <c:v>-10</c:v>
                </c:pt>
                <c:pt idx="6">
                  <c:v>-9</c:v>
                </c:pt>
                <c:pt idx="7">
                  <c:v>-8</c:v>
                </c:pt>
                <c:pt idx="8">
                  <c:v>-7</c:v>
                </c:pt>
                <c:pt idx="9">
                  <c:v>-6</c:v>
                </c:pt>
                <c:pt idx="10">
                  <c:v>-5</c:v>
                </c:pt>
                <c:pt idx="11">
                  <c:v>-4</c:v>
                </c:pt>
                <c:pt idx="12">
                  <c:v>-3</c:v>
                </c:pt>
                <c:pt idx="13">
                  <c:v>-2</c:v>
                </c:pt>
                <c:pt idx="14">
                  <c:v>-1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</c:numCache>
            </c:numRef>
          </c:xVal>
          <c:yVal>
            <c:numRef>
              <c:f>Test3.1b!$G$29:$G$49</c:f>
              <c:numCache>
                <c:formatCode>0.00</c:formatCode>
                <c:ptCount val="21"/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004496"/>
        <c:axId val="90006128"/>
      </c:scatterChart>
      <c:valAx>
        <c:axId val="900044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1000" b="1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en-US" sz="1000" b="1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rPr>
                  <a:t>Es/Noc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/>
            </a:pPr>
            <a:endParaRPr lang="zh-CN"/>
          </a:p>
        </c:txPr>
        <c:crossAx val="90006128"/>
        <c:crosses val="autoZero"/>
        <c:crossBetween val="midCat"/>
        <c:majorUnit val="1"/>
      </c:valAx>
      <c:valAx>
        <c:axId val="90006128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lang="en-US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800" b="1" i="0" baseline="0">
                    <a:effectLst/>
                  </a:rPr>
                  <a:t>Throughput (bps)</a:t>
                </a:r>
                <a:endParaRPr lang="en-US" altLang="zh-CN" sz="1000">
                  <a:effectLst/>
                </a:endParaRPr>
              </a:p>
            </c:rich>
          </c:tx>
          <c:overlay val="0"/>
        </c:title>
        <c:numFmt formatCode="0.00" sourceLinked="1"/>
        <c:majorTickMark val="out"/>
        <c:minorTickMark val="none"/>
        <c:tickLblPos val="low"/>
        <c:txPr>
          <a:bodyPr/>
          <a:lstStyle/>
          <a:p>
            <a:pPr>
              <a:defRPr lang="en-US"/>
            </a:pPr>
            <a:endParaRPr lang="zh-CN"/>
          </a:p>
        </c:txPr>
        <c:crossAx val="90004496"/>
        <c:crossesAt val="-5"/>
        <c:crossBetween val="midCat"/>
      </c:valAx>
    </c:plotArea>
    <c:legend>
      <c:legendPos val="r"/>
      <c:layout>
        <c:manualLayout>
          <c:xMode val="edge"/>
          <c:yMode val="edge"/>
          <c:x val="0.71713035383565282"/>
          <c:y val="0.14686993912995006"/>
          <c:w val="7.0605210385537506E-2"/>
          <c:h val="0.2675724631996812"/>
        </c:manualLayout>
      </c:layout>
      <c:overlay val="0"/>
      <c:txPr>
        <a:bodyPr/>
        <a:lstStyle/>
        <a:p>
          <a:pPr>
            <a:defRPr lang="en-US" sz="800"/>
          </a:pPr>
          <a:endParaRPr lang="zh-CN"/>
        </a:p>
      </c:txPr>
    </c:legend>
    <c:plotVisOnly val="1"/>
    <c:dispBlanksAs val="span"/>
    <c:showDLblsOverMax val="0"/>
  </c:chart>
  <c:printSettings>
    <c:headerFooter/>
    <c:pageMargins b="0.75000000000000722" l="0.70000000000000095" r="0.70000000000000095" t="0.750000000000007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/>
            </a:pPr>
            <a:r>
              <a:rPr lang="en-US" altLang="en-US" sz="1800" b="1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rPr>
              <a:t>Absolute Throughput </a:t>
            </a:r>
          </a:p>
          <a:p>
            <a:pPr algn="ctr" rtl="0">
              <a:defRPr lang="en-US"/>
            </a:pPr>
            <a:endParaRPr lang="en-US" altLang="en-US" sz="1800" b="1" i="0" u="none" strike="noStrike" kern="1200" baseline="0">
              <a:solidFill>
                <a:srgbClr val="000000"/>
              </a:solidFill>
              <a:latin typeface="+mn-lt"/>
              <a:ea typeface="+mn-ea"/>
              <a:cs typeface="+mn-cs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279428727271805"/>
          <c:y val="0.13786681238029205"/>
          <c:w val="0.5785959376837414"/>
          <c:h val="0.686231713559211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Test3.2a!$B$28</c:f>
              <c:strCache>
                <c:ptCount val="1"/>
                <c:pt idx="0">
                  <c:v>Qualcomm</c:v>
                </c:pt>
              </c:strCache>
            </c:strRef>
          </c:tx>
          <c:xVal>
            <c:numRef>
              <c:f>Test3.2a!$A$29:$A$49</c:f>
              <c:numCache>
                <c:formatCode>General</c:formatCode>
                <c:ptCount val="21"/>
                <c:pt idx="0">
                  <c:v>-15</c:v>
                </c:pt>
                <c:pt idx="1">
                  <c:v>-14</c:v>
                </c:pt>
                <c:pt idx="2">
                  <c:v>-13</c:v>
                </c:pt>
                <c:pt idx="3">
                  <c:v>-12</c:v>
                </c:pt>
                <c:pt idx="4">
                  <c:v>-11</c:v>
                </c:pt>
                <c:pt idx="5">
                  <c:v>-10</c:v>
                </c:pt>
                <c:pt idx="6">
                  <c:v>-9</c:v>
                </c:pt>
                <c:pt idx="7">
                  <c:v>-8</c:v>
                </c:pt>
                <c:pt idx="8">
                  <c:v>-7</c:v>
                </c:pt>
                <c:pt idx="9">
                  <c:v>-6</c:v>
                </c:pt>
                <c:pt idx="10">
                  <c:v>-5</c:v>
                </c:pt>
                <c:pt idx="11">
                  <c:v>-4</c:v>
                </c:pt>
                <c:pt idx="12">
                  <c:v>-3</c:v>
                </c:pt>
                <c:pt idx="13">
                  <c:v>-2</c:v>
                </c:pt>
                <c:pt idx="14">
                  <c:v>-1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</c:numCache>
            </c:numRef>
          </c:xVal>
          <c:yVal>
            <c:numRef>
              <c:f>Test3.2a!$B$29:$B$49</c:f>
              <c:numCache>
                <c:formatCode>0.00</c:formatCode>
                <c:ptCount val="21"/>
              </c:numCache>
            </c:numRef>
          </c:yVal>
          <c:smooth val="1"/>
        </c:ser>
        <c:ser>
          <c:idx val="1"/>
          <c:order val="1"/>
          <c:tx>
            <c:strRef>
              <c:f>Test3.2a!$C$28</c:f>
              <c:strCache>
                <c:ptCount val="1"/>
                <c:pt idx="0">
                  <c:v>Ericsson</c:v>
                </c:pt>
              </c:strCache>
            </c:strRef>
          </c:tx>
          <c:xVal>
            <c:numRef>
              <c:f>Test3.2a!$A$29:$A$49</c:f>
              <c:numCache>
                <c:formatCode>General</c:formatCode>
                <c:ptCount val="21"/>
                <c:pt idx="0">
                  <c:v>-15</c:v>
                </c:pt>
                <c:pt idx="1">
                  <c:v>-14</c:v>
                </c:pt>
                <c:pt idx="2">
                  <c:v>-13</c:v>
                </c:pt>
                <c:pt idx="3">
                  <c:v>-12</c:v>
                </c:pt>
                <c:pt idx="4">
                  <c:v>-11</c:v>
                </c:pt>
                <c:pt idx="5">
                  <c:v>-10</c:v>
                </c:pt>
                <c:pt idx="6">
                  <c:v>-9</c:v>
                </c:pt>
                <c:pt idx="7">
                  <c:v>-8</c:v>
                </c:pt>
                <c:pt idx="8">
                  <c:v>-7</c:v>
                </c:pt>
                <c:pt idx="9">
                  <c:v>-6</c:v>
                </c:pt>
                <c:pt idx="10">
                  <c:v>-5</c:v>
                </c:pt>
                <c:pt idx="11">
                  <c:v>-4</c:v>
                </c:pt>
                <c:pt idx="12">
                  <c:v>-3</c:v>
                </c:pt>
                <c:pt idx="13">
                  <c:v>-2</c:v>
                </c:pt>
                <c:pt idx="14">
                  <c:v>-1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</c:numCache>
            </c:numRef>
          </c:xVal>
          <c:yVal>
            <c:numRef>
              <c:f>Test3.2a!$C$29:$C$49</c:f>
              <c:numCache>
                <c:formatCode>0.00</c:formatCode>
                <c:ptCount val="21"/>
              </c:numCache>
            </c:numRef>
          </c:yVal>
          <c:smooth val="1"/>
        </c:ser>
        <c:ser>
          <c:idx val="2"/>
          <c:order val="2"/>
          <c:tx>
            <c:strRef>
              <c:f>Test3.2a!$D$28</c:f>
              <c:strCache>
                <c:ptCount val="1"/>
                <c:pt idx="0">
                  <c:v>Huawei</c:v>
                </c:pt>
              </c:strCache>
            </c:strRef>
          </c:tx>
          <c:xVal>
            <c:numRef>
              <c:f>Test3.2a!$A$29:$A$49</c:f>
              <c:numCache>
                <c:formatCode>General</c:formatCode>
                <c:ptCount val="21"/>
                <c:pt idx="0">
                  <c:v>-15</c:v>
                </c:pt>
                <c:pt idx="1">
                  <c:v>-14</c:v>
                </c:pt>
                <c:pt idx="2">
                  <c:v>-13</c:v>
                </c:pt>
                <c:pt idx="3">
                  <c:v>-12</c:v>
                </c:pt>
                <c:pt idx="4">
                  <c:v>-11</c:v>
                </c:pt>
                <c:pt idx="5">
                  <c:v>-10</c:v>
                </c:pt>
                <c:pt idx="6">
                  <c:v>-9</c:v>
                </c:pt>
                <c:pt idx="7">
                  <c:v>-8</c:v>
                </c:pt>
                <c:pt idx="8">
                  <c:v>-7</c:v>
                </c:pt>
                <c:pt idx="9">
                  <c:v>-6</c:v>
                </c:pt>
                <c:pt idx="10">
                  <c:v>-5</c:v>
                </c:pt>
                <c:pt idx="11">
                  <c:v>-4</c:v>
                </c:pt>
                <c:pt idx="12">
                  <c:v>-3</c:v>
                </c:pt>
                <c:pt idx="13">
                  <c:v>-2</c:v>
                </c:pt>
                <c:pt idx="14">
                  <c:v>-1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</c:numCache>
            </c:numRef>
          </c:xVal>
          <c:yVal>
            <c:numRef>
              <c:f>Test3.2a!$D$29:$D$49</c:f>
              <c:numCache>
                <c:formatCode>0.00</c:formatCode>
                <c:ptCount val="21"/>
              </c:numCache>
            </c:numRef>
          </c:yVal>
          <c:smooth val="1"/>
        </c:ser>
        <c:ser>
          <c:idx val="3"/>
          <c:order val="3"/>
          <c:tx>
            <c:strRef>
              <c:f>Test3.2a!$E$28</c:f>
              <c:strCache>
                <c:ptCount val="1"/>
                <c:pt idx="0">
                  <c:v>Apple</c:v>
                </c:pt>
              </c:strCache>
            </c:strRef>
          </c:tx>
          <c:xVal>
            <c:numRef>
              <c:f>Test3.2a!$A$29:$A$49</c:f>
              <c:numCache>
                <c:formatCode>General</c:formatCode>
                <c:ptCount val="21"/>
                <c:pt idx="0">
                  <c:v>-15</c:v>
                </c:pt>
                <c:pt idx="1">
                  <c:v>-14</c:v>
                </c:pt>
                <c:pt idx="2">
                  <c:v>-13</c:v>
                </c:pt>
                <c:pt idx="3">
                  <c:v>-12</c:v>
                </c:pt>
                <c:pt idx="4">
                  <c:v>-11</c:v>
                </c:pt>
                <c:pt idx="5">
                  <c:v>-10</c:v>
                </c:pt>
                <c:pt idx="6">
                  <c:v>-9</c:v>
                </c:pt>
                <c:pt idx="7">
                  <c:v>-8</c:v>
                </c:pt>
                <c:pt idx="8">
                  <c:v>-7</c:v>
                </c:pt>
                <c:pt idx="9">
                  <c:v>-6</c:v>
                </c:pt>
                <c:pt idx="10">
                  <c:v>-5</c:v>
                </c:pt>
                <c:pt idx="11">
                  <c:v>-4</c:v>
                </c:pt>
                <c:pt idx="12">
                  <c:v>-3</c:v>
                </c:pt>
                <c:pt idx="13">
                  <c:v>-2</c:v>
                </c:pt>
                <c:pt idx="14">
                  <c:v>-1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</c:numCache>
            </c:numRef>
          </c:xVal>
          <c:yVal>
            <c:numRef>
              <c:f>Test3.2a!$E$29:$E$49</c:f>
              <c:numCache>
                <c:formatCode>0.00</c:formatCode>
                <c:ptCount val="21"/>
              </c:numCache>
            </c:numRef>
          </c:yVal>
          <c:smooth val="1"/>
        </c:ser>
        <c:ser>
          <c:idx val="4"/>
          <c:order val="4"/>
          <c:tx>
            <c:strRef>
              <c:f>Test3.2a!$F$28</c:f>
              <c:strCache>
                <c:ptCount val="1"/>
                <c:pt idx="0">
                  <c:v>Intel</c:v>
                </c:pt>
              </c:strCache>
            </c:strRef>
          </c:tx>
          <c:xVal>
            <c:numRef>
              <c:f>Test3.2a!$A$29:$A$49</c:f>
              <c:numCache>
                <c:formatCode>General</c:formatCode>
                <c:ptCount val="21"/>
                <c:pt idx="0">
                  <c:v>-15</c:v>
                </c:pt>
                <c:pt idx="1">
                  <c:v>-14</c:v>
                </c:pt>
                <c:pt idx="2">
                  <c:v>-13</c:v>
                </c:pt>
                <c:pt idx="3">
                  <c:v>-12</c:v>
                </c:pt>
                <c:pt idx="4">
                  <c:v>-11</c:v>
                </c:pt>
                <c:pt idx="5">
                  <c:v>-10</c:v>
                </c:pt>
                <c:pt idx="6">
                  <c:v>-9</c:v>
                </c:pt>
                <c:pt idx="7">
                  <c:v>-8</c:v>
                </c:pt>
                <c:pt idx="8">
                  <c:v>-7</c:v>
                </c:pt>
                <c:pt idx="9">
                  <c:v>-6</c:v>
                </c:pt>
                <c:pt idx="10">
                  <c:v>-5</c:v>
                </c:pt>
                <c:pt idx="11">
                  <c:v>-4</c:v>
                </c:pt>
                <c:pt idx="12">
                  <c:v>-3</c:v>
                </c:pt>
                <c:pt idx="13">
                  <c:v>-2</c:v>
                </c:pt>
                <c:pt idx="14">
                  <c:v>-1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</c:numCache>
            </c:numRef>
          </c:xVal>
          <c:yVal>
            <c:numRef>
              <c:f>Test3.2a!$F$29:$F$49</c:f>
              <c:numCache>
                <c:formatCode>0.00</c:formatCode>
                <c:ptCount val="21"/>
              </c:numCache>
            </c:numRef>
          </c:yVal>
          <c:smooth val="1"/>
        </c:ser>
        <c:ser>
          <c:idx val="5"/>
          <c:order val="5"/>
          <c:tx>
            <c:strRef>
              <c:f>Test3.2a!$G$28</c:f>
              <c:strCache>
                <c:ptCount val="1"/>
                <c:pt idx="0">
                  <c:v>DoCoMo</c:v>
                </c:pt>
              </c:strCache>
            </c:strRef>
          </c:tx>
          <c:xVal>
            <c:numRef>
              <c:f>Test3.2a!$A$29:$A$49</c:f>
              <c:numCache>
                <c:formatCode>General</c:formatCode>
                <c:ptCount val="21"/>
                <c:pt idx="0">
                  <c:v>-15</c:v>
                </c:pt>
                <c:pt idx="1">
                  <c:v>-14</c:v>
                </c:pt>
                <c:pt idx="2">
                  <c:v>-13</c:v>
                </c:pt>
                <c:pt idx="3">
                  <c:v>-12</c:v>
                </c:pt>
                <c:pt idx="4">
                  <c:v>-11</c:v>
                </c:pt>
                <c:pt idx="5">
                  <c:v>-10</c:v>
                </c:pt>
                <c:pt idx="6">
                  <c:v>-9</c:v>
                </c:pt>
                <c:pt idx="7">
                  <c:v>-8</c:v>
                </c:pt>
                <c:pt idx="8">
                  <c:v>-7</c:v>
                </c:pt>
                <c:pt idx="9">
                  <c:v>-6</c:v>
                </c:pt>
                <c:pt idx="10">
                  <c:v>-5</c:v>
                </c:pt>
                <c:pt idx="11">
                  <c:v>-4</c:v>
                </c:pt>
                <c:pt idx="12">
                  <c:v>-3</c:v>
                </c:pt>
                <c:pt idx="13">
                  <c:v>-2</c:v>
                </c:pt>
                <c:pt idx="14">
                  <c:v>-1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</c:numCache>
            </c:numRef>
          </c:xVal>
          <c:yVal>
            <c:numRef>
              <c:f>Test3.2a!$G$29:$G$49</c:f>
              <c:numCache>
                <c:formatCode>0.00</c:formatCode>
                <c:ptCount val="21"/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007216"/>
        <c:axId val="90009392"/>
      </c:scatterChart>
      <c:valAx>
        <c:axId val="900072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1000" b="1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en-US" sz="1000" b="1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rPr>
                  <a:t>Es/Noc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/>
            </a:pPr>
            <a:endParaRPr lang="zh-CN"/>
          </a:p>
        </c:txPr>
        <c:crossAx val="90009392"/>
        <c:crosses val="autoZero"/>
        <c:crossBetween val="midCat"/>
        <c:majorUnit val="1"/>
      </c:valAx>
      <c:valAx>
        <c:axId val="90009392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lang="en-US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800" b="1" i="0" baseline="0">
                    <a:effectLst/>
                  </a:rPr>
                  <a:t>Throughput (bps)</a:t>
                </a:r>
                <a:endParaRPr lang="en-US" altLang="zh-CN" sz="1000">
                  <a:effectLst/>
                </a:endParaRPr>
              </a:p>
            </c:rich>
          </c:tx>
          <c:overlay val="0"/>
        </c:title>
        <c:numFmt formatCode="0.00" sourceLinked="1"/>
        <c:majorTickMark val="out"/>
        <c:minorTickMark val="none"/>
        <c:tickLblPos val="low"/>
        <c:txPr>
          <a:bodyPr/>
          <a:lstStyle/>
          <a:p>
            <a:pPr>
              <a:defRPr lang="en-US"/>
            </a:pPr>
            <a:endParaRPr lang="zh-CN"/>
          </a:p>
        </c:txPr>
        <c:crossAx val="90007216"/>
        <c:crossesAt val="-5"/>
        <c:crossBetween val="midCat"/>
      </c:valAx>
    </c:plotArea>
    <c:legend>
      <c:legendPos val="r"/>
      <c:layout>
        <c:manualLayout>
          <c:xMode val="edge"/>
          <c:yMode val="edge"/>
          <c:x val="0.71713035383565282"/>
          <c:y val="0.14686993912995006"/>
          <c:w val="7.0605210385537506E-2"/>
          <c:h val="0.2675724631996812"/>
        </c:manualLayout>
      </c:layout>
      <c:overlay val="0"/>
      <c:txPr>
        <a:bodyPr/>
        <a:lstStyle/>
        <a:p>
          <a:pPr>
            <a:defRPr lang="en-US" sz="800"/>
          </a:pPr>
          <a:endParaRPr lang="zh-CN"/>
        </a:p>
      </c:txPr>
    </c:legend>
    <c:plotVisOnly val="1"/>
    <c:dispBlanksAs val="span"/>
    <c:showDLblsOverMax val="0"/>
  </c:chart>
  <c:printSettings>
    <c:headerFooter/>
    <c:pageMargins b="0.75000000000000722" l="0.70000000000000095" r="0.70000000000000095" t="0.750000000000007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/>
            </a:pPr>
            <a:r>
              <a:rPr lang="en-US" altLang="en-US" sz="1800" b="1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rPr>
              <a:t>Absolute Throughput </a:t>
            </a:r>
          </a:p>
          <a:p>
            <a:pPr algn="ctr" rtl="0">
              <a:defRPr lang="en-US"/>
            </a:pPr>
            <a:endParaRPr lang="en-US" altLang="en-US" sz="1800" b="1" i="0" u="none" strike="noStrike" kern="1200" baseline="0">
              <a:solidFill>
                <a:srgbClr val="000000"/>
              </a:solidFill>
              <a:latin typeface="+mn-lt"/>
              <a:ea typeface="+mn-ea"/>
              <a:cs typeface="+mn-cs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279428727271805"/>
          <c:y val="0.13786681238029205"/>
          <c:w val="0.5785959376837414"/>
          <c:h val="0.686231713559211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Test3.2b!$B$28</c:f>
              <c:strCache>
                <c:ptCount val="1"/>
                <c:pt idx="0">
                  <c:v>Qualcomm</c:v>
                </c:pt>
              </c:strCache>
            </c:strRef>
          </c:tx>
          <c:xVal>
            <c:numRef>
              <c:f>Test3.2b!$A$29:$A$49</c:f>
              <c:numCache>
                <c:formatCode>General</c:formatCode>
                <c:ptCount val="21"/>
                <c:pt idx="0">
                  <c:v>-15</c:v>
                </c:pt>
                <c:pt idx="1">
                  <c:v>-14</c:v>
                </c:pt>
                <c:pt idx="2">
                  <c:v>-13</c:v>
                </c:pt>
                <c:pt idx="3">
                  <c:v>-12</c:v>
                </c:pt>
                <c:pt idx="4">
                  <c:v>-11</c:v>
                </c:pt>
                <c:pt idx="5">
                  <c:v>-10</c:v>
                </c:pt>
                <c:pt idx="6">
                  <c:v>-9</c:v>
                </c:pt>
                <c:pt idx="7">
                  <c:v>-8</c:v>
                </c:pt>
                <c:pt idx="8">
                  <c:v>-7</c:v>
                </c:pt>
                <c:pt idx="9">
                  <c:v>-6</c:v>
                </c:pt>
                <c:pt idx="10">
                  <c:v>-5</c:v>
                </c:pt>
                <c:pt idx="11">
                  <c:v>-4</c:v>
                </c:pt>
                <c:pt idx="12">
                  <c:v>-3</c:v>
                </c:pt>
                <c:pt idx="13">
                  <c:v>-2</c:v>
                </c:pt>
                <c:pt idx="14">
                  <c:v>-1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</c:numCache>
            </c:numRef>
          </c:xVal>
          <c:yVal>
            <c:numRef>
              <c:f>Test3.2b!$B$29:$B$49</c:f>
              <c:numCache>
                <c:formatCode>0.00</c:formatCode>
                <c:ptCount val="21"/>
              </c:numCache>
            </c:numRef>
          </c:yVal>
          <c:smooth val="1"/>
        </c:ser>
        <c:ser>
          <c:idx val="1"/>
          <c:order val="1"/>
          <c:tx>
            <c:strRef>
              <c:f>Test3.2b!$C$28</c:f>
              <c:strCache>
                <c:ptCount val="1"/>
                <c:pt idx="0">
                  <c:v>Ericsson</c:v>
                </c:pt>
              </c:strCache>
            </c:strRef>
          </c:tx>
          <c:xVal>
            <c:numRef>
              <c:f>Test3.2b!$A$29:$A$49</c:f>
              <c:numCache>
                <c:formatCode>General</c:formatCode>
                <c:ptCount val="21"/>
                <c:pt idx="0">
                  <c:v>-15</c:v>
                </c:pt>
                <c:pt idx="1">
                  <c:v>-14</c:v>
                </c:pt>
                <c:pt idx="2">
                  <c:v>-13</c:v>
                </c:pt>
                <c:pt idx="3">
                  <c:v>-12</c:v>
                </c:pt>
                <c:pt idx="4">
                  <c:v>-11</c:v>
                </c:pt>
                <c:pt idx="5">
                  <c:v>-10</c:v>
                </c:pt>
                <c:pt idx="6">
                  <c:v>-9</c:v>
                </c:pt>
                <c:pt idx="7">
                  <c:v>-8</c:v>
                </c:pt>
                <c:pt idx="8">
                  <c:v>-7</c:v>
                </c:pt>
                <c:pt idx="9">
                  <c:v>-6</c:v>
                </c:pt>
                <c:pt idx="10">
                  <c:v>-5</c:v>
                </c:pt>
                <c:pt idx="11">
                  <c:v>-4</c:v>
                </c:pt>
                <c:pt idx="12">
                  <c:v>-3</c:v>
                </c:pt>
                <c:pt idx="13">
                  <c:v>-2</c:v>
                </c:pt>
                <c:pt idx="14">
                  <c:v>-1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</c:numCache>
            </c:numRef>
          </c:xVal>
          <c:yVal>
            <c:numRef>
              <c:f>Test3.2b!$C$29:$C$49</c:f>
              <c:numCache>
                <c:formatCode>0.00</c:formatCode>
                <c:ptCount val="21"/>
              </c:numCache>
            </c:numRef>
          </c:yVal>
          <c:smooth val="1"/>
        </c:ser>
        <c:ser>
          <c:idx val="2"/>
          <c:order val="2"/>
          <c:tx>
            <c:strRef>
              <c:f>Test3.2b!$D$28</c:f>
              <c:strCache>
                <c:ptCount val="1"/>
                <c:pt idx="0">
                  <c:v>Huawei</c:v>
                </c:pt>
              </c:strCache>
            </c:strRef>
          </c:tx>
          <c:xVal>
            <c:numRef>
              <c:f>Test3.2b!$A$29:$A$49</c:f>
              <c:numCache>
                <c:formatCode>General</c:formatCode>
                <c:ptCount val="21"/>
                <c:pt idx="0">
                  <c:v>-15</c:v>
                </c:pt>
                <c:pt idx="1">
                  <c:v>-14</c:v>
                </c:pt>
                <c:pt idx="2">
                  <c:v>-13</c:v>
                </c:pt>
                <c:pt idx="3">
                  <c:v>-12</c:v>
                </c:pt>
                <c:pt idx="4">
                  <c:v>-11</c:v>
                </c:pt>
                <c:pt idx="5">
                  <c:v>-10</c:v>
                </c:pt>
                <c:pt idx="6">
                  <c:v>-9</c:v>
                </c:pt>
                <c:pt idx="7">
                  <c:v>-8</c:v>
                </c:pt>
                <c:pt idx="8">
                  <c:v>-7</c:v>
                </c:pt>
                <c:pt idx="9">
                  <c:v>-6</c:v>
                </c:pt>
                <c:pt idx="10">
                  <c:v>-5</c:v>
                </c:pt>
                <c:pt idx="11">
                  <c:v>-4</c:v>
                </c:pt>
                <c:pt idx="12">
                  <c:v>-3</c:v>
                </c:pt>
                <c:pt idx="13">
                  <c:v>-2</c:v>
                </c:pt>
                <c:pt idx="14">
                  <c:v>-1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</c:numCache>
            </c:numRef>
          </c:xVal>
          <c:yVal>
            <c:numRef>
              <c:f>Test3.2b!$D$29:$D$49</c:f>
              <c:numCache>
                <c:formatCode>0.00</c:formatCode>
                <c:ptCount val="21"/>
              </c:numCache>
            </c:numRef>
          </c:yVal>
          <c:smooth val="1"/>
        </c:ser>
        <c:ser>
          <c:idx val="3"/>
          <c:order val="3"/>
          <c:tx>
            <c:strRef>
              <c:f>Test3.2b!$E$28</c:f>
              <c:strCache>
                <c:ptCount val="1"/>
                <c:pt idx="0">
                  <c:v>Apple</c:v>
                </c:pt>
              </c:strCache>
            </c:strRef>
          </c:tx>
          <c:xVal>
            <c:numRef>
              <c:f>Test3.2b!$A$29:$A$49</c:f>
              <c:numCache>
                <c:formatCode>General</c:formatCode>
                <c:ptCount val="21"/>
                <c:pt idx="0">
                  <c:v>-15</c:v>
                </c:pt>
                <c:pt idx="1">
                  <c:v>-14</c:v>
                </c:pt>
                <c:pt idx="2">
                  <c:v>-13</c:v>
                </c:pt>
                <c:pt idx="3">
                  <c:v>-12</c:v>
                </c:pt>
                <c:pt idx="4">
                  <c:v>-11</c:v>
                </c:pt>
                <c:pt idx="5">
                  <c:v>-10</c:v>
                </c:pt>
                <c:pt idx="6">
                  <c:v>-9</c:v>
                </c:pt>
                <c:pt idx="7">
                  <c:v>-8</c:v>
                </c:pt>
                <c:pt idx="8">
                  <c:v>-7</c:v>
                </c:pt>
                <c:pt idx="9">
                  <c:v>-6</c:v>
                </c:pt>
                <c:pt idx="10">
                  <c:v>-5</c:v>
                </c:pt>
                <c:pt idx="11">
                  <c:v>-4</c:v>
                </c:pt>
                <c:pt idx="12">
                  <c:v>-3</c:v>
                </c:pt>
                <c:pt idx="13">
                  <c:v>-2</c:v>
                </c:pt>
                <c:pt idx="14">
                  <c:v>-1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</c:numCache>
            </c:numRef>
          </c:xVal>
          <c:yVal>
            <c:numRef>
              <c:f>Test3.2b!$E$29:$E$49</c:f>
              <c:numCache>
                <c:formatCode>0.00</c:formatCode>
                <c:ptCount val="21"/>
              </c:numCache>
            </c:numRef>
          </c:yVal>
          <c:smooth val="1"/>
        </c:ser>
        <c:ser>
          <c:idx val="4"/>
          <c:order val="4"/>
          <c:tx>
            <c:strRef>
              <c:f>Test3.2b!$F$28</c:f>
              <c:strCache>
                <c:ptCount val="1"/>
                <c:pt idx="0">
                  <c:v>Intel</c:v>
                </c:pt>
              </c:strCache>
            </c:strRef>
          </c:tx>
          <c:xVal>
            <c:numRef>
              <c:f>Test3.2b!$A$29:$A$49</c:f>
              <c:numCache>
                <c:formatCode>General</c:formatCode>
                <c:ptCount val="21"/>
                <c:pt idx="0">
                  <c:v>-15</c:v>
                </c:pt>
                <c:pt idx="1">
                  <c:v>-14</c:v>
                </c:pt>
                <c:pt idx="2">
                  <c:v>-13</c:v>
                </c:pt>
                <c:pt idx="3">
                  <c:v>-12</c:v>
                </c:pt>
                <c:pt idx="4">
                  <c:v>-11</c:v>
                </c:pt>
                <c:pt idx="5">
                  <c:v>-10</c:v>
                </c:pt>
                <c:pt idx="6">
                  <c:v>-9</c:v>
                </c:pt>
                <c:pt idx="7">
                  <c:v>-8</c:v>
                </c:pt>
                <c:pt idx="8">
                  <c:v>-7</c:v>
                </c:pt>
                <c:pt idx="9">
                  <c:v>-6</c:v>
                </c:pt>
                <c:pt idx="10">
                  <c:v>-5</c:v>
                </c:pt>
                <c:pt idx="11">
                  <c:v>-4</c:v>
                </c:pt>
                <c:pt idx="12">
                  <c:v>-3</c:v>
                </c:pt>
                <c:pt idx="13">
                  <c:v>-2</c:v>
                </c:pt>
                <c:pt idx="14">
                  <c:v>-1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</c:numCache>
            </c:numRef>
          </c:xVal>
          <c:yVal>
            <c:numRef>
              <c:f>Test3.2b!$F$29:$F$49</c:f>
              <c:numCache>
                <c:formatCode>0.00</c:formatCode>
                <c:ptCount val="21"/>
              </c:numCache>
            </c:numRef>
          </c:yVal>
          <c:smooth val="1"/>
        </c:ser>
        <c:ser>
          <c:idx val="5"/>
          <c:order val="5"/>
          <c:tx>
            <c:strRef>
              <c:f>Test3.2b!$G$28</c:f>
              <c:strCache>
                <c:ptCount val="1"/>
                <c:pt idx="0">
                  <c:v>DoCoMo</c:v>
                </c:pt>
              </c:strCache>
            </c:strRef>
          </c:tx>
          <c:xVal>
            <c:numRef>
              <c:f>Test3.2b!$A$29:$A$49</c:f>
              <c:numCache>
                <c:formatCode>General</c:formatCode>
                <c:ptCount val="21"/>
                <c:pt idx="0">
                  <c:v>-15</c:v>
                </c:pt>
                <c:pt idx="1">
                  <c:v>-14</c:v>
                </c:pt>
                <c:pt idx="2">
                  <c:v>-13</c:v>
                </c:pt>
                <c:pt idx="3">
                  <c:v>-12</c:v>
                </c:pt>
                <c:pt idx="4">
                  <c:v>-11</c:v>
                </c:pt>
                <c:pt idx="5">
                  <c:v>-10</c:v>
                </c:pt>
                <c:pt idx="6">
                  <c:v>-9</c:v>
                </c:pt>
                <c:pt idx="7">
                  <c:v>-8</c:v>
                </c:pt>
                <c:pt idx="8">
                  <c:v>-7</c:v>
                </c:pt>
                <c:pt idx="9">
                  <c:v>-6</c:v>
                </c:pt>
                <c:pt idx="10">
                  <c:v>-5</c:v>
                </c:pt>
                <c:pt idx="11">
                  <c:v>-4</c:v>
                </c:pt>
                <c:pt idx="12">
                  <c:v>-3</c:v>
                </c:pt>
                <c:pt idx="13">
                  <c:v>-2</c:v>
                </c:pt>
                <c:pt idx="14">
                  <c:v>-1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</c:numCache>
            </c:numRef>
          </c:xVal>
          <c:yVal>
            <c:numRef>
              <c:f>Test3.2b!$G$29:$G$49</c:f>
              <c:numCache>
                <c:formatCode>0.00</c:formatCode>
                <c:ptCount val="21"/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003408"/>
        <c:axId val="90009936"/>
      </c:scatterChart>
      <c:valAx>
        <c:axId val="900034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1000" b="1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en-US" sz="1000" b="1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rPr>
                  <a:t>Es/Noc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/>
            </a:pPr>
            <a:endParaRPr lang="zh-CN"/>
          </a:p>
        </c:txPr>
        <c:crossAx val="90009936"/>
        <c:crosses val="autoZero"/>
        <c:crossBetween val="midCat"/>
        <c:majorUnit val="1"/>
      </c:valAx>
      <c:valAx>
        <c:axId val="90009936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lang="en-US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800" b="1" i="0" baseline="0">
                    <a:effectLst/>
                  </a:rPr>
                  <a:t>Throughput (bps)</a:t>
                </a:r>
                <a:endParaRPr lang="en-US" altLang="zh-CN" sz="1000">
                  <a:effectLst/>
                </a:endParaRPr>
              </a:p>
            </c:rich>
          </c:tx>
          <c:overlay val="0"/>
        </c:title>
        <c:numFmt formatCode="0.00" sourceLinked="1"/>
        <c:majorTickMark val="out"/>
        <c:minorTickMark val="none"/>
        <c:tickLblPos val="low"/>
        <c:txPr>
          <a:bodyPr/>
          <a:lstStyle/>
          <a:p>
            <a:pPr>
              <a:defRPr lang="en-US"/>
            </a:pPr>
            <a:endParaRPr lang="zh-CN"/>
          </a:p>
        </c:txPr>
        <c:crossAx val="90003408"/>
        <c:crossesAt val="-5"/>
        <c:crossBetween val="midCat"/>
      </c:valAx>
    </c:plotArea>
    <c:legend>
      <c:legendPos val="r"/>
      <c:layout>
        <c:manualLayout>
          <c:xMode val="edge"/>
          <c:yMode val="edge"/>
          <c:x val="0.71713035383565282"/>
          <c:y val="0.14686993912995006"/>
          <c:w val="7.0605210385537506E-2"/>
          <c:h val="0.2675724631996812"/>
        </c:manualLayout>
      </c:layout>
      <c:overlay val="0"/>
      <c:txPr>
        <a:bodyPr/>
        <a:lstStyle/>
        <a:p>
          <a:pPr>
            <a:defRPr lang="en-US" sz="800"/>
          </a:pPr>
          <a:endParaRPr lang="zh-CN"/>
        </a:p>
      </c:txPr>
    </c:legend>
    <c:plotVisOnly val="1"/>
    <c:dispBlanksAs val="span"/>
    <c:showDLblsOverMax val="0"/>
  </c:chart>
  <c:printSettings>
    <c:headerFooter/>
    <c:pageMargins b="0.75000000000000722" l="0.70000000000000095" r="0.70000000000000095" t="0.75000000000000722" header="0.3000000000000001" footer="0.3000000000000001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9</xdr:col>
      <xdr:colOff>0</xdr:colOff>
      <xdr:row>43</xdr:row>
      <xdr:rowOff>123825</xdr:rowOff>
    </xdr:to>
    <xdr:sp macro="" textlink="">
      <xdr:nvSpPr>
        <xdr:cNvPr id="2" name="TextBox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685800" y="171450"/>
          <a:ext cx="5486400" cy="7324725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eaLnBrk="1" fontAlgn="auto" latinLnBrk="0" hangingPunct="1"/>
          <a:r>
            <a:rPr lang="en-GB" altLang="zh-CN" sz="1100" b="1" i="0" baseline="0">
              <a:effectLst/>
              <a:latin typeface="+mn-lt"/>
              <a:ea typeface="+mn-ea"/>
              <a:cs typeface="+mn-cs"/>
            </a:rPr>
            <a:t>3GPP TSG-RAN WG4 Meeting #97-e                                                  R4-2015628</a:t>
          </a:r>
          <a:endParaRPr lang="zh-CN" altLang="zh-CN">
            <a:effectLst/>
          </a:endParaRPr>
        </a:p>
        <a:p>
          <a:pPr eaLnBrk="1" fontAlgn="auto" latinLnBrk="0" hangingPunct="1"/>
          <a:r>
            <a:rPr lang="en-GB" altLang="zh-CN" sz="1100" b="1" i="0" baseline="0">
              <a:effectLst/>
              <a:latin typeface="+mn-lt"/>
              <a:ea typeface="+mn-ea"/>
              <a:cs typeface="+mn-cs"/>
            </a:rPr>
            <a:t>Electronic Meeting, </a:t>
          </a:r>
          <a:r>
            <a:rPr lang="en-GB" altLang="zh-CN" sz="1100" b="1">
              <a:effectLst/>
              <a:latin typeface="+mn-lt"/>
              <a:ea typeface="+mn-ea"/>
              <a:cs typeface="+mn-cs"/>
            </a:rPr>
            <a:t> 2nd</a:t>
          </a:r>
          <a:r>
            <a:rPr lang="en-GB" altLang="zh-CN" sz="1100" b="1" baseline="0">
              <a:effectLst/>
              <a:latin typeface="+mn-lt"/>
              <a:ea typeface="+mn-ea"/>
              <a:cs typeface="+mn-cs"/>
            </a:rPr>
            <a:t> - 13th Nov</a:t>
          </a:r>
          <a:r>
            <a:rPr lang="en-GB" altLang="zh-CN" sz="1100" b="1">
              <a:effectLst/>
              <a:latin typeface="+mn-lt"/>
              <a:ea typeface="+mn-ea"/>
              <a:cs typeface="+mn-cs"/>
            </a:rPr>
            <a:t>, 2020</a:t>
          </a:r>
          <a:endParaRPr lang="zh-CN" altLang="zh-CN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Source: 	Huawei, HiSilicon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eaLnBrk="1" fontAlgn="auto" latinLnBrk="0" hangingPunct="1"/>
          <a:r>
            <a:rPr kumimoji="0" lang="en-GB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Title: 	</a:t>
          </a:r>
          <a:r>
            <a:rPr lang="en-GB" altLang="zh-CN" sz="1100" b="1" i="0" baseline="0">
              <a:effectLst/>
              <a:latin typeface="+mn-lt"/>
              <a:ea typeface="+mn-ea"/>
              <a:cs typeface="+mn-cs"/>
            </a:rPr>
            <a:t>Summary of simulation results of NR UE demod with higher BLER (FR1) </a:t>
          </a:r>
          <a:endParaRPr lang="zh-CN" altLang="zh-CN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Agenda Item:	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7.8.1.2.1</a:t>
          </a: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Document for:  Information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 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Introduction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This contribution is summarised simulation results for NR UE demod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For FR1: </a:t>
          </a:r>
        </a:p>
        <a:p>
          <a:pPr eaLnBrk="1" fontAlgn="auto" latinLnBrk="0" hangingPunct="1"/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 </a:t>
          </a:r>
          <a:r>
            <a:rPr lang="en-US" altLang="zh-CN" sz="1100" b="0" i="0" baseline="0">
              <a:effectLst/>
              <a:latin typeface="+mn-lt"/>
              <a:ea typeface="+mn-ea"/>
              <a:cs typeface="+mn-cs"/>
            </a:rPr>
            <a:t>        Test 1.1a: FDD   PDSCH high reliability with higher BLER,  10MHz&amp;15kHz, 2Rx  </a:t>
          </a:r>
        </a:p>
        <a:p>
          <a:pPr eaLnBrk="1" fontAlgn="auto" latinLnBrk="0" hangingPunct="1"/>
          <a:r>
            <a:rPr lang="en-US" altLang="zh-CN" sz="1100" b="0" i="0" baseline="0">
              <a:effectLst/>
              <a:latin typeface="+mn-lt"/>
              <a:ea typeface="+mn-ea"/>
              <a:cs typeface="+mn-cs"/>
            </a:rPr>
            <a:t>         Test 1.1b: FDD   PDSCH high reliability with higher BLER,  10MHz&amp;15kHz, 4Rx  </a:t>
          </a:r>
          <a:endParaRPr lang="en-US" altLang="zh-CN">
            <a:effectLst/>
          </a:endParaRPr>
        </a:p>
        <a:p>
          <a:pPr eaLnBrk="1" fontAlgn="auto" latinLnBrk="0" hangingPunct="1"/>
          <a:r>
            <a:rPr lang="en-US" altLang="zh-CN" sz="1100" b="0" i="0" baseline="0">
              <a:effectLst/>
              <a:latin typeface="+mn-lt"/>
              <a:ea typeface="+mn-ea"/>
              <a:cs typeface="+mn-cs"/>
            </a:rPr>
            <a:t>         Test 1.2a: TDD   PDSCH high reliability with higher BLER,  40MHz&amp;30kHz, 2Rx  </a:t>
          </a:r>
          <a:endParaRPr lang="zh-CN" altLang="zh-CN">
            <a:effectLst/>
          </a:endParaRPr>
        </a:p>
        <a:p>
          <a:pPr eaLnBrk="1" fontAlgn="auto" latinLnBrk="0" hangingPunct="1"/>
          <a:r>
            <a:rPr lang="en-US" altLang="zh-CN" sz="1100" b="0" i="0" baseline="0">
              <a:effectLst/>
              <a:latin typeface="+mn-lt"/>
              <a:ea typeface="+mn-ea"/>
              <a:cs typeface="+mn-cs"/>
            </a:rPr>
            <a:t>         Test 1.2b: TDD   PDSCH high reliability with higher BLER,  40MHz&amp;30kHz, 4Rx  </a:t>
          </a:r>
          <a:endParaRPr lang="zh-CN" altLang="zh-CN">
            <a:effectLst/>
          </a:endParaRPr>
        </a:p>
        <a:p>
          <a:pPr eaLnBrk="1" fontAlgn="auto" latinLnBrk="0" hangingPunct="1"/>
          <a:endParaRPr lang="en-US" altLang="zh-CN">
            <a:effectLst/>
          </a:endParaRPr>
        </a:p>
        <a:p>
          <a:pPr eaLnBrk="1" fontAlgn="auto" latinLnBrk="0" hangingPunct="1"/>
          <a:r>
            <a:rPr lang="en-US" altLang="zh-CN" sz="1100" b="0" i="0" baseline="0">
              <a:effectLst/>
              <a:latin typeface="+mn-lt"/>
              <a:ea typeface="+mn-ea"/>
              <a:cs typeface="+mn-cs"/>
            </a:rPr>
            <a:t>         Test 2.1a: FDD   PDSCH mapping Type B and processing capability 2, 10MHz&amp;15kHz, 2Rx  </a:t>
          </a:r>
          <a:endParaRPr lang="zh-CN" altLang="zh-CN">
            <a:effectLst/>
          </a:endParaRPr>
        </a:p>
        <a:p>
          <a:pPr eaLnBrk="1" fontAlgn="auto" latinLnBrk="0" hangingPunct="1"/>
          <a:r>
            <a:rPr lang="en-US" altLang="zh-CN" sz="1100" b="0" i="0" baseline="0">
              <a:effectLst/>
              <a:latin typeface="+mn-lt"/>
              <a:ea typeface="+mn-ea"/>
              <a:cs typeface="+mn-cs"/>
            </a:rPr>
            <a:t>         Test 2.1b: FDD   PDSCH mapping Type B and processing capability 2, 10MHz&amp;15kHz, 4Rx    </a:t>
          </a:r>
          <a:endParaRPr lang="zh-CN" altLang="zh-CN">
            <a:effectLst/>
          </a:endParaRPr>
        </a:p>
        <a:p>
          <a:pPr eaLnBrk="1" fontAlgn="auto" latinLnBrk="0" hangingPunct="1"/>
          <a:r>
            <a:rPr lang="en-US" altLang="zh-CN" sz="1100" b="0" i="0" baseline="0">
              <a:effectLst/>
              <a:latin typeface="+mn-lt"/>
              <a:ea typeface="+mn-ea"/>
              <a:cs typeface="+mn-cs"/>
            </a:rPr>
            <a:t>         Test 2.2a: TDD   PDSCH mapping Type B and processing capability 2, 40MHz&amp;30kHz, 2Rx  </a:t>
          </a:r>
          <a:endParaRPr lang="zh-CN" altLang="zh-CN">
            <a:effectLst/>
          </a:endParaRPr>
        </a:p>
        <a:p>
          <a:pPr eaLnBrk="1" fontAlgn="auto" latinLnBrk="0" hangingPunct="1"/>
          <a:r>
            <a:rPr lang="en-US" altLang="zh-CN" sz="1100" b="0" i="0" baseline="0">
              <a:effectLst/>
              <a:latin typeface="+mn-lt"/>
              <a:ea typeface="+mn-ea"/>
              <a:cs typeface="+mn-cs"/>
            </a:rPr>
            <a:t>         Test 2.2b: TDD   PDSCH mapping Type B and processing capability 2, 40MHz&amp;30kHz, 4Rx</a:t>
          </a:r>
          <a:endParaRPr lang="zh-CN" altLang="zh-CN">
            <a:effectLst/>
          </a:endParaRPr>
        </a:p>
        <a:p>
          <a:pPr eaLnBrk="1" fontAlgn="auto" latinLnBrk="0" hangingPunct="1"/>
          <a:endParaRPr lang="zh-CN" altLang="zh-CN">
            <a:effectLst/>
          </a:endParaRPr>
        </a:p>
        <a:p>
          <a:pPr eaLnBrk="1" fontAlgn="auto" latinLnBrk="0" hangingPunct="1"/>
          <a:r>
            <a:rPr lang="en-US" altLang="zh-CN" sz="1100" b="0" i="0" baseline="0">
              <a:effectLst/>
              <a:latin typeface="+mn-lt"/>
              <a:ea typeface="+mn-ea"/>
              <a:cs typeface="+mn-cs"/>
            </a:rPr>
            <a:t>         Test 3.1a: FDD   Pre-emption, 10MHz&amp;15kHz, 2Rx  </a:t>
          </a:r>
          <a:endParaRPr lang="zh-CN" altLang="zh-CN">
            <a:effectLst/>
          </a:endParaRPr>
        </a:p>
        <a:p>
          <a:pPr eaLnBrk="1" fontAlgn="auto" latinLnBrk="0" hangingPunct="1"/>
          <a:r>
            <a:rPr lang="en-US" altLang="zh-CN" sz="1100" b="0" i="0" baseline="0">
              <a:effectLst/>
              <a:latin typeface="+mn-lt"/>
              <a:ea typeface="+mn-ea"/>
              <a:cs typeface="+mn-cs"/>
            </a:rPr>
            <a:t>         Test 3.1b: FDD   Pre-emption, 10MHz&amp;15kHz, 4Rx  </a:t>
          </a:r>
          <a:endParaRPr lang="zh-CN" altLang="zh-CN">
            <a:effectLst/>
          </a:endParaRPr>
        </a:p>
        <a:p>
          <a:pPr eaLnBrk="1" fontAlgn="auto" latinLnBrk="0" hangingPunct="1"/>
          <a:r>
            <a:rPr lang="en-US" altLang="zh-CN" sz="1100" b="0" i="0" baseline="0">
              <a:effectLst/>
              <a:latin typeface="+mn-lt"/>
              <a:ea typeface="+mn-ea"/>
              <a:cs typeface="+mn-cs"/>
            </a:rPr>
            <a:t>         Test 3.2a: TDD   Pre-emption, 40MHz&amp;30kHz, 2Rx  </a:t>
          </a:r>
          <a:endParaRPr lang="zh-CN" altLang="zh-CN">
            <a:effectLst/>
          </a:endParaRPr>
        </a:p>
        <a:p>
          <a:pPr eaLnBrk="1" fontAlgn="auto" latinLnBrk="0" hangingPunct="1"/>
          <a:r>
            <a:rPr lang="en-US" altLang="zh-CN" sz="1100" b="0" i="0" baseline="0">
              <a:effectLst/>
              <a:latin typeface="+mn-lt"/>
              <a:ea typeface="+mn-ea"/>
              <a:cs typeface="+mn-cs"/>
            </a:rPr>
            <a:t>         Test 3.2b: TDD   Pre-emption, 40MHz&amp;30kHz, 4Rx</a:t>
          </a:r>
        </a:p>
        <a:p>
          <a:pPr eaLnBrk="1" fontAlgn="auto" latinLnBrk="0" hangingPunct="1"/>
          <a:endParaRPr lang="en-US" altLang="zh-CN" sz="1100" b="0" i="0" baseline="0"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en-US" altLang="zh-CN" sz="1100" b="0" i="0" baseline="0">
              <a:effectLst/>
              <a:latin typeface="+mn-lt"/>
              <a:ea typeface="+mn-ea"/>
              <a:cs typeface="+mn-cs"/>
            </a:rPr>
            <a:t>For FR2:</a:t>
          </a:r>
        </a:p>
        <a:p>
          <a:pPr eaLnBrk="1" fontAlgn="auto" latinLnBrk="0" hangingPunct="1"/>
          <a:r>
            <a:rPr lang="en-US" altLang="zh-CN" sz="1100" b="0" i="0" baseline="0">
              <a:effectLst/>
              <a:latin typeface="+mn-lt"/>
              <a:ea typeface="+mn-ea"/>
              <a:cs typeface="+mn-cs"/>
            </a:rPr>
            <a:t>         Test 4.1: TDD PDSCH high reliability with higher BLER, 100MHz&amp;120kHz, 2Rx, MCS13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zh-CN" sz="1100" b="0" i="0" baseline="0">
              <a:effectLst/>
              <a:latin typeface="+mn-lt"/>
              <a:ea typeface="+mn-ea"/>
              <a:cs typeface="+mn-cs"/>
            </a:rPr>
            <a:t>         Test 4.2: TDD PDSCH high reliability with higher BLER, 100MHz&amp;120kHz, 2Rx, MCS16</a:t>
          </a:r>
          <a:endParaRPr lang="zh-CN" altLang="zh-CN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zh-CN" sz="1100" b="0" i="0" baseline="0">
              <a:effectLst/>
              <a:latin typeface="+mn-lt"/>
              <a:ea typeface="+mn-ea"/>
              <a:cs typeface="+mn-cs"/>
            </a:rPr>
            <a:t>         Test 4.3: TDD PDSCH high reliability with higher BLER, 100MHz&amp;120kHz, 2Rx, MCS19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zh-CN" sz="1100" b="0" i="0" baseline="0">
              <a:effectLst/>
              <a:latin typeface="+mn-lt"/>
              <a:ea typeface="+mn-ea"/>
              <a:cs typeface="+mn-cs"/>
            </a:rPr>
            <a:t>         Test 5.1: TDD PDSCH mapping Type B, 100MHz&amp;120kHz, 2Rx</a:t>
          </a:r>
          <a:endParaRPr lang="zh-CN" altLang="zh-CN">
            <a:effectLst/>
          </a:endParaRPr>
        </a:p>
        <a:p>
          <a:pPr eaLnBrk="1" fontAlgn="auto" latinLnBrk="0" hangingPunct="1"/>
          <a:endParaRPr lang="zh-CN" altLang="zh-CN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Simulation assumptions are based on [1] [2] [3].   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Reference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r>
            <a:rPr kumimoji="0" lang="en-GB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[1] </a:t>
          </a:r>
          <a:r>
            <a:rPr lang="en-GB" altLang="zh-CN" sz="1100">
              <a:effectLst/>
              <a:latin typeface="+mn-lt"/>
              <a:ea typeface="+mn-ea"/>
              <a:cs typeface="+mn-cs"/>
            </a:rPr>
            <a:t>R4-2005527, Way forward for NR UE URLLC performance requirements, #94bis-e, Intel Corporation.</a:t>
          </a:r>
        </a:p>
        <a:p>
          <a:r>
            <a:rPr lang="en-GB" altLang="zh-CN" sz="1100">
              <a:effectLst/>
              <a:latin typeface="+mn-lt"/>
              <a:ea typeface="+mn-ea"/>
              <a:cs typeface="+mn-cs"/>
            </a:rPr>
            <a:t>[2] R4-2008807, Way forward for NR UE URLLC performance requirements, #95-e, Intel Corporation.</a:t>
          </a:r>
          <a:endParaRPr lang="zh-CN" altLang="zh-CN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altLang="zh-CN" sz="1100">
              <a:effectLst/>
              <a:latin typeface="+mn-lt"/>
              <a:ea typeface="+mn-ea"/>
              <a:cs typeface="+mn-cs"/>
            </a:rPr>
            <a:t>[3] R4-2012648, Way forward for NR UE URLLC performance requirements, #96-e, Intel Corporation.</a:t>
          </a:r>
          <a:endParaRPr lang="zh-CN" altLang="zh-CN">
            <a:effectLst/>
          </a:endParaRPr>
        </a:p>
        <a:p>
          <a:endParaRPr lang="zh-CN" altLang="zh-CN">
            <a:effectLst/>
          </a:endParaRPr>
        </a:p>
        <a:p>
          <a:endParaRPr lang="zh-CN" altLang="zh-CN" sz="1100"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410934</xdr:colOff>
      <xdr:row>1</xdr:row>
      <xdr:rowOff>59872</xdr:rowOff>
    </xdr:from>
    <xdr:to>
      <xdr:col>17</xdr:col>
      <xdr:colOff>121103</xdr:colOff>
      <xdr:row>26</xdr:row>
      <xdr:rowOff>54429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410934</xdr:colOff>
      <xdr:row>1</xdr:row>
      <xdr:rowOff>59872</xdr:rowOff>
    </xdr:from>
    <xdr:to>
      <xdr:col>17</xdr:col>
      <xdr:colOff>121103</xdr:colOff>
      <xdr:row>26</xdr:row>
      <xdr:rowOff>54429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410934</xdr:colOff>
      <xdr:row>1</xdr:row>
      <xdr:rowOff>59872</xdr:rowOff>
    </xdr:from>
    <xdr:to>
      <xdr:col>17</xdr:col>
      <xdr:colOff>121103</xdr:colOff>
      <xdr:row>26</xdr:row>
      <xdr:rowOff>54429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410934</xdr:colOff>
      <xdr:row>1</xdr:row>
      <xdr:rowOff>59872</xdr:rowOff>
    </xdr:from>
    <xdr:to>
      <xdr:col>17</xdr:col>
      <xdr:colOff>121103</xdr:colOff>
      <xdr:row>26</xdr:row>
      <xdr:rowOff>54429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L7:M34"/>
  <sheetViews>
    <sheetView topLeftCell="A10" workbookViewId="0">
      <selection activeCell="K5" sqref="K5:T38"/>
    </sheetView>
  </sheetViews>
  <sheetFormatPr defaultRowHeight="13.5" x14ac:dyDescent="0.15"/>
  <sheetData>
    <row r="7" spans="12:13" ht="15" x14ac:dyDescent="0.25">
      <c r="L7" s="176"/>
    </row>
    <row r="8" spans="12:13" ht="15" x14ac:dyDescent="0.25">
      <c r="L8" s="176"/>
    </row>
    <row r="9" spans="12:13" ht="15" x14ac:dyDescent="0.25">
      <c r="L9" s="176"/>
      <c r="M9" s="176"/>
    </row>
    <row r="10" spans="12:13" ht="15" x14ac:dyDescent="0.25">
      <c r="L10" s="176"/>
      <c r="M10" s="176"/>
    </row>
    <row r="11" spans="12:13" ht="15" x14ac:dyDescent="0.25">
      <c r="L11" s="176"/>
      <c r="M11" s="176"/>
    </row>
    <row r="12" spans="12:13" ht="15" x14ac:dyDescent="0.25">
      <c r="L12" s="176"/>
    </row>
    <row r="13" spans="12:13" ht="15" x14ac:dyDescent="0.25">
      <c r="L13" s="177"/>
    </row>
    <row r="14" spans="12:13" ht="15" x14ac:dyDescent="0.25">
      <c r="L14" s="176"/>
    </row>
    <row r="15" spans="12:13" ht="15" x14ac:dyDescent="0.25">
      <c r="L15" s="177"/>
    </row>
    <row r="16" spans="12:13" ht="15" x14ac:dyDescent="0.25">
      <c r="L16" s="177"/>
    </row>
    <row r="17" spans="12:12" ht="15" x14ac:dyDescent="0.25">
      <c r="L17" s="177"/>
    </row>
    <row r="18" spans="12:12" ht="15" x14ac:dyDescent="0.25">
      <c r="L18" s="177"/>
    </row>
    <row r="19" spans="12:12" ht="15" x14ac:dyDescent="0.25">
      <c r="L19" s="177"/>
    </row>
    <row r="20" spans="12:12" ht="15" x14ac:dyDescent="0.25">
      <c r="L20" s="177"/>
    </row>
    <row r="21" spans="12:12" ht="15" x14ac:dyDescent="0.25">
      <c r="L21" s="178"/>
    </row>
    <row r="22" spans="12:12" ht="15" x14ac:dyDescent="0.25">
      <c r="L22" s="178"/>
    </row>
    <row r="23" spans="12:12" ht="15" x14ac:dyDescent="0.25">
      <c r="L23" s="178"/>
    </row>
    <row r="24" spans="12:12" ht="15" x14ac:dyDescent="0.25">
      <c r="L24" s="178"/>
    </row>
    <row r="25" spans="12:12" ht="15" x14ac:dyDescent="0.25">
      <c r="L25" s="178"/>
    </row>
    <row r="26" spans="12:12" ht="15" x14ac:dyDescent="0.25">
      <c r="L26" s="178"/>
    </row>
    <row r="27" spans="12:12" ht="15" x14ac:dyDescent="0.25">
      <c r="L27" s="178"/>
    </row>
    <row r="28" spans="12:12" ht="15" x14ac:dyDescent="0.25">
      <c r="L28" s="178"/>
    </row>
    <row r="29" spans="12:12" ht="15" x14ac:dyDescent="0.25">
      <c r="L29" s="178"/>
    </row>
    <row r="30" spans="12:12" ht="15" x14ac:dyDescent="0.25">
      <c r="L30" s="177"/>
    </row>
    <row r="31" spans="12:12" ht="15" x14ac:dyDescent="0.25">
      <c r="L31" s="176"/>
    </row>
    <row r="32" spans="12:12" ht="15" x14ac:dyDescent="0.25">
      <c r="L32" s="177"/>
    </row>
    <row r="33" spans="12:12" ht="15" x14ac:dyDescent="0.25">
      <c r="L33" s="177"/>
    </row>
    <row r="34" spans="12:12" ht="15" x14ac:dyDescent="0.25">
      <c r="L34" s="178"/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O104"/>
  <sheetViews>
    <sheetView topLeftCell="A22" zoomScale="55" zoomScaleNormal="55" workbookViewId="0">
      <selection activeCell="AI55" sqref="AI55"/>
    </sheetView>
  </sheetViews>
  <sheetFormatPr defaultRowHeight="13.5" x14ac:dyDescent="0.15"/>
  <cols>
    <col min="2" max="2" width="6.75" customWidth="1"/>
    <col min="3" max="3" width="7.875" bestFit="1" customWidth="1"/>
    <col min="4" max="4" width="8.75" customWidth="1"/>
    <col min="5" max="5" width="5.5" bestFit="1" customWidth="1"/>
    <col min="17" max="17" width="12.75" customWidth="1"/>
  </cols>
  <sheetData>
    <row r="1" spans="2:67" ht="27.75" thickBot="1" x14ac:dyDescent="0.45">
      <c r="AT1" s="168" t="s">
        <v>43</v>
      </c>
      <c r="AU1" s="169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69"/>
      <c r="BM1" s="169"/>
      <c r="BN1" s="87"/>
      <c r="BO1" s="64"/>
    </row>
    <row r="2" spans="2:67" ht="20.25" x14ac:dyDescent="0.3">
      <c r="B2" s="158" t="s">
        <v>71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60"/>
      <c r="U2" s="62"/>
      <c r="V2" s="161" t="s">
        <v>42</v>
      </c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3"/>
      <c r="AT2" s="65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7"/>
    </row>
    <row r="3" spans="2:67" ht="18.75" thickBot="1" x14ac:dyDescent="0.3">
      <c r="B3" s="65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7"/>
      <c r="U3" s="66"/>
      <c r="V3" s="65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7"/>
      <c r="AT3" s="65"/>
      <c r="AU3" s="66"/>
      <c r="AV3" s="66"/>
      <c r="AW3" s="150" t="s">
        <v>39</v>
      </c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66"/>
      <c r="BK3" s="66"/>
      <c r="BL3" s="66"/>
      <c r="BM3" s="66"/>
      <c r="BN3" s="66"/>
      <c r="BO3" s="67"/>
    </row>
    <row r="4" spans="2:67" ht="18.75" thickBot="1" x14ac:dyDescent="0.3">
      <c r="B4" s="65"/>
      <c r="C4" s="166" t="s">
        <v>18</v>
      </c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66"/>
      <c r="Q4" s="66"/>
      <c r="R4" s="66"/>
      <c r="S4" s="66"/>
      <c r="T4" s="67"/>
      <c r="U4" s="66"/>
      <c r="V4" s="65"/>
      <c r="W4" s="166" t="s">
        <v>37</v>
      </c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66"/>
      <c r="AK4" s="66"/>
      <c r="AL4" s="66"/>
      <c r="AM4" s="66"/>
      <c r="AN4" s="66"/>
      <c r="AO4" s="67"/>
      <c r="AT4" s="65"/>
      <c r="AU4" s="66"/>
      <c r="AV4" s="66"/>
      <c r="AW4" s="151" t="s">
        <v>45</v>
      </c>
      <c r="AX4" s="152"/>
      <c r="AY4" s="152"/>
      <c r="AZ4" s="152"/>
      <c r="BA4" s="152"/>
      <c r="BB4" s="152"/>
      <c r="BC4" s="152"/>
      <c r="BD4" s="152"/>
      <c r="BE4" s="152"/>
      <c r="BF4" s="152"/>
      <c r="BG4" s="152"/>
      <c r="BH4" s="152"/>
      <c r="BI4" s="152"/>
      <c r="BJ4" s="152"/>
      <c r="BK4" s="152"/>
      <c r="BL4" s="153"/>
      <c r="BM4" s="66"/>
      <c r="BN4" s="66"/>
      <c r="BO4" s="67"/>
    </row>
    <row r="5" spans="2:67" ht="56.25" thickBot="1" x14ac:dyDescent="0.3">
      <c r="B5" s="65"/>
      <c r="C5" s="151" t="s">
        <v>5</v>
      </c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3"/>
      <c r="R5" s="66"/>
      <c r="S5" s="66"/>
      <c r="T5" s="67"/>
      <c r="U5" s="66"/>
      <c r="V5" s="65"/>
      <c r="W5" s="151" t="s">
        <v>44</v>
      </c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3"/>
      <c r="AL5" s="66"/>
      <c r="AM5" s="66"/>
      <c r="AN5" s="66"/>
      <c r="AO5" s="67"/>
      <c r="AT5" s="65"/>
      <c r="AU5" s="66"/>
      <c r="AV5" s="66"/>
      <c r="AW5" s="21" t="s">
        <v>6</v>
      </c>
      <c r="AX5" s="56" t="s">
        <v>29</v>
      </c>
      <c r="AY5" s="56" t="s">
        <v>26</v>
      </c>
      <c r="AZ5" s="22" t="s">
        <v>27</v>
      </c>
      <c r="BA5" s="22" t="s">
        <v>7</v>
      </c>
      <c r="BB5" s="22" t="s">
        <v>49</v>
      </c>
      <c r="BC5" s="23" t="s">
        <v>28</v>
      </c>
      <c r="BD5" s="23" t="s">
        <v>20</v>
      </c>
      <c r="BE5" s="23" t="s">
        <v>9</v>
      </c>
      <c r="BF5" s="23" t="s">
        <v>21</v>
      </c>
      <c r="BG5" s="23" t="s">
        <v>10</v>
      </c>
      <c r="BH5" s="23" t="s">
        <v>1</v>
      </c>
      <c r="BI5" s="23" t="s">
        <v>66</v>
      </c>
      <c r="BJ5" s="24" t="s">
        <v>11</v>
      </c>
      <c r="BK5" s="24" t="s">
        <v>12</v>
      </c>
      <c r="BL5" s="25" t="s">
        <v>13</v>
      </c>
      <c r="BM5" s="66"/>
      <c r="BN5" s="66"/>
      <c r="BO5" s="67"/>
    </row>
    <row r="6" spans="2:67" ht="56.25" thickBot="1" x14ac:dyDescent="0.2">
      <c r="B6" s="65"/>
      <c r="C6" s="21" t="s">
        <v>6</v>
      </c>
      <c r="D6" s="56" t="s">
        <v>29</v>
      </c>
      <c r="E6" s="56" t="s">
        <v>26</v>
      </c>
      <c r="F6" s="22" t="s">
        <v>27</v>
      </c>
      <c r="G6" s="22" t="s">
        <v>7</v>
      </c>
      <c r="H6" s="23" t="s">
        <v>28</v>
      </c>
      <c r="I6" s="23" t="s">
        <v>20</v>
      </c>
      <c r="J6" s="23" t="s">
        <v>9</v>
      </c>
      <c r="K6" s="23" t="s">
        <v>21</v>
      </c>
      <c r="L6" s="23" t="s">
        <v>10</v>
      </c>
      <c r="M6" s="23" t="s">
        <v>1</v>
      </c>
      <c r="N6" s="23"/>
      <c r="O6" s="24" t="s">
        <v>11</v>
      </c>
      <c r="P6" s="24" t="s">
        <v>12</v>
      </c>
      <c r="Q6" s="25" t="s">
        <v>13</v>
      </c>
      <c r="R6" s="66"/>
      <c r="S6" s="66"/>
      <c r="T6" s="67"/>
      <c r="U6" s="66"/>
      <c r="V6" s="65"/>
      <c r="W6" s="21" t="s">
        <v>6</v>
      </c>
      <c r="X6" s="56" t="s">
        <v>29</v>
      </c>
      <c r="Y6" s="56" t="s">
        <v>26</v>
      </c>
      <c r="Z6" s="22" t="s">
        <v>27</v>
      </c>
      <c r="AA6" s="22" t="s">
        <v>7</v>
      </c>
      <c r="AB6" s="23" t="s">
        <v>28</v>
      </c>
      <c r="AC6" s="23" t="s">
        <v>20</v>
      </c>
      <c r="AD6" s="23" t="s">
        <v>9</v>
      </c>
      <c r="AE6" s="23" t="s">
        <v>21</v>
      </c>
      <c r="AF6" s="23" t="s">
        <v>10</v>
      </c>
      <c r="AG6" s="23" t="s">
        <v>1</v>
      </c>
      <c r="AH6" s="23"/>
      <c r="AI6" s="24" t="s">
        <v>11</v>
      </c>
      <c r="AJ6" s="24" t="s">
        <v>12</v>
      </c>
      <c r="AK6" s="25" t="s">
        <v>13</v>
      </c>
      <c r="AL6" s="66"/>
      <c r="AM6" s="66"/>
      <c r="AN6" s="66"/>
      <c r="AO6" s="67"/>
      <c r="AT6" s="65"/>
      <c r="AU6" s="66"/>
      <c r="AV6" s="66"/>
      <c r="AW6" s="154" t="s">
        <v>46</v>
      </c>
      <c r="AX6" s="156" t="s">
        <v>30</v>
      </c>
      <c r="AY6" s="156">
        <v>2</v>
      </c>
      <c r="AZ6" s="156">
        <v>10</v>
      </c>
      <c r="BA6" s="156">
        <v>15</v>
      </c>
      <c r="BB6" s="27" t="s">
        <v>47</v>
      </c>
      <c r="BC6" s="57">
        <v>4.43</v>
      </c>
      <c r="BD6" s="27"/>
      <c r="BE6" s="27"/>
      <c r="BF6" s="27">
        <v>5.47</v>
      </c>
      <c r="BG6" s="77"/>
      <c r="BH6" s="27"/>
      <c r="BI6" s="27">
        <v>6.15</v>
      </c>
      <c r="BJ6" s="78">
        <f>MAX(BC6:BI6)-MIN(BC6:BI6)</f>
        <v>1.7200000000000006</v>
      </c>
      <c r="BK6" s="78">
        <f>STDEV(BC6:BI6)</f>
        <v>0.86625631310832041</v>
      </c>
      <c r="BL6" s="79">
        <f>AVERAGE(BC6:BI6)</f>
        <v>5.3499999999999988</v>
      </c>
      <c r="BM6" s="66"/>
      <c r="BN6" s="66"/>
      <c r="BO6" s="67"/>
    </row>
    <row r="7" spans="2:67" ht="14.25" thickBot="1" x14ac:dyDescent="0.2">
      <c r="B7" s="65"/>
      <c r="C7" s="26" t="s">
        <v>22</v>
      </c>
      <c r="D7" s="57" t="s">
        <v>30</v>
      </c>
      <c r="E7" s="57">
        <v>2</v>
      </c>
      <c r="F7" s="59">
        <v>10</v>
      </c>
      <c r="G7" s="59">
        <v>15</v>
      </c>
      <c r="H7" s="28">
        <v>-3.66</v>
      </c>
      <c r="I7" s="29"/>
      <c r="J7" s="95"/>
      <c r="K7" s="95">
        <v>-5</v>
      </c>
      <c r="L7" s="95"/>
      <c r="M7" s="95">
        <v>-2.2000000000000002</v>
      </c>
      <c r="N7" s="29"/>
      <c r="O7" s="30">
        <f>MAX($H7,$I7,$J7,$K7,$L7,$M7,$N7)-MIN($H7,$I7,$J7,$K7,$L7,$M7,$N7)</f>
        <v>2.8</v>
      </c>
      <c r="P7" s="30">
        <f>STDEV($H7,$I7,$J7,$K7,$L7,$M7,$N7)</f>
        <v>1.4004285058509789</v>
      </c>
      <c r="Q7" s="75">
        <f>AVERAGE($H7,$I7,$J7,$K7,$L7,$M7,$N7)</f>
        <v>-3.6199999999999997</v>
      </c>
      <c r="R7" s="66"/>
      <c r="S7" s="66"/>
      <c r="T7" s="67"/>
      <c r="U7" s="66"/>
      <c r="V7" s="65"/>
      <c r="W7" s="26" t="s">
        <v>33</v>
      </c>
      <c r="X7" s="57" t="s">
        <v>30</v>
      </c>
      <c r="Y7" s="57">
        <v>2</v>
      </c>
      <c r="Z7" s="99">
        <v>10</v>
      </c>
      <c r="AA7" s="99">
        <v>15</v>
      </c>
      <c r="AB7" s="97">
        <v>-0.82</v>
      </c>
      <c r="AC7" s="95"/>
      <c r="AD7" s="95">
        <v>-2.4</v>
      </c>
      <c r="AE7" s="95">
        <v>-1.38</v>
      </c>
      <c r="AF7" s="95"/>
      <c r="AG7" s="95">
        <v>-0.6</v>
      </c>
      <c r="AH7" s="29"/>
      <c r="AI7" s="30">
        <f>MAX(AB7:AH7)-MIN(AB7:AH7)</f>
        <v>1.7999999999999998</v>
      </c>
      <c r="AJ7" s="30">
        <f>STDEV(AB7:AH7)</f>
        <v>0.80349237706402665</v>
      </c>
      <c r="AK7" s="31">
        <f>AVERAGE(AB7:AH7)</f>
        <v>-1.2999999999999998</v>
      </c>
      <c r="AL7" s="66"/>
      <c r="AM7" s="66"/>
      <c r="AN7" s="66"/>
      <c r="AO7" s="67"/>
      <c r="AT7" s="65"/>
      <c r="AU7" s="66"/>
      <c r="AV7" s="66"/>
      <c r="AW7" s="148"/>
      <c r="AX7" s="145"/>
      <c r="AY7" s="145"/>
      <c r="AZ7" s="145"/>
      <c r="BA7" s="145"/>
      <c r="BB7" s="60" t="s">
        <v>50</v>
      </c>
      <c r="BC7" s="54">
        <v>4.72</v>
      </c>
      <c r="BD7" s="55"/>
      <c r="BE7" s="55"/>
      <c r="BF7" s="55">
        <v>6.53</v>
      </c>
      <c r="BG7" s="55"/>
      <c r="BH7" s="55"/>
      <c r="BI7" s="55">
        <v>6.19</v>
      </c>
      <c r="BJ7" s="78">
        <f t="shared" ref="BJ7:BJ17" si="0">MAX(BC7:BI7)-MIN(BC7:BI7)</f>
        <v>1.8100000000000005</v>
      </c>
      <c r="BK7" s="78">
        <f t="shared" ref="BK7:BK17" si="1">STDEV(BC7:BI7)</f>
        <v>0.96199445597847577</v>
      </c>
      <c r="BL7" s="79">
        <f t="shared" ref="BL7:BL17" si="2">AVERAGE(BC7:BI7)</f>
        <v>5.8133333333333335</v>
      </c>
      <c r="BM7" s="66"/>
      <c r="BN7" s="66"/>
      <c r="BO7" s="67"/>
    </row>
    <row r="8" spans="2:67" ht="14.25" thickBot="1" x14ac:dyDescent="0.2">
      <c r="B8" s="65"/>
      <c r="C8" s="32" t="s">
        <v>23</v>
      </c>
      <c r="D8" s="58" t="s">
        <v>31</v>
      </c>
      <c r="E8" s="58">
        <v>4</v>
      </c>
      <c r="F8" s="33">
        <v>10</v>
      </c>
      <c r="G8" s="33">
        <v>15</v>
      </c>
      <c r="H8" s="34">
        <v>-8.34</v>
      </c>
      <c r="I8" s="35">
        <v>-7.47</v>
      </c>
      <c r="J8" s="96">
        <v>-8.9</v>
      </c>
      <c r="K8" s="96">
        <v>-8.4</v>
      </c>
      <c r="L8" s="96"/>
      <c r="M8" s="96">
        <v>-5.6</v>
      </c>
      <c r="N8" s="35"/>
      <c r="O8" s="30">
        <f>MAX($H8,$I8,$J8,$K8,$L8,$M8,$N8)-MIN($H8,$I8,$J8,$K8,$L8,$M8,$N8)</f>
        <v>3.3000000000000007</v>
      </c>
      <c r="P8" s="36">
        <f>STDEV($H8,$I8,$J8,$K8,$L8,$M8,$N8)</f>
        <v>1.3032344378506879</v>
      </c>
      <c r="Q8" s="75">
        <f t="shared" ref="Q8:Q10" si="3">AVERAGE($H8,$I8,$J8,$K8,$L8,$M8,$N8)</f>
        <v>-7.742</v>
      </c>
      <c r="R8" s="66"/>
      <c r="S8" s="66"/>
      <c r="T8" s="67"/>
      <c r="U8" s="66"/>
      <c r="V8" s="65"/>
      <c r="W8" s="32" t="s">
        <v>34</v>
      </c>
      <c r="X8" s="58" t="s">
        <v>31</v>
      </c>
      <c r="Y8" s="58">
        <v>4</v>
      </c>
      <c r="Z8" s="33">
        <v>10</v>
      </c>
      <c r="AA8" s="33">
        <v>15</v>
      </c>
      <c r="AB8" s="98">
        <v>-4.1100000000000003</v>
      </c>
      <c r="AC8" s="96"/>
      <c r="AD8" s="96">
        <v>-5.7</v>
      </c>
      <c r="AE8" s="96">
        <v>-4.63</v>
      </c>
      <c r="AF8" s="96"/>
      <c r="AG8" s="96">
        <v>-2.7</v>
      </c>
      <c r="AH8" s="35"/>
      <c r="AI8" s="30">
        <f t="shared" ref="AI8:AI10" si="4">MAX(AB8:AH8)-MIN(AB8:AH8)</f>
        <v>3</v>
      </c>
      <c r="AJ8" s="30">
        <f t="shared" ref="AJ8:AJ10" si="5">STDEV(AB8:AH8)</f>
        <v>1.2468760964907466</v>
      </c>
      <c r="AK8" s="31">
        <f t="shared" ref="AK8:AK10" si="6">AVERAGE(AB8:AH8)</f>
        <v>-4.2850000000000001</v>
      </c>
      <c r="AL8" s="66"/>
      <c r="AM8" s="66"/>
      <c r="AN8" s="66"/>
      <c r="AO8" s="67"/>
      <c r="AT8" s="65"/>
      <c r="AU8" s="66"/>
      <c r="AV8" s="66"/>
      <c r="AW8" s="155"/>
      <c r="AX8" s="157"/>
      <c r="AY8" s="157"/>
      <c r="AZ8" s="157"/>
      <c r="BA8" s="157"/>
      <c r="BB8" s="138" t="s">
        <v>65</v>
      </c>
      <c r="BC8" s="139">
        <f>BC7-BC6</f>
        <v>0.29000000000000004</v>
      </c>
      <c r="BD8" s="139">
        <f t="shared" ref="BD8:BI8" si="7">BD7-BD6</f>
        <v>0</v>
      </c>
      <c r="BE8" s="139">
        <v>0.25</v>
      </c>
      <c r="BF8" s="139">
        <f>BF7-BF6</f>
        <v>1.0600000000000005</v>
      </c>
      <c r="BG8" s="139">
        <f t="shared" si="7"/>
        <v>0</v>
      </c>
      <c r="BH8" s="139">
        <f>0.5</f>
        <v>0.5</v>
      </c>
      <c r="BI8" s="139">
        <f t="shared" si="7"/>
        <v>4.0000000000000036E-2</v>
      </c>
      <c r="BJ8" s="140">
        <f t="shared" si="0"/>
        <v>1.0600000000000005</v>
      </c>
      <c r="BK8" s="140">
        <f t="shared" si="1"/>
        <v>0.38025680545552137</v>
      </c>
      <c r="BL8" s="141">
        <f t="shared" si="2"/>
        <v>0.30571428571428577</v>
      </c>
      <c r="BM8" s="66"/>
      <c r="BN8" s="66"/>
      <c r="BO8" s="67"/>
    </row>
    <row r="9" spans="2:67" ht="14.25" thickBot="1" x14ac:dyDescent="0.2">
      <c r="B9" s="65"/>
      <c r="C9" s="26" t="s">
        <v>24</v>
      </c>
      <c r="D9" s="57" t="s">
        <v>32</v>
      </c>
      <c r="E9" s="57">
        <v>2</v>
      </c>
      <c r="F9" s="61">
        <v>40</v>
      </c>
      <c r="G9" s="61">
        <v>30</v>
      </c>
      <c r="H9" s="28">
        <v>-3.84</v>
      </c>
      <c r="I9" s="29"/>
      <c r="J9" s="95"/>
      <c r="K9" s="95">
        <v>-4.5</v>
      </c>
      <c r="L9" s="95"/>
      <c r="M9" s="95">
        <v>-2.4</v>
      </c>
      <c r="N9" s="29"/>
      <c r="O9" s="30">
        <f>MAX($H9,$I9,$J9,$K9,$L9,$M9,$N9)-MIN($H9,$I9,$J9,$K9,$L9,$M9,$N9)</f>
        <v>2.1</v>
      </c>
      <c r="P9" s="36">
        <f>STDEV($H9,$I9,$J9,$K9,$L9,$M9,$N9)</f>
        <v>1.0738715006927031</v>
      </c>
      <c r="Q9" s="75">
        <f t="shared" si="3"/>
        <v>-3.58</v>
      </c>
      <c r="R9" s="66"/>
      <c r="S9" s="66"/>
      <c r="T9" s="67"/>
      <c r="U9" s="66"/>
      <c r="V9" s="65"/>
      <c r="W9" s="26" t="s">
        <v>35</v>
      </c>
      <c r="X9" s="57" t="s">
        <v>32</v>
      </c>
      <c r="Y9" s="57">
        <v>2</v>
      </c>
      <c r="Z9" s="100">
        <v>40</v>
      </c>
      <c r="AA9" s="100">
        <v>30</v>
      </c>
      <c r="AB9" s="97">
        <v>-1.02</v>
      </c>
      <c r="AC9" s="95"/>
      <c r="AD9" s="95">
        <v>-2.2000000000000002</v>
      </c>
      <c r="AE9" s="95">
        <v>-1.8</v>
      </c>
      <c r="AF9" s="95"/>
      <c r="AG9" s="95">
        <v>-0.8</v>
      </c>
      <c r="AH9" s="29"/>
      <c r="AI9" s="30">
        <f t="shared" si="4"/>
        <v>1.4000000000000001</v>
      </c>
      <c r="AJ9" s="30">
        <f t="shared" si="5"/>
        <v>0.6563281699475243</v>
      </c>
      <c r="AK9" s="31">
        <f t="shared" si="6"/>
        <v>-1.4550000000000001</v>
      </c>
      <c r="AL9" s="66"/>
      <c r="AM9" s="66"/>
      <c r="AN9" s="66"/>
      <c r="AO9" s="67"/>
      <c r="AT9" s="65"/>
      <c r="AU9" s="66"/>
      <c r="AV9" s="66"/>
      <c r="AW9" s="147" t="s">
        <v>40</v>
      </c>
      <c r="AX9" s="144" t="s">
        <v>31</v>
      </c>
      <c r="AY9" s="144">
        <v>4</v>
      </c>
      <c r="AZ9" s="144">
        <v>10</v>
      </c>
      <c r="BA9" s="144">
        <v>15</v>
      </c>
      <c r="BB9" s="77" t="s">
        <v>47</v>
      </c>
      <c r="BC9" s="54">
        <v>0.48</v>
      </c>
      <c r="BD9" s="55"/>
      <c r="BE9" s="55"/>
      <c r="BF9" s="55">
        <v>1.71</v>
      </c>
      <c r="BG9" s="55"/>
      <c r="BH9" s="55"/>
      <c r="BI9" s="55"/>
      <c r="BJ9" s="78">
        <f t="shared" si="0"/>
        <v>1.23</v>
      </c>
      <c r="BK9" s="78">
        <f t="shared" si="1"/>
        <v>0.8697413408594532</v>
      </c>
      <c r="BL9" s="79">
        <f t="shared" si="2"/>
        <v>1.095</v>
      </c>
      <c r="BM9" s="66"/>
      <c r="BN9" s="66"/>
      <c r="BO9" s="67"/>
    </row>
    <row r="10" spans="2:67" ht="14.25" thickBot="1" x14ac:dyDescent="0.2">
      <c r="B10" s="65"/>
      <c r="C10" s="32" t="s">
        <v>25</v>
      </c>
      <c r="D10" s="58" t="s">
        <v>32</v>
      </c>
      <c r="E10" s="58">
        <v>4</v>
      </c>
      <c r="F10" s="33">
        <v>40</v>
      </c>
      <c r="G10" s="33">
        <v>30</v>
      </c>
      <c r="H10" s="34">
        <v>-8.41</v>
      </c>
      <c r="I10" s="35"/>
      <c r="J10" s="35">
        <v>-8.5</v>
      </c>
      <c r="K10" s="96">
        <v>-7.9</v>
      </c>
      <c r="L10" s="96"/>
      <c r="M10" s="96">
        <v>-5.5</v>
      </c>
      <c r="N10" s="35"/>
      <c r="O10" s="30">
        <f>MAX($H10,$I10,$J10,$K10,$L10,$M10,$N10)-MIN($H10,$I10,$J10,$K10,$L10,$M10,$N10)</f>
        <v>3</v>
      </c>
      <c r="P10" s="36">
        <f>STDEV($H10,$I10,$J10,$K10,$L10,$M10,$N10)</f>
        <v>1.4099734040044811</v>
      </c>
      <c r="Q10" s="75">
        <f t="shared" si="3"/>
        <v>-7.5775000000000006</v>
      </c>
      <c r="R10" s="66"/>
      <c r="S10" s="66"/>
      <c r="T10" s="67"/>
      <c r="U10" s="66"/>
      <c r="V10" s="65"/>
      <c r="W10" s="32" t="s">
        <v>36</v>
      </c>
      <c r="X10" s="58" t="s">
        <v>32</v>
      </c>
      <c r="Y10" s="58">
        <v>4</v>
      </c>
      <c r="Z10" s="33">
        <v>40</v>
      </c>
      <c r="AA10" s="33">
        <v>30</v>
      </c>
      <c r="AB10" s="98">
        <v>-4.5</v>
      </c>
      <c r="AC10" s="96"/>
      <c r="AD10" s="96">
        <v>-5.5</v>
      </c>
      <c r="AE10" s="96">
        <v>-4.8600000000000003</v>
      </c>
      <c r="AF10" s="96"/>
      <c r="AG10" s="96">
        <v>-2.8</v>
      </c>
      <c r="AH10" s="35"/>
      <c r="AI10" s="30">
        <f t="shared" si="4"/>
        <v>2.7</v>
      </c>
      <c r="AJ10" s="30">
        <f t="shared" si="5"/>
        <v>1.153357417860281</v>
      </c>
      <c r="AK10" s="31">
        <f t="shared" si="6"/>
        <v>-4.415</v>
      </c>
      <c r="AL10" s="66"/>
      <c r="AM10" s="66"/>
      <c r="AN10" s="66"/>
      <c r="AO10" s="67"/>
      <c r="AT10" s="65"/>
      <c r="AU10" s="66"/>
      <c r="AV10" s="66"/>
      <c r="AW10" s="148"/>
      <c r="AX10" s="145"/>
      <c r="AY10" s="145"/>
      <c r="AZ10" s="145"/>
      <c r="BA10" s="145"/>
      <c r="BB10" s="71" t="s">
        <v>48</v>
      </c>
      <c r="BC10" s="34">
        <v>0.92</v>
      </c>
      <c r="BD10" s="35"/>
      <c r="BE10" s="35"/>
      <c r="BF10" s="35">
        <v>2.38</v>
      </c>
      <c r="BG10" s="35"/>
      <c r="BH10" s="35"/>
      <c r="BI10" s="35"/>
      <c r="BJ10" s="78">
        <f t="shared" si="0"/>
        <v>1.46</v>
      </c>
      <c r="BK10" s="78">
        <f t="shared" si="1"/>
        <v>1.0323759005323596</v>
      </c>
      <c r="BL10" s="79">
        <f t="shared" si="2"/>
        <v>1.65</v>
      </c>
      <c r="BM10" s="66"/>
      <c r="BN10" s="66"/>
      <c r="BO10" s="67"/>
    </row>
    <row r="11" spans="2:67" ht="14.25" thickBot="1" x14ac:dyDescent="0.2">
      <c r="B11" s="65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7"/>
      <c r="U11" s="66"/>
      <c r="V11" s="65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7"/>
      <c r="AT11" s="65"/>
      <c r="AU11" s="66"/>
      <c r="AV11" s="66"/>
      <c r="AW11" s="149"/>
      <c r="AX11" s="146"/>
      <c r="AY11" s="146"/>
      <c r="AZ11" s="146"/>
      <c r="BA11" s="146"/>
      <c r="BB11" s="142" t="s">
        <v>65</v>
      </c>
      <c r="BC11" s="143">
        <f>BC10-BC9</f>
        <v>0.44000000000000006</v>
      </c>
      <c r="BD11" s="143">
        <f t="shared" ref="BD11:BI11" si="8">BD10-BD9</f>
        <v>0</v>
      </c>
      <c r="BE11" s="143">
        <v>0.36</v>
      </c>
      <c r="BF11" s="143">
        <f t="shared" si="8"/>
        <v>0.66999999999999993</v>
      </c>
      <c r="BG11" s="143">
        <f t="shared" si="8"/>
        <v>0</v>
      </c>
      <c r="BH11" s="143">
        <f t="shared" si="8"/>
        <v>0</v>
      </c>
      <c r="BI11" s="143">
        <f t="shared" si="8"/>
        <v>0</v>
      </c>
      <c r="BJ11" s="140">
        <f t="shared" si="0"/>
        <v>0.66999999999999993</v>
      </c>
      <c r="BK11" s="140">
        <f t="shared" si="1"/>
        <v>0.2779088579612628</v>
      </c>
      <c r="BL11" s="141">
        <f t="shared" si="2"/>
        <v>0.21</v>
      </c>
      <c r="BM11" s="66"/>
      <c r="BN11" s="66"/>
      <c r="BO11" s="67"/>
    </row>
    <row r="12" spans="2:67" ht="14.25" thickBot="1" x14ac:dyDescent="0.2">
      <c r="B12" s="65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7"/>
      <c r="U12" s="66"/>
      <c r="V12" s="65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7"/>
      <c r="AT12" s="65"/>
      <c r="AU12" s="66"/>
      <c r="AV12" s="66"/>
      <c r="AW12" s="154" t="s">
        <v>41</v>
      </c>
      <c r="AX12" s="156" t="s">
        <v>32</v>
      </c>
      <c r="AY12" s="156">
        <v>2</v>
      </c>
      <c r="AZ12" s="156">
        <v>40</v>
      </c>
      <c r="BA12" s="156">
        <v>30</v>
      </c>
      <c r="BB12" s="27" t="s">
        <v>47</v>
      </c>
      <c r="BC12" s="28">
        <v>5.54</v>
      </c>
      <c r="BD12" s="29"/>
      <c r="BE12" s="29"/>
      <c r="BF12" s="29"/>
      <c r="BG12" s="29"/>
      <c r="BH12" s="29"/>
      <c r="BI12" s="29"/>
      <c r="BJ12" s="78">
        <f t="shared" si="0"/>
        <v>0</v>
      </c>
      <c r="BK12" s="78" t="e">
        <f t="shared" si="1"/>
        <v>#DIV/0!</v>
      </c>
      <c r="BL12" s="79">
        <f t="shared" si="2"/>
        <v>5.54</v>
      </c>
      <c r="BM12" s="66"/>
      <c r="BN12" s="66"/>
      <c r="BO12" s="67"/>
    </row>
    <row r="13" spans="2:67" ht="14.25" thickBot="1" x14ac:dyDescent="0.2">
      <c r="B13" s="65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7"/>
      <c r="U13" s="66"/>
      <c r="V13" s="65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7"/>
      <c r="AT13" s="65"/>
      <c r="AU13" s="66"/>
      <c r="AV13" s="66"/>
      <c r="AW13" s="148"/>
      <c r="AX13" s="145"/>
      <c r="AY13" s="145"/>
      <c r="AZ13" s="145"/>
      <c r="BA13" s="145"/>
      <c r="BB13" s="60" t="s">
        <v>48</v>
      </c>
      <c r="BC13" s="54">
        <v>5.64</v>
      </c>
      <c r="BD13" s="55"/>
      <c r="BE13" s="55"/>
      <c r="BF13" s="55"/>
      <c r="BG13" s="55"/>
      <c r="BH13" s="55"/>
      <c r="BI13" s="55"/>
      <c r="BJ13" s="78">
        <f t="shared" si="0"/>
        <v>0</v>
      </c>
      <c r="BK13" s="78" t="e">
        <f t="shared" si="1"/>
        <v>#DIV/0!</v>
      </c>
      <c r="BL13" s="79">
        <f t="shared" si="2"/>
        <v>5.64</v>
      </c>
      <c r="BM13" s="66"/>
      <c r="BN13" s="66"/>
      <c r="BO13" s="67"/>
    </row>
    <row r="14" spans="2:67" ht="14.25" thickBot="1" x14ac:dyDescent="0.2">
      <c r="B14" s="65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7"/>
      <c r="U14" s="66"/>
      <c r="V14" s="65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7"/>
      <c r="AT14" s="65"/>
      <c r="AU14" s="66"/>
      <c r="AV14" s="66"/>
      <c r="AW14" s="155"/>
      <c r="AX14" s="157"/>
      <c r="AY14" s="157"/>
      <c r="AZ14" s="157"/>
      <c r="BA14" s="157"/>
      <c r="BB14" s="60" t="s">
        <v>65</v>
      </c>
      <c r="BC14" s="54">
        <f>BC13-BC12</f>
        <v>9.9999999999999645E-2</v>
      </c>
      <c r="BD14" s="54">
        <f t="shared" ref="BD14:BI14" si="9">BD13-BD12</f>
        <v>0</v>
      </c>
      <c r="BE14" s="54">
        <f t="shared" si="9"/>
        <v>0</v>
      </c>
      <c r="BF14" s="54">
        <f t="shared" si="9"/>
        <v>0</v>
      </c>
      <c r="BG14" s="54">
        <f t="shared" si="9"/>
        <v>0</v>
      </c>
      <c r="BH14" s="54">
        <f t="shared" si="9"/>
        <v>0</v>
      </c>
      <c r="BI14" s="54">
        <f t="shared" si="9"/>
        <v>0</v>
      </c>
      <c r="BJ14" s="78">
        <f t="shared" si="0"/>
        <v>9.9999999999999645E-2</v>
      </c>
      <c r="BK14" s="78">
        <f t="shared" si="1"/>
        <v>3.7796447300922589E-2</v>
      </c>
      <c r="BL14" s="79">
        <f t="shared" si="2"/>
        <v>1.4285714285714235E-2</v>
      </c>
      <c r="BM14" s="66"/>
      <c r="BN14" s="66"/>
      <c r="BO14" s="67"/>
    </row>
    <row r="15" spans="2:67" ht="14.25" thickBot="1" x14ac:dyDescent="0.2">
      <c r="B15" s="65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7"/>
      <c r="U15" s="66"/>
      <c r="V15" s="65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7"/>
      <c r="AT15" s="65"/>
      <c r="AU15" s="66"/>
      <c r="AV15" s="66"/>
      <c r="AW15" s="147" t="s">
        <v>51</v>
      </c>
      <c r="AX15" s="144" t="s">
        <v>32</v>
      </c>
      <c r="AY15" s="144">
        <v>4</v>
      </c>
      <c r="AZ15" s="144">
        <v>40</v>
      </c>
      <c r="BA15" s="144">
        <v>30</v>
      </c>
      <c r="BB15" s="60" t="s">
        <v>67</v>
      </c>
      <c r="BC15" s="54">
        <v>1.1499999999999999</v>
      </c>
      <c r="BD15" s="55"/>
      <c r="BE15" s="55"/>
      <c r="BF15" s="55"/>
      <c r="BG15" s="55"/>
      <c r="BH15" s="55"/>
      <c r="BI15" s="55"/>
      <c r="BJ15" s="78">
        <f t="shared" si="0"/>
        <v>0</v>
      </c>
      <c r="BK15" s="78" t="e">
        <f t="shared" si="1"/>
        <v>#DIV/0!</v>
      </c>
      <c r="BL15" s="79">
        <f t="shared" si="2"/>
        <v>1.1499999999999999</v>
      </c>
      <c r="BM15" s="66"/>
      <c r="BN15" s="66"/>
      <c r="BO15" s="67"/>
    </row>
    <row r="16" spans="2:67" ht="18.75" thickBot="1" x14ac:dyDescent="0.3">
      <c r="B16" s="65"/>
      <c r="C16" s="166" t="s">
        <v>63</v>
      </c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66"/>
      <c r="Q16" s="66"/>
      <c r="R16" s="66"/>
      <c r="S16" s="66"/>
      <c r="T16" s="67"/>
      <c r="U16" s="66"/>
      <c r="V16" s="65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80"/>
      <c r="AK16" s="80"/>
      <c r="AL16" s="80"/>
      <c r="AM16" s="66"/>
      <c r="AN16" s="66"/>
      <c r="AO16" s="67"/>
      <c r="AT16" s="65"/>
      <c r="AU16" s="66"/>
      <c r="AV16" s="66"/>
      <c r="AW16" s="148"/>
      <c r="AX16" s="145"/>
      <c r="AY16" s="145"/>
      <c r="AZ16" s="145"/>
      <c r="BA16" s="145"/>
      <c r="BB16" s="71" t="s">
        <v>48</v>
      </c>
      <c r="BC16" s="34">
        <v>1.18</v>
      </c>
      <c r="BD16" s="35"/>
      <c r="BE16" s="35"/>
      <c r="BF16" s="35"/>
      <c r="BG16" s="35"/>
      <c r="BH16" s="35"/>
      <c r="BI16" s="35"/>
      <c r="BJ16" s="78">
        <f t="shared" si="0"/>
        <v>0</v>
      </c>
      <c r="BK16" s="78" t="e">
        <f t="shared" si="1"/>
        <v>#DIV/0!</v>
      </c>
      <c r="BL16" s="79">
        <f t="shared" si="2"/>
        <v>1.18</v>
      </c>
      <c r="BM16" s="66"/>
      <c r="BN16" s="66"/>
      <c r="BO16" s="67"/>
    </row>
    <row r="17" spans="2:67" ht="16.5" thickBot="1" x14ac:dyDescent="0.3">
      <c r="B17" s="65"/>
      <c r="C17" s="151" t="s">
        <v>5</v>
      </c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3"/>
      <c r="R17" s="66"/>
      <c r="S17" s="66"/>
      <c r="T17" s="67"/>
      <c r="U17" s="66"/>
      <c r="V17" s="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80"/>
      <c r="AM17" s="66"/>
      <c r="AN17" s="66"/>
      <c r="AO17" s="67"/>
      <c r="AT17" s="65"/>
      <c r="AU17" s="66"/>
      <c r="AV17" s="66"/>
      <c r="AW17" s="149"/>
      <c r="AX17" s="146"/>
      <c r="AY17" s="146"/>
      <c r="AZ17" s="146"/>
      <c r="BA17" s="146"/>
      <c r="BB17" s="71" t="s">
        <v>65</v>
      </c>
      <c r="BC17" s="34">
        <f>BC16-BC15</f>
        <v>3.0000000000000027E-2</v>
      </c>
      <c r="BD17" s="34">
        <f t="shared" ref="BD17:BI17" si="10">BD16-BD15</f>
        <v>0</v>
      </c>
      <c r="BE17" s="34">
        <f>BE16-BE15</f>
        <v>0</v>
      </c>
      <c r="BF17" s="34">
        <f t="shared" si="10"/>
        <v>0</v>
      </c>
      <c r="BG17" s="34">
        <f t="shared" si="10"/>
        <v>0</v>
      </c>
      <c r="BH17" s="34">
        <f t="shared" si="10"/>
        <v>0</v>
      </c>
      <c r="BI17" s="34">
        <f t="shared" si="10"/>
        <v>0</v>
      </c>
      <c r="BJ17" s="78">
        <f t="shared" si="0"/>
        <v>3.0000000000000027E-2</v>
      </c>
      <c r="BK17" s="78">
        <f t="shared" si="1"/>
        <v>1.1338934190276827E-2</v>
      </c>
      <c r="BL17" s="79">
        <f t="shared" si="2"/>
        <v>4.2857142857142894E-3</v>
      </c>
      <c r="BM17" s="66"/>
      <c r="BN17" s="66"/>
      <c r="BO17" s="67"/>
    </row>
    <row r="18" spans="2:67" ht="56.25" thickBot="1" x14ac:dyDescent="0.2">
      <c r="B18" s="65"/>
      <c r="C18" s="21" t="s">
        <v>6</v>
      </c>
      <c r="D18" s="56" t="s">
        <v>29</v>
      </c>
      <c r="E18" s="56" t="s">
        <v>26</v>
      </c>
      <c r="F18" s="22" t="s">
        <v>27</v>
      </c>
      <c r="G18" s="22" t="s">
        <v>7</v>
      </c>
      <c r="H18" s="23" t="s">
        <v>28</v>
      </c>
      <c r="I18" s="23" t="s">
        <v>20</v>
      </c>
      <c r="J18" s="23" t="s">
        <v>9</v>
      </c>
      <c r="K18" s="23" t="s">
        <v>21</v>
      </c>
      <c r="L18" s="23" t="s">
        <v>10</v>
      </c>
      <c r="M18" s="23" t="s">
        <v>1</v>
      </c>
      <c r="N18" s="23"/>
      <c r="O18" s="24" t="s">
        <v>11</v>
      </c>
      <c r="P18" s="24" t="s">
        <v>12</v>
      </c>
      <c r="Q18" s="25" t="s">
        <v>13</v>
      </c>
      <c r="R18" s="66"/>
      <c r="S18" s="66"/>
      <c r="T18" s="67"/>
      <c r="U18" s="66"/>
      <c r="V18" s="65"/>
      <c r="W18" s="81"/>
      <c r="X18" s="81"/>
      <c r="Y18" s="81"/>
      <c r="Z18" s="81"/>
      <c r="AA18" s="81"/>
      <c r="AB18" s="82"/>
      <c r="AC18" s="82"/>
      <c r="AD18" s="82"/>
      <c r="AE18" s="82"/>
      <c r="AF18" s="82"/>
      <c r="AG18" s="82"/>
      <c r="AH18" s="82"/>
      <c r="AI18" s="82"/>
      <c r="AJ18" s="82"/>
      <c r="AK18" s="83"/>
      <c r="AL18" s="80"/>
      <c r="AM18" s="66"/>
      <c r="AN18" s="66"/>
      <c r="AO18" s="67"/>
      <c r="AT18" s="65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7"/>
    </row>
    <row r="19" spans="2:67" ht="14.25" thickBot="1" x14ac:dyDescent="0.2">
      <c r="B19" s="65"/>
      <c r="C19" s="26" t="s">
        <v>22</v>
      </c>
      <c r="D19" s="57" t="s">
        <v>30</v>
      </c>
      <c r="E19" s="57">
        <v>2</v>
      </c>
      <c r="F19" s="59">
        <v>10</v>
      </c>
      <c r="G19" s="59">
        <v>15</v>
      </c>
      <c r="H19" s="28">
        <v>-1.37</v>
      </c>
      <c r="I19" s="29"/>
      <c r="J19" s="29"/>
      <c r="K19" s="95">
        <v>-3.4</v>
      </c>
      <c r="L19" s="95"/>
      <c r="M19" s="95">
        <v>-0.4</v>
      </c>
      <c r="N19" s="29"/>
      <c r="O19" s="30">
        <f>MAX($H19,$I19,$J19,$K19,$L19,$M19,$N19)-MIN($H19,$I19,$J19,$K19,$L19,$M19,$N19)</f>
        <v>3</v>
      </c>
      <c r="P19" s="30">
        <f>STDEV($H19,$I19,$J19,$K19,$L19,$M19,$N19)</f>
        <v>1.530892985591525</v>
      </c>
      <c r="Q19" s="75">
        <f>AVERAGE($H19,$I19,$J19,$K19,$L19,$M19,$N19)</f>
        <v>-1.7233333333333334</v>
      </c>
      <c r="R19" s="66"/>
      <c r="S19" s="66"/>
      <c r="T19" s="67"/>
      <c r="U19" s="66"/>
      <c r="V19" s="65"/>
      <c r="W19" s="84"/>
      <c r="X19" s="84"/>
      <c r="Y19" s="84"/>
      <c r="Z19" s="84"/>
      <c r="AA19" s="84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0"/>
      <c r="AM19" s="66"/>
      <c r="AN19" s="66"/>
      <c r="AO19" s="67"/>
      <c r="AT19" s="65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7"/>
    </row>
    <row r="20" spans="2:67" ht="14.25" thickBot="1" x14ac:dyDescent="0.2">
      <c r="B20" s="65"/>
      <c r="C20" s="32" t="s">
        <v>23</v>
      </c>
      <c r="D20" s="58" t="s">
        <v>31</v>
      </c>
      <c r="E20" s="58">
        <v>4</v>
      </c>
      <c r="F20" s="33">
        <v>10</v>
      </c>
      <c r="G20" s="33">
        <v>15</v>
      </c>
      <c r="H20" s="34">
        <v>-6.24</v>
      </c>
      <c r="I20" s="35">
        <v>-5.16</v>
      </c>
      <c r="J20" s="35">
        <v>-8</v>
      </c>
      <c r="K20" s="96">
        <v>-7</v>
      </c>
      <c r="L20" s="96"/>
      <c r="M20" s="96">
        <v>-3.9</v>
      </c>
      <c r="N20" s="35"/>
      <c r="O20" s="30">
        <f t="shared" ref="O20:O22" si="11">MAX($H20,$I20,$J20,$K20,$L20,$M20,$N20)-MIN($H20,$I20,$J20,$K20,$L20,$M20,$N20)</f>
        <v>4.0999999999999996</v>
      </c>
      <c r="P20" s="30">
        <f t="shared" ref="P20:P22" si="12">STDEV($H20,$I20,$J20,$K20,$L20,$M20,$N20)</f>
        <v>1.5933612270919639</v>
      </c>
      <c r="Q20" s="75">
        <f t="shared" ref="Q20:Q22" si="13">AVERAGE($H20,$I20,$J20,$K20,$L20,$M20,$N20)</f>
        <v>-6.06</v>
      </c>
      <c r="R20" s="66"/>
      <c r="S20" s="66"/>
      <c r="T20" s="67"/>
      <c r="U20" s="66"/>
      <c r="V20" s="65"/>
      <c r="W20" s="84"/>
      <c r="X20" s="84"/>
      <c r="Y20" s="84"/>
      <c r="Z20" s="84"/>
      <c r="AA20" s="84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0"/>
      <c r="AM20" s="66"/>
      <c r="AN20" s="66"/>
      <c r="AO20" s="67"/>
      <c r="AT20" s="65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7"/>
    </row>
    <row r="21" spans="2:67" ht="14.25" thickBot="1" x14ac:dyDescent="0.2">
      <c r="B21" s="65"/>
      <c r="C21" s="26" t="s">
        <v>24</v>
      </c>
      <c r="D21" s="57" t="s">
        <v>32</v>
      </c>
      <c r="E21" s="57">
        <v>2</v>
      </c>
      <c r="F21" s="61">
        <v>40</v>
      </c>
      <c r="G21" s="61">
        <v>30</v>
      </c>
      <c r="H21" s="28">
        <v>-1.36</v>
      </c>
      <c r="I21" s="29"/>
      <c r="J21" s="29"/>
      <c r="K21" s="95">
        <v>-3</v>
      </c>
      <c r="L21" s="95"/>
      <c r="M21" s="95">
        <v>-0.1</v>
      </c>
      <c r="N21" s="29"/>
      <c r="O21" s="30">
        <f t="shared" si="11"/>
        <v>2.9</v>
      </c>
      <c r="P21" s="30">
        <f t="shared" si="12"/>
        <v>1.4541435050686482</v>
      </c>
      <c r="Q21" s="75">
        <f t="shared" si="13"/>
        <v>-1.4866666666666666</v>
      </c>
      <c r="R21" s="66"/>
      <c r="S21" s="66"/>
      <c r="T21" s="67"/>
      <c r="U21" s="66"/>
      <c r="V21" s="65"/>
      <c r="W21" s="84"/>
      <c r="X21" s="84"/>
      <c r="Y21" s="84"/>
      <c r="Z21" s="84"/>
      <c r="AA21" s="84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0"/>
      <c r="AM21" s="66"/>
      <c r="AN21" s="66"/>
      <c r="AO21" s="67"/>
      <c r="AT21" s="65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7"/>
    </row>
    <row r="22" spans="2:67" ht="14.25" thickBot="1" x14ac:dyDescent="0.2">
      <c r="B22" s="65"/>
      <c r="C22" s="32" t="s">
        <v>25</v>
      </c>
      <c r="D22" s="58" t="s">
        <v>32</v>
      </c>
      <c r="E22" s="58">
        <v>4</v>
      </c>
      <c r="F22" s="33">
        <v>40</v>
      </c>
      <c r="G22" s="33">
        <v>30</v>
      </c>
      <c r="H22" s="34">
        <v>-6.21</v>
      </c>
      <c r="I22" s="35"/>
      <c r="J22" s="35">
        <v>-7</v>
      </c>
      <c r="K22" s="96">
        <v>-6.3</v>
      </c>
      <c r="L22" s="96"/>
      <c r="M22" s="96">
        <v>-3.6</v>
      </c>
      <c r="N22" s="35"/>
      <c r="O22" s="30">
        <f t="shared" si="11"/>
        <v>3.4</v>
      </c>
      <c r="P22" s="30">
        <f t="shared" si="12"/>
        <v>1.4939963186032263</v>
      </c>
      <c r="Q22" s="75">
        <f t="shared" si="13"/>
        <v>-5.7775000000000007</v>
      </c>
      <c r="R22" s="66"/>
      <c r="S22" s="66"/>
      <c r="T22" s="67"/>
      <c r="U22" s="66"/>
      <c r="V22" s="65"/>
      <c r="W22" s="84"/>
      <c r="X22" s="84"/>
      <c r="Y22" s="84"/>
      <c r="Z22" s="84"/>
      <c r="AA22" s="84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0"/>
      <c r="AM22" s="66"/>
      <c r="AN22" s="66"/>
      <c r="AO22" s="67"/>
      <c r="AT22" s="65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7"/>
    </row>
    <row r="23" spans="2:67" x14ac:dyDescent="0.15">
      <c r="B23" s="65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7"/>
      <c r="U23" s="66"/>
      <c r="V23" s="65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66"/>
      <c r="AN23" s="66"/>
      <c r="AO23" s="67"/>
      <c r="AT23" s="65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7"/>
    </row>
    <row r="24" spans="2:67" x14ac:dyDescent="0.15">
      <c r="B24" s="65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7"/>
      <c r="U24" s="66"/>
      <c r="V24" s="65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66"/>
      <c r="AN24" s="66"/>
      <c r="AO24" s="67"/>
      <c r="AT24" s="65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7"/>
    </row>
    <row r="25" spans="2:67" ht="18.75" thickBot="1" x14ac:dyDescent="0.3">
      <c r="B25" s="65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7"/>
      <c r="U25" s="66"/>
      <c r="V25" s="65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66"/>
      <c r="AN25" s="66"/>
      <c r="AO25" s="67"/>
      <c r="AT25" s="65"/>
      <c r="AU25" s="66"/>
      <c r="AV25" s="66"/>
      <c r="AW25" s="150" t="s">
        <v>52</v>
      </c>
      <c r="AX25" s="150"/>
      <c r="AY25" s="150"/>
      <c r="AZ25" s="150"/>
      <c r="BA25" s="150"/>
      <c r="BB25" s="150"/>
      <c r="BC25" s="150"/>
      <c r="BD25" s="150"/>
      <c r="BE25" s="150"/>
      <c r="BF25" s="150"/>
      <c r="BG25" s="150"/>
      <c r="BH25" s="150"/>
      <c r="BI25" s="150"/>
      <c r="BJ25" s="66"/>
      <c r="BK25" s="66"/>
      <c r="BL25" s="66"/>
      <c r="BM25" s="66"/>
      <c r="BN25" s="66"/>
      <c r="BO25" s="67"/>
    </row>
    <row r="26" spans="2:67" ht="16.5" thickBot="1" x14ac:dyDescent="0.3">
      <c r="B26" s="65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7"/>
      <c r="U26" s="66"/>
      <c r="V26" s="65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7"/>
      <c r="AT26" s="65"/>
      <c r="AU26" s="66"/>
      <c r="AV26" s="66"/>
      <c r="AW26" s="151" t="s">
        <v>45</v>
      </c>
      <c r="AX26" s="152"/>
      <c r="AY26" s="152"/>
      <c r="AZ26" s="152"/>
      <c r="BA26" s="152"/>
      <c r="BB26" s="152"/>
      <c r="BC26" s="152"/>
      <c r="BD26" s="152"/>
      <c r="BE26" s="152"/>
      <c r="BF26" s="152"/>
      <c r="BG26" s="152"/>
      <c r="BH26" s="152"/>
      <c r="BI26" s="152"/>
      <c r="BJ26" s="152"/>
      <c r="BK26" s="152"/>
      <c r="BL26" s="153"/>
      <c r="BM26" s="66"/>
      <c r="BN26" s="66"/>
      <c r="BO26" s="67"/>
    </row>
    <row r="27" spans="2:67" ht="56.25" thickBot="1" x14ac:dyDescent="0.2">
      <c r="B27" s="65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7"/>
      <c r="U27" s="66"/>
      <c r="V27" s="65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7"/>
      <c r="AT27" s="65"/>
      <c r="AU27" s="66"/>
      <c r="AV27" s="66"/>
      <c r="AW27" s="21" t="s">
        <v>6</v>
      </c>
      <c r="AX27" s="56" t="s">
        <v>29</v>
      </c>
      <c r="AY27" s="56" t="s">
        <v>26</v>
      </c>
      <c r="AZ27" s="22" t="s">
        <v>27</v>
      </c>
      <c r="BA27" s="22" t="s">
        <v>7</v>
      </c>
      <c r="BB27" s="22" t="s">
        <v>49</v>
      </c>
      <c r="BC27" s="23" t="s">
        <v>28</v>
      </c>
      <c r="BD27" s="23" t="s">
        <v>20</v>
      </c>
      <c r="BE27" s="23" t="s">
        <v>9</v>
      </c>
      <c r="BF27" s="23" t="s">
        <v>21</v>
      </c>
      <c r="BG27" s="23" t="s">
        <v>10</v>
      </c>
      <c r="BH27" s="23" t="s">
        <v>1</v>
      </c>
      <c r="BI27" s="23" t="s">
        <v>66</v>
      </c>
      <c r="BJ27" s="24" t="s">
        <v>11</v>
      </c>
      <c r="BK27" s="24" t="s">
        <v>12</v>
      </c>
      <c r="BL27" s="25" t="s">
        <v>13</v>
      </c>
      <c r="BM27" s="66"/>
      <c r="BN27" s="66"/>
      <c r="BO27" s="67"/>
    </row>
    <row r="28" spans="2:67" ht="18.75" thickBot="1" x14ac:dyDescent="0.3">
      <c r="B28" s="65"/>
      <c r="C28" s="166" t="s">
        <v>64</v>
      </c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66"/>
      <c r="Q28" s="66"/>
      <c r="R28" s="66"/>
      <c r="S28" s="66"/>
      <c r="T28" s="67"/>
      <c r="U28" s="66"/>
      <c r="V28" s="65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7"/>
      <c r="AT28" s="65"/>
      <c r="AU28" s="66"/>
      <c r="AV28" s="66"/>
      <c r="AW28" s="154" t="s">
        <v>46</v>
      </c>
      <c r="AX28" s="156" t="s">
        <v>30</v>
      </c>
      <c r="AY28" s="156">
        <v>2</v>
      </c>
      <c r="AZ28" s="156">
        <v>10</v>
      </c>
      <c r="BA28" s="156">
        <v>15</v>
      </c>
      <c r="BB28" s="27" t="s">
        <v>47</v>
      </c>
      <c r="BC28" s="57">
        <v>4.6900000000000004</v>
      </c>
      <c r="BD28" s="27"/>
      <c r="BE28" s="27"/>
      <c r="BF28" s="27">
        <v>6.66</v>
      </c>
      <c r="BG28" s="77"/>
      <c r="BH28" s="27"/>
      <c r="BI28" s="27">
        <v>8.31</v>
      </c>
      <c r="BJ28" s="78">
        <f>MAX(BC28:BI28)-MIN(BC28:BI28)</f>
        <v>3.62</v>
      </c>
      <c r="BK28" s="78">
        <f>STDEV(BC28:BI28)</f>
        <v>1.8123557413855917</v>
      </c>
      <c r="BL28" s="79">
        <f>AVERAGE(BC28:BI28)</f>
        <v>6.5533333333333346</v>
      </c>
      <c r="BM28" s="66"/>
      <c r="BN28" s="66"/>
      <c r="BO28" s="67"/>
    </row>
    <row r="29" spans="2:67" ht="18.75" thickBot="1" x14ac:dyDescent="0.3">
      <c r="B29" s="65"/>
      <c r="C29" s="151" t="s">
        <v>5</v>
      </c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3"/>
      <c r="R29" s="66"/>
      <c r="S29" s="66"/>
      <c r="T29" s="67"/>
      <c r="U29" s="66"/>
      <c r="V29" s="65"/>
      <c r="W29" s="66"/>
      <c r="X29" s="164" t="s">
        <v>14</v>
      </c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  <c r="AM29" s="66"/>
      <c r="AN29" s="66"/>
      <c r="AO29" s="67"/>
      <c r="AT29" s="65"/>
      <c r="AU29" s="66"/>
      <c r="AV29" s="66"/>
      <c r="AW29" s="148"/>
      <c r="AX29" s="145"/>
      <c r="AY29" s="145"/>
      <c r="AZ29" s="145"/>
      <c r="BA29" s="145"/>
      <c r="BB29" s="60" t="s">
        <v>50</v>
      </c>
      <c r="BC29" s="54">
        <v>4.96</v>
      </c>
      <c r="BD29" s="55"/>
      <c r="BE29" s="55"/>
      <c r="BF29" s="55" t="s">
        <v>76</v>
      </c>
      <c r="BG29" s="55"/>
      <c r="BH29" s="55"/>
      <c r="BI29" s="55">
        <v>8.86</v>
      </c>
      <c r="BJ29" s="78">
        <f t="shared" ref="BJ29:BJ39" si="14">MAX(BC29:BI29)-MIN(BC29:BI29)</f>
        <v>3.8999999999999995</v>
      </c>
      <c r="BK29" s="78">
        <f t="shared" ref="BK29:BK39" si="15">STDEV(BC29:BI29)</f>
        <v>2.7577164466275335</v>
      </c>
      <c r="BL29" s="79">
        <f t="shared" ref="BL29:BL39" si="16">AVERAGE(BC29:BI29)</f>
        <v>6.91</v>
      </c>
      <c r="BM29" s="66"/>
      <c r="BN29" s="66"/>
      <c r="BO29" s="67"/>
    </row>
    <row r="30" spans="2:67" ht="56.25" thickBot="1" x14ac:dyDescent="0.2">
      <c r="B30" s="65"/>
      <c r="C30" s="21" t="s">
        <v>6</v>
      </c>
      <c r="D30" s="56" t="s">
        <v>29</v>
      </c>
      <c r="E30" s="56" t="s">
        <v>26</v>
      </c>
      <c r="F30" s="22" t="s">
        <v>27</v>
      </c>
      <c r="G30" s="22" t="s">
        <v>7</v>
      </c>
      <c r="H30" s="23" t="s">
        <v>28</v>
      </c>
      <c r="I30" s="23" t="s">
        <v>20</v>
      </c>
      <c r="J30" s="23" t="s">
        <v>9</v>
      </c>
      <c r="K30" s="103" t="s">
        <v>21</v>
      </c>
      <c r="L30" s="23" t="s">
        <v>10</v>
      </c>
      <c r="M30" s="23" t="s">
        <v>1</v>
      </c>
      <c r="N30" s="23"/>
      <c r="O30" s="24" t="s">
        <v>11</v>
      </c>
      <c r="P30" s="24" t="s">
        <v>12</v>
      </c>
      <c r="Q30" s="25" t="s">
        <v>13</v>
      </c>
      <c r="R30" s="66"/>
      <c r="S30" s="66"/>
      <c r="T30" s="67"/>
      <c r="U30" s="66"/>
      <c r="V30" s="65"/>
      <c r="W30" s="21" t="s">
        <v>6</v>
      </c>
      <c r="X30" s="56" t="s">
        <v>29</v>
      </c>
      <c r="Y30" s="56" t="s">
        <v>26</v>
      </c>
      <c r="Z30" s="22" t="s">
        <v>27</v>
      </c>
      <c r="AA30" s="22" t="s">
        <v>7</v>
      </c>
      <c r="AB30" s="23" t="s">
        <v>8</v>
      </c>
      <c r="AC30" s="23" t="s">
        <v>38</v>
      </c>
      <c r="AD30" s="23" t="s">
        <v>9</v>
      </c>
      <c r="AE30" s="23" t="s">
        <v>19</v>
      </c>
      <c r="AF30" s="23" t="s">
        <v>15</v>
      </c>
      <c r="AG30" s="23" t="s">
        <v>1</v>
      </c>
      <c r="AH30" s="37"/>
      <c r="AI30" s="37"/>
      <c r="AJ30" s="37"/>
      <c r="AK30" s="38" t="s">
        <v>12</v>
      </c>
      <c r="AL30" s="38" t="s">
        <v>11</v>
      </c>
      <c r="AM30" s="38" t="s">
        <v>16</v>
      </c>
      <c r="AN30" s="39" t="s">
        <v>17</v>
      </c>
      <c r="AO30" s="67"/>
      <c r="AT30" s="65"/>
      <c r="AU30" s="66"/>
      <c r="AV30" s="66"/>
      <c r="AW30" s="155"/>
      <c r="AX30" s="157"/>
      <c r="AY30" s="157"/>
      <c r="AZ30" s="157"/>
      <c r="BA30" s="157"/>
      <c r="BB30" s="138" t="s">
        <v>65</v>
      </c>
      <c r="BC30" s="139">
        <f>BC29-BC28</f>
        <v>0.26999999999999957</v>
      </c>
      <c r="BD30" s="139">
        <f t="shared" ref="BD30:BG30" si="17">BD29-BD28</f>
        <v>0</v>
      </c>
      <c r="BE30" s="139">
        <v>0.5</v>
      </c>
      <c r="BF30" s="139" t="e">
        <f>BF29-BF28</f>
        <v>#VALUE!</v>
      </c>
      <c r="BG30" s="139">
        <f t="shared" si="17"/>
        <v>0</v>
      </c>
      <c r="BH30" s="139">
        <f>2.8</f>
        <v>2.8</v>
      </c>
      <c r="BI30" s="139">
        <f t="shared" ref="BI30" si="18">BI29-BI28</f>
        <v>0.54999999999999893</v>
      </c>
      <c r="BJ30" s="140" t="e">
        <f t="shared" si="14"/>
        <v>#VALUE!</v>
      </c>
      <c r="BK30" s="140" t="e">
        <f t="shared" si="15"/>
        <v>#VALUE!</v>
      </c>
      <c r="BL30" s="141" t="e">
        <f t="shared" si="16"/>
        <v>#VALUE!</v>
      </c>
      <c r="BM30" s="66"/>
      <c r="BN30" s="66"/>
      <c r="BO30" s="67"/>
    </row>
    <row r="31" spans="2:67" ht="15" thickBot="1" x14ac:dyDescent="0.25">
      <c r="B31" s="65"/>
      <c r="C31" s="26" t="s">
        <v>22</v>
      </c>
      <c r="D31" s="57" t="s">
        <v>30</v>
      </c>
      <c r="E31" s="57">
        <v>2</v>
      </c>
      <c r="F31" s="59">
        <v>10</v>
      </c>
      <c r="G31" s="59">
        <v>15</v>
      </c>
      <c r="H31" s="28">
        <v>0.17</v>
      </c>
      <c r="I31" s="29"/>
      <c r="J31" s="29">
        <v>-1.1000000000000001</v>
      </c>
      <c r="K31" s="104">
        <v>-0.9</v>
      </c>
      <c r="L31" s="95"/>
      <c r="M31" s="95">
        <v>1.6</v>
      </c>
      <c r="N31" s="29"/>
      <c r="O31" s="30">
        <f>MAX($H31,$I31,$J31,$K31,$L31,$M31,$N31)-MIN($H31,$I31,$J31,$K31,$L31,$M31,$N31)</f>
        <v>2.7</v>
      </c>
      <c r="P31" s="30">
        <f>STDEV($H31,$I31,$J31,$K31,$L31,$M31,$N31)</f>
        <v>1.2376961124067032</v>
      </c>
      <c r="Q31" s="75">
        <f>AVERAGE($H31,$I31,$J31,$K31,$L31,$M31,$N31)</f>
        <v>-5.7499999999999996E-2</v>
      </c>
      <c r="R31" s="66"/>
      <c r="S31" s="66"/>
      <c r="T31" s="67"/>
      <c r="U31" s="66"/>
      <c r="V31" s="65"/>
      <c r="W31" s="26" t="s">
        <v>33</v>
      </c>
      <c r="X31" s="57" t="s">
        <v>30</v>
      </c>
      <c r="Y31" s="57">
        <v>2</v>
      </c>
      <c r="Z31" s="99">
        <v>10</v>
      </c>
      <c r="AA31" s="99">
        <v>15</v>
      </c>
      <c r="AB31" s="124">
        <v>0.18</v>
      </c>
      <c r="AC31" s="42"/>
      <c r="AD31" s="42">
        <v>-0.9</v>
      </c>
      <c r="AE31" s="42">
        <v>0.62</v>
      </c>
      <c r="AF31" s="42"/>
      <c r="AG31" s="42">
        <v>0.9</v>
      </c>
      <c r="AH31" s="42"/>
      <c r="AI31" s="43"/>
      <c r="AJ31" s="44"/>
      <c r="AK31" s="45">
        <f>STDEV(AB31,AC31,AD31,AE31,AF31,AG31,AH31,AI31,AJ31)</f>
        <v>0.79094879733140755</v>
      </c>
      <c r="AL31" s="45">
        <f>MAX(AB31,AC31,AD31,AE31,AF31,AG31,AH31,AI31,AJ31)-MIN(AB31,AC31,AD31,AE31,AF31,AG31,AH31,AI31,AJ31)</f>
        <v>1.8</v>
      </c>
      <c r="AM31" s="45">
        <f>AVERAGE(AB31,AC31,AD31,AE31,AF31,AG31,AH31,AI31,AJ31)</f>
        <v>0.2</v>
      </c>
      <c r="AN31" s="46">
        <f>AM31</f>
        <v>0.2</v>
      </c>
      <c r="AO31" s="67"/>
      <c r="AT31" s="65"/>
      <c r="AU31" s="66"/>
      <c r="AV31" s="66"/>
      <c r="AW31" s="147" t="s">
        <v>40</v>
      </c>
      <c r="AX31" s="144" t="s">
        <v>31</v>
      </c>
      <c r="AY31" s="144">
        <v>4</v>
      </c>
      <c r="AZ31" s="144">
        <v>10</v>
      </c>
      <c r="BA31" s="144">
        <v>15</v>
      </c>
      <c r="BB31" s="77" t="s">
        <v>47</v>
      </c>
      <c r="BC31" s="54">
        <v>0.74</v>
      </c>
      <c r="BD31" s="55"/>
      <c r="BE31" s="55"/>
      <c r="BF31" s="55">
        <v>2.4700000000000002</v>
      </c>
      <c r="BG31" s="55"/>
      <c r="BH31" s="55"/>
      <c r="BI31" s="55"/>
      <c r="BJ31" s="78">
        <f t="shared" si="14"/>
        <v>1.7300000000000002</v>
      </c>
      <c r="BK31" s="78">
        <f>STDEV(BC31:BI31)</f>
        <v>1.2232947314527276</v>
      </c>
      <c r="BL31" s="79">
        <f t="shared" si="16"/>
        <v>1.605</v>
      </c>
      <c r="BM31" s="66"/>
      <c r="BN31" s="66"/>
      <c r="BO31" s="67"/>
    </row>
    <row r="32" spans="2:67" ht="15" thickBot="1" x14ac:dyDescent="0.25">
      <c r="B32" s="65"/>
      <c r="C32" s="32" t="s">
        <v>23</v>
      </c>
      <c r="D32" s="58" t="s">
        <v>31</v>
      </c>
      <c r="E32" s="58">
        <v>4</v>
      </c>
      <c r="F32" s="33">
        <v>10</v>
      </c>
      <c r="G32" s="33">
        <v>15</v>
      </c>
      <c r="H32" s="34">
        <v>-4.47</v>
      </c>
      <c r="I32" s="35">
        <v>-3.7</v>
      </c>
      <c r="J32" s="35">
        <v>-5.2</v>
      </c>
      <c r="K32" s="105">
        <v>-4.8</v>
      </c>
      <c r="L32" s="96"/>
      <c r="M32" s="96">
        <v>-2</v>
      </c>
      <c r="N32" s="35"/>
      <c r="O32" s="30">
        <f>MAX($H32,$I32,$J32,$K32,$L32,$M32,$N32)-MIN($H32,$I32,$J32,$K32,$L32,$M32,$N32)</f>
        <v>3.2</v>
      </c>
      <c r="P32" s="30">
        <f t="shared" ref="P32:P34" si="19">STDEV($H32,$I32,$J32,$K32,$L32,$M32,$N32)</f>
        <v>1.2634397492559732</v>
      </c>
      <c r="Q32" s="75">
        <f t="shared" ref="Q32:Q34" si="20">AVERAGE($H32,$I32,$J32,$K32,$L32,$M32,$N32)</f>
        <v>-4.0340000000000007</v>
      </c>
      <c r="R32" s="66"/>
      <c r="S32" s="66"/>
      <c r="T32" s="67"/>
      <c r="U32" s="66"/>
      <c r="V32" s="65"/>
      <c r="W32" s="32" t="s">
        <v>34</v>
      </c>
      <c r="X32" s="58" t="s">
        <v>31</v>
      </c>
      <c r="Y32" s="58">
        <v>4</v>
      </c>
      <c r="Z32" s="33">
        <v>10</v>
      </c>
      <c r="AA32" s="33">
        <v>15</v>
      </c>
      <c r="AB32" s="125">
        <v>-3.11</v>
      </c>
      <c r="AC32" s="49"/>
      <c r="AD32" s="49">
        <v>-4.2</v>
      </c>
      <c r="AE32" s="49">
        <v>-2.63</v>
      </c>
      <c r="AF32" s="49"/>
      <c r="AG32" s="49">
        <v>-1.2</v>
      </c>
      <c r="AH32" s="49"/>
      <c r="AI32" s="50"/>
      <c r="AJ32" s="51"/>
      <c r="AK32" s="45">
        <f>STDEV(AB32,AC32,AD32,AE32,AF32,AG32)</f>
        <v>1.2441998767614999</v>
      </c>
      <c r="AL32" s="45">
        <f t="shared" ref="AL32:AL34" si="21">MAX(AB32,AC32,AD32,AE32,AF32,AG32,AH32,AI32,AJ32)-MIN(AB32,AC32,AD32,AE32,AF32,AG32,AH32,AI32,AJ32)</f>
        <v>3</v>
      </c>
      <c r="AM32" s="45">
        <f t="shared" ref="AM32:AM34" si="22">AVERAGE(AB32,AC32,AD32,AE32,AF32,AG32,AH32,AI32,AJ32)</f>
        <v>-2.7850000000000001</v>
      </c>
      <c r="AN32" s="53">
        <f>AM32</f>
        <v>-2.7850000000000001</v>
      </c>
      <c r="AO32" s="67"/>
      <c r="AT32" s="65"/>
      <c r="AU32" s="66"/>
      <c r="AV32" s="66"/>
      <c r="AW32" s="148"/>
      <c r="AX32" s="145"/>
      <c r="AY32" s="145"/>
      <c r="AZ32" s="145"/>
      <c r="BA32" s="145"/>
      <c r="BB32" s="71" t="s">
        <v>48</v>
      </c>
      <c r="BC32" s="34">
        <v>1.1299999999999999</v>
      </c>
      <c r="BD32" s="35"/>
      <c r="BE32" s="35"/>
      <c r="BF32" s="35">
        <v>6.94</v>
      </c>
      <c r="BG32" s="35"/>
      <c r="BH32" s="35"/>
      <c r="BI32" s="35"/>
      <c r="BJ32" s="78">
        <f t="shared" si="14"/>
        <v>5.8100000000000005</v>
      </c>
      <c r="BK32" s="78">
        <f t="shared" si="15"/>
        <v>4.1082903986938408</v>
      </c>
      <c r="BL32" s="79">
        <f t="shared" si="16"/>
        <v>4.0350000000000001</v>
      </c>
      <c r="BM32" s="66"/>
      <c r="BN32" s="66"/>
      <c r="BO32" s="67"/>
    </row>
    <row r="33" spans="2:67" ht="15" thickBot="1" x14ac:dyDescent="0.25">
      <c r="B33" s="65"/>
      <c r="C33" s="26" t="s">
        <v>24</v>
      </c>
      <c r="D33" s="57" t="s">
        <v>32</v>
      </c>
      <c r="E33" s="57">
        <v>2</v>
      </c>
      <c r="F33" s="61">
        <v>40</v>
      </c>
      <c r="G33" s="61">
        <v>30</v>
      </c>
      <c r="H33" s="28">
        <v>0.41</v>
      </c>
      <c r="I33" s="29"/>
      <c r="J33" s="29">
        <v>-0.8</v>
      </c>
      <c r="K33" s="104">
        <v>-0.6</v>
      </c>
      <c r="L33" s="95"/>
      <c r="M33" s="95">
        <v>2</v>
      </c>
      <c r="N33" s="29"/>
      <c r="O33" s="30">
        <f t="shared" ref="O33:O34" si="23">MAX($H33,$I33,$J33,$K33,$L33,$M33,$N33)-MIN($H33,$I33,$J33,$K33,$L33,$M33,$N33)</f>
        <v>2.8</v>
      </c>
      <c r="P33" s="30">
        <f t="shared" si="19"/>
        <v>1.2797232773793976</v>
      </c>
      <c r="Q33" s="75">
        <f t="shared" si="20"/>
        <v>0.2525</v>
      </c>
      <c r="R33" s="66"/>
      <c r="S33" s="66"/>
      <c r="T33" s="67"/>
      <c r="U33" s="66"/>
      <c r="V33" s="65"/>
      <c r="W33" s="26" t="s">
        <v>35</v>
      </c>
      <c r="X33" s="57" t="s">
        <v>32</v>
      </c>
      <c r="Y33" s="57">
        <v>2</v>
      </c>
      <c r="Z33" s="100">
        <v>40</v>
      </c>
      <c r="AA33" s="100">
        <v>30</v>
      </c>
      <c r="AB33" s="124">
        <v>-0.02</v>
      </c>
      <c r="AC33" s="42"/>
      <c r="AD33" s="42">
        <v>-0.7</v>
      </c>
      <c r="AE33" s="42">
        <v>0.2</v>
      </c>
      <c r="AF33" s="42"/>
      <c r="AG33" s="42">
        <v>0.7</v>
      </c>
      <c r="AH33" s="42"/>
      <c r="AI33" s="43"/>
      <c r="AJ33" s="44"/>
      <c r="AK33" s="45">
        <f t="shared" ref="AK33:AK34" si="24">STDEV(AB33,AC33,AD33,AE33,AF33,AG33,AH33,AI33,AJ33)</f>
        <v>0.58089012156631936</v>
      </c>
      <c r="AL33" s="45">
        <f t="shared" si="21"/>
        <v>1.4</v>
      </c>
      <c r="AM33" s="45">
        <f t="shared" si="22"/>
        <v>4.4999999999999984E-2</v>
      </c>
      <c r="AN33" s="46">
        <f>AM33</f>
        <v>4.4999999999999984E-2</v>
      </c>
      <c r="AO33" s="67"/>
      <c r="AT33" s="65"/>
      <c r="AU33" s="66"/>
      <c r="AV33" s="66"/>
      <c r="AW33" s="149"/>
      <c r="AX33" s="146"/>
      <c r="AY33" s="146"/>
      <c r="AZ33" s="146"/>
      <c r="BA33" s="146"/>
      <c r="BB33" s="142" t="s">
        <v>65</v>
      </c>
      <c r="BC33" s="143">
        <f>BC32-BC31</f>
        <v>0.3899999999999999</v>
      </c>
      <c r="BD33" s="143">
        <f t="shared" ref="BD33:BI33" si="25">BD32-BD31</f>
        <v>0</v>
      </c>
      <c r="BE33" s="143">
        <v>0.4</v>
      </c>
      <c r="BF33" s="143">
        <f t="shared" si="25"/>
        <v>4.4700000000000006</v>
      </c>
      <c r="BG33" s="143">
        <f t="shared" si="25"/>
        <v>0</v>
      </c>
      <c r="BH33" s="143">
        <f t="shared" si="25"/>
        <v>0</v>
      </c>
      <c r="BI33" s="143">
        <f t="shared" si="25"/>
        <v>0</v>
      </c>
      <c r="BJ33" s="140">
        <f t="shared" si="14"/>
        <v>4.4700000000000006</v>
      </c>
      <c r="BK33" s="140">
        <f t="shared" si="15"/>
        <v>1.6502770330203007</v>
      </c>
      <c r="BL33" s="141">
        <f t="shared" si="16"/>
        <v>0.75142857142857156</v>
      </c>
      <c r="BM33" s="66"/>
      <c r="BN33" s="66"/>
      <c r="BO33" s="67"/>
    </row>
    <row r="34" spans="2:67" ht="15" thickBot="1" x14ac:dyDescent="0.25">
      <c r="B34" s="65"/>
      <c r="C34" s="32" t="s">
        <v>25</v>
      </c>
      <c r="D34" s="58" t="s">
        <v>32</v>
      </c>
      <c r="E34" s="58">
        <v>4</v>
      </c>
      <c r="F34" s="33">
        <v>40</v>
      </c>
      <c r="G34" s="33">
        <v>30</v>
      </c>
      <c r="H34" s="34">
        <v>-4.34</v>
      </c>
      <c r="I34" s="35"/>
      <c r="J34" s="35">
        <v>-5.6</v>
      </c>
      <c r="K34" s="105">
        <v>-4.5</v>
      </c>
      <c r="L34" s="96"/>
      <c r="M34" s="96">
        <v>-1.6</v>
      </c>
      <c r="N34" s="35"/>
      <c r="O34" s="30">
        <f t="shared" si="23"/>
        <v>3.9999999999999996</v>
      </c>
      <c r="P34" s="30">
        <f t="shared" si="19"/>
        <v>1.7014895435078847</v>
      </c>
      <c r="Q34" s="75">
        <f t="shared" si="20"/>
        <v>-4.01</v>
      </c>
      <c r="R34" s="66"/>
      <c r="S34" s="66"/>
      <c r="T34" s="67"/>
      <c r="U34" s="66"/>
      <c r="V34" s="65"/>
      <c r="W34" s="32" t="s">
        <v>36</v>
      </c>
      <c r="X34" s="58" t="s">
        <v>32</v>
      </c>
      <c r="Y34" s="58">
        <v>4</v>
      </c>
      <c r="Z34" s="33">
        <v>40</v>
      </c>
      <c r="AA34" s="33">
        <v>30</v>
      </c>
      <c r="AB34" s="125">
        <v>-3.5</v>
      </c>
      <c r="AC34" s="49"/>
      <c r="AD34" s="49">
        <v>-4</v>
      </c>
      <c r="AE34" s="49">
        <v>-2.86</v>
      </c>
      <c r="AF34" s="49"/>
      <c r="AG34" s="49">
        <v>-1.3</v>
      </c>
      <c r="AH34" s="49"/>
      <c r="AI34" s="50"/>
      <c r="AJ34" s="51"/>
      <c r="AK34" s="45">
        <f t="shared" si="24"/>
        <v>1.1734138229968143</v>
      </c>
      <c r="AL34" s="45">
        <f t="shared" si="21"/>
        <v>2.7</v>
      </c>
      <c r="AM34" s="45">
        <f t="shared" si="22"/>
        <v>-2.915</v>
      </c>
      <c r="AN34" s="53">
        <f>AM34</f>
        <v>-2.915</v>
      </c>
      <c r="AO34" s="67"/>
      <c r="AT34" s="65"/>
      <c r="AU34" s="66"/>
      <c r="AV34" s="66"/>
      <c r="AW34" s="154" t="s">
        <v>41</v>
      </c>
      <c r="AX34" s="156" t="s">
        <v>32</v>
      </c>
      <c r="AY34" s="156">
        <v>2</v>
      </c>
      <c r="AZ34" s="156">
        <v>40</v>
      </c>
      <c r="BA34" s="156">
        <v>30</v>
      </c>
      <c r="BB34" s="27" t="s">
        <v>47</v>
      </c>
      <c r="BC34" s="28">
        <v>5.74</v>
      </c>
      <c r="BD34" s="29"/>
      <c r="BE34" s="29"/>
      <c r="BF34" s="29"/>
      <c r="BG34" s="29"/>
      <c r="BH34" s="29"/>
      <c r="BI34" s="29"/>
      <c r="BJ34" s="78">
        <f t="shared" si="14"/>
        <v>0</v>
      </c>
      <c r="BK34" s="78" t="e">
        <f t="shared" si="15"/>
        <v>#DIV/0!</v>
      </c>
      <c r="BL34" s="79">
        <f t="shared" si="16"/>
        <v>5.74</v>
      </c>
      <c r="BM34" s="66"/>
      <c r="BN34" s="66"/>
      <c r="BO34" s="67"/>
    </row>
    <row r="35" spans="2:67" ht="14.25" thickBot="1" x14ac:dyDescent="0.2">
      <c r="B35" s="65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7"/>
      <c r="U35" s="66"/>
      <c r="V35" s="65"/>
      <c r="W35" s="66"/>
      <c r="X35" s="66"/>
      <c r="Y35" s="66"/>
      <c r="Z35" s="66"/>
      <c r="AA35" s="66"/>
      <c r="AB35" s="126"/>
      <c r="AC35" s="126"/>
      <c r="AD35" s="126"/>
      <c r="AE35" s="126"/>
      <c r="AF35" s="126"/>
      <c r="AG35" s="126"/>
      <c r="AH35" s="66"/>
      <c r="AI35" s="66"/>
      <c r="AJ35" s="66"/>
      <c r="AK35" s="66"/>
      <c r="AL35" s="66"/>
      <c r="AM35" s="66"/>
      <c r="AN35" s="66"/>
      <c r="AO35" s="67"/>
      <c r="AT35" s="65"/>
      <c r="AU35" s="66"/>
      <c r="AV35" s="66"/>
      <c r="AW35" s="148"/>
      <c r="AX35" s="145"/>
      <c r="AY35" s="145"/>
      <c r="AZ35" s="145"/>
      <c r="BA35" s="145"/>
      <c r="BB35" s="60" t="s">
        <v>48</v>
      </c>
      <c r="BC35" s="54">
        <v>5.99</v>
      </c>
      <c r="BD35" s="55"/>
      <c r="BE35" s="55"/>
      <c r="BF35" s="55"/>
      <c r="BG35" s="55"/>
      <c r="BH35" s="55"/>
      <c r="BI35" s="55"/>
      <c r="BJ35" s="78">
        <f t="shared" si="14"/>
        <v>0</v>
      </c>
      <c r="BK35" s="78" t="e">
        <f t="shared" si="15"/>
        <v>#DIV/0!</v>
      </c>
      <c r="BL35" s="79">
        <f t="shared" si="16"/>
        <v>5.99</v>
      </c>
      <c r="BM35" s="66"/>
      <c r="BN35" s="66"/>
      <c r="BO35" s="67"/>
    </row>
    <row r="36" spans="2:67" ht="14.25" thickBot="1" x14ac:dyDescent="0.2">
      <c r="B36" s="65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7"/>
      <c r="U36" s="66"/>
      <c r="V36" s="65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7"/>
      <c r="AT36" s="65"/>
      <c r="AU36" s="66"/>
      <c r="AV36" s="66"/>
      <c r="AW36" s="155"/>
      <c r="AX36" s="157"/>
      <c r="AY36" s="157"/>
      <c r="AZ36" s="157"/>
      <c r="BA36" s="157"/>
      <c r="BB36" s="60" t="s">
        <v>65</v>
      </c>
      <c r="BC36" s="54">
        <f>BC35-BC34</f>
        <v>0.25</v>
      </c>
      <c r="BD36" s="54">
        <f t="shared" ref="BD36:BI36" si="26">BD35-BD34</f>
        <v>0</v>
      </c>
      <c r="BE36" s="54">
        <f t="shared" si="26"/>
        <v>0</v>
      </c>
      <c r="BF36" s="54">
        <f t="shared" si="26"/>
        <v>0</v>
      </c>
      <c r="BG36" s="54">
        <f t="shared" si="26"/>
        <v>0</v>
      </c>
      <c r="BH36" s="54">
        <f t="shared" si="26"/>
        <v>0</v>
      </c>
      <c r="BI36" s="54">
        <f t="shared" si="26"/>
        <v>0</v>
      </c>
      <c r="BJ36" s="78">
        <f t="shared" si="14"/>
        <v>0.25</v>
      </c>
      <c r="BK36" s="78">
        <f t="shared" si="15"/>
        <v>9.4491118252306813E-2</v>
      </c>
      <c r="BL36" s="79">
        <f t="shared" si="16"/>
        <v>3.5714285714285712E-2</v>
      </c>
      <c r="BM36" s="66"/>
      <c r="BN36" s="66"/>
      <c r="BO36" s="67"/>
    </row>
    <row r="37" spans="2:67" ht="14.25" thickBot="1" x14ac:dyDescent="0.2">
      <c r="B37" s="65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7"/>
      <c r="U37" s="66"/>
      <c r="V37" s="65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7"/>
      <c r="AT37" s="65"/>
      <c r="AU37" s="66"/>
      <c r="AV37" s="66"/>
      <c r="AW37" s="147" t="s">
        <v>51</v>
      </c>
      <c r="AX37" s="144" t="s">
        <v>32</v>
      </c>
      <c r="AY37" s="144">
        <v>4</v>
      </c>
      <c r="AZ37" s="144">
        <v>40</v>
      </c>
      <c r="BA37" s="144">
        <v>30</v>
      </c>
      <c r="BB37" s="60" t="s">
        <v>67</v>
      </c>
      <c r="BC37" s="54">
        <v>1.25</v>
      </c>
      <c r="BD37" s="55"/>
      <c r="BE37" s="55"/>
      <c r="BF37" s="55"/>
      <c r="BG37" s="55"/>
      <c r="BH37" s="55"/>
      <c r="BI37" s="55"/>
      <c r="BJ37" s="78">
        <f t="shared" si="14"/>
        <v>0</v>
      </c>
      <c r="BK37" s="78" t="e">
        <f t="shared" si="15"/>
        <v>#DIV/0!</v>
      </c>
      <c r="BL37" s="79">
        <f t="shared" si="16"/>
        <v>1.25</v>
      </c>
      <c r="BM37" s="66"/>
      <c r="BN37" s="66"/>
      <c r="BO37" s="67"/>
    </row>
    <row r="38" spans="2:67" ht="14.25" thickBot="1" x14ac:dyDescent="0.2"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7"/>
      <c r="U38" s="66"/>
      <c r="V38" s="65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7"/>
      <c r="AT38" s="65"/>
      <c r="AU38" s="66"/>
      <c r="AV38" s="66"/>
      <c r="AW38" s="148"/>
      <c r="AX38" s="145"/>
      <c r="AY38" s="145"/>
      <c r="AZ38" s="145"/>
      <c r="BA38" s="145"/>
      <c r="BB38" s="71" t="s">
        <v>48</v>
      </c>
      <c r="BC38" s="34">
        <v>1.81</v>
      </c>
      <c r="BD38" s="35"/>
      <c r="BE38" s="35"/>
      <c r="BF38" s="35"/>
      <c r="BG38" s="35"/>
      <c r="BH38" s="35"/>
      <c r="BI38" s="35"/>
      <c r="BJ38" s="78">
        <f t="shared" si="14"/>
        <v>0</v>
      </c>
      <c r="BK38" s="78" t="e">
        <f t="shared" si="15"/>
        <v>#DIV/0!</v>
      </c>
      <c r="BL38" s="79">
        <f t="shared" si="16"/>
        <v>1.81</v>
      </c>
      <c r="BM38" s="66"/>
      <c r="BN38" s="66"/>
      <c r="BO38" s="67"/>
    </row>
    <row r="39" spans="2:67" ht="14.25" thickBot="1" x14ac:dyDescent="0.2">
      <c r="B39" s="65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7"/>
      <c r="U39" s="66"/>
      <c r="V39" s="65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7"/>
      <c r="AT39" s="65"/>
      <c r="AU39" s="66"/>
      <c r="AV39" s="66"/>
      <c r="AW39" s="149"/>
      <c r="AX39" s="146"/>
      <c r="AY39" s="146"/>
      <c r="AZ39" s="146"/>
      <c r="BA39" s="146"/>
      <c r="BB39" s="71" t="s">
        <v>65</v>
      </c>
      <c r="BC39" s="34">
        <f>BC38-BC37</f>
        <v>0.56000000000000005</v>
      </c>
      <c r="BD39" s="34">
        <f t="shared" ref="BD39:BI39" si="27">BD38-BD37</f>
        <v>0</v>
      </c>
      <c r="BE39" s="34">
        <f t="shared" si="27"/>
        <v>0</v>
      </c>
      <c r="BF39" s="34">
        <f t="shared" si="27"/>
        <v>0</v>
      </c>
      <c r="BG39" s="34">
        <f t="shared" si="27"/>
        <v>0</v>
      </c>
      <c r="BH39" s="34">
        <f t="shared" si="27"/>
        <v>0</v>
      </c>
      <c r="BI39" s="34">
        <f t="shared" si="27"/>
        <v>0</v>
      </c>
      <c r="BJ39" s="78">
        <f t="shared" si="14"/>
        <v>0.56000000000000005</v>
      </c>
      <c r="BK39" s="78">
        <f t="shared" si="15"/>
        <v>0.21166010488516726</v>
      </c>
      <c r="BL39" s="79">
        <f t="shared" si="16"/>
        <v>0.08</v>
      </c>
      <c r="BM39" s="66"/>
      <c r="BN39" s="66"/>
      <c r="BO39" s="67"/>
    </row>
    <row r="40" spans="2:67" ht="18" x14ac:dyDescent="0.25">
      <c r="B40" s="65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66"/>
      <c r="Q40" s="66"/>
      <c r="R40" s="66"/>
      <c r="S40" s="66"/>
      <c r="T40" s="67"/>
      <c r="U40" s="66"/>
      <c r="V40" s="65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7"/>
      <c r="AT40" s="65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7"/>
    </row>
    <row r="41" spans="2:67" ht="15.75" x14ac:dyDescent="0.25">
      <c r="B41" s="65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80"/>
      <c r="S41" s="80"/>
      <c r="T41" s="67"/>
      <c r="U41" s="66"/>
      <c r="V41" s="65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7"/>
      <c r="AT41" s="65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7"/>
    </row>
    <row r="42" spans="2:67" ht="15" x14ac:dyDescent="0.15">
      <c r="B42" s="65"/>
      <c r="C42" s="81"/>
      <c r="D42" s="81"/>
      <c r="E42" s="81"/>
      <c r="F42" s="81"/>
      <c r="G42" s="81"/>
      <c r="H42" s="82"/>
      <c r="I42" s="82"/>
      <c r="J42" s="82"/>
      <c r="K42" s="82"/>
      <c r="L42" s="82"/>
      <c r="M42" s="82"/>
      <c r="N42" s="82"/>
      <c r="O42" s="82"/>
      <c r="P42" s="82"/>
      <c r="Q42" s="83"/>
      <c r="R42" s="80"/>
      <c r="S42" s="80"/>
      <c r="T42" s="67"/>
      <c r="U42" s="66"/>
      <c r="V42" s="65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7"/>
      <c r="AT42" s="65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7"/>
    </row>
    <row r="43" spans="2:67" x14ac:dyDescent="0.15">
      <c r="B43" s="65"/>
      <c r="C43" s="84"/>
      <c r="D43" s="84"/>
      <c r="E43" s="84"/>
      <c r="F43" s="84"/>
      <c r="G43" s="84"/>
      <c r="H43" s="85"/>
      <c r="I43" s="85"/>
      <c r="J43" s="85"/>
      <c r="K43" s="85"/>
      <c r="L43" s="85"/>
      <c r="M43" s="85"/>
      <c r="N43" s="85"/>
      <c r="O43" s="85"/>
      <c r="P43" s="85"/>
      <c r="Q43" s="86"/>
      <c r="R43" s="80"/>
      <c r="S43" s="80"/>
      <c r="T43" s="67"/>
      <c r="U43" s="66"/>
      <c r="V43" s="65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7"/>
      <c r="AT43" s="65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7"/>
    </row>
    <row r="44" spans="2:67" ht="14.25" thickBot="1" x14ac:dyDescent="0.2">
      <c r="B44" s="65"/>
      <c r="C44" s="84"/>
      <c r="D44" s="84"/>
      <c r="E44" s="84"/>
      <c r="F44" s="84"/>
      <c r="G44" s="84"/>
      <c r="H44" s="85"/>
      <c r="I44" s="85"/>
      <c r="J44" s="85"/>
      <c r="K44" s="85"/>
      <c r="L44" s="85"/>
      <c r="M44" s="85"/>
      <c r="N44" s="85"/>
      <c r="O44" s="85"/>
      <c r="P44" s="85"/>
      <c r="Q44" s="86"/>
      <c r="R44" s="80"/>
      <c r="S44" s="80"/>
      <c r="T44" s="67"/>
      <c r="U44" s="66"/>
      <c r="V44" s="68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70"/>
      <c r="AT44" s="65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7"/>
    </row>
    <row r="45" spans="2:67" x14ac:dyDescent="0.15">
      <c r="B45" s="65"/>
      <c r="C45" s="84"/>
      <c r="D45" s="84"/>
      <c r="E45" s="84"/>
      <c r="F45" s="84"/>
      <c r="G45" s="84"/>
      <c r="H45" s="85"/>
      <c r="I45" s="85"/>
      <c r="J45" s="85"/>
      <c r="K45" s="85"/>
      <c r="L45" s="85"/>
      <c r="M45" s="85"/>
      <c r="N45" s="85"/>
      <c r="O45" s="85"/>
      <c r="P45" s="85"/>
      <c r="Q45" s="86"/>
      <c r="R45" s="80"/>
      <c r="S45" s="80"/>
      <c r="T45" s="67"/>
      <c r="U45" s="66"/>
      <c r="AT45" s="65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7"/>
    </row>
    <row r="46" spans="2:67" x14ac:dyDescent="0.15">
      <c r="B46" s="65"/>
      <c r="C46" s="84"/>
      <c r="D46" s="84"/>
      <c r="E46" s="84"/>
      <c r="F46" s="84"/>
      <c r="G46" s="84"/>
      <c r="H46" s="85"/>
      <c r="I46" s="85"/>
      <c r="J46" s="85"/>
      <c r="K46" s="85"/>
      <c r="L46" s="85"/>
      <c r="M46" s="85"/>
      <c r="N46" s="85"/>
      <c r="O46" s="85"/>
      <c r="P46" s="85"/>
      <c r="Q46" s="86"/>
      <c r="R46" s="80"/>
      <c r="S46" s="80"/>
      <c r="T46" s="67"/>
      <c r="U46" s="66"/>
      <c r="AT46" s="65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7"/>
    </row>
    <row r="47" spans="2:67" x14ac:dyDescent="0.15">
      <c r="B47" s="65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67"/>
      <c r="U47" s="66"/>
      <c r="AT47" s="65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7"/>
    </row>
    <row r="48" spans="2:67" ht="18.75" thickBot="1" x14ac:dyDescent="0.3">
      <c r="B48" s="65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67"/>
      <c r="U48" s="66"/>
      <c r="AT48" s="65"/>
      <c r="AU48" s="66"/>
      <c r="AV48" s="66"/>
      <c r="AW48" s="150" t="s">
        <v>68</v>
      </c>
      <c r="AX48" s="150"/>
      <c r="AY48" s="150"/>
      <c r="AZ48" s="150"/>
      <c r="BA48" s="150"/>
      <c r="BB48" s="150"/>
      <c r="BC48" s="150"/>
      <c r="BD48" s="150"/>
      <c r="BE48" s="150"/>
      <c r="BF48" s="150"/>
      <c r="BG48" s="150"/>
      <c r="BH48" s="150"/>
      <c r="BI48" s="150"/>
      <c r="BJ48" s="66"/>
      <c r="BK48" s="66"/>
      <c r="BL48" s="66"/>
      <c r="BM48" s="66"/>
      <c r="BN48" s="66"/>
      <c r="BO48" s="67"/>
    </row>
    <row r="49" spans="2:67" ht="16.5" thickBot="1" x14ac:dyDescent="0.3">
      <c r="B49" s="65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67"/>
      <c r="U49" s="66"/>
      <c r="AT49" s="65"/>
      <c r="AU49" s="66"/>
      <c r="AV49" s="66"/>
      <c r="AW49" s="151" t="s">
        <v>45</v>
      </c>
      <c r="AX49" s="152"/>
      <c r="AY49" s="152"/>
      <c r="AZ49" s="152"/>
      <c r="BA49" s="152"/>
      <c r="BB49" s="152"/>
      <c r="BC49" s="152"/>
      <c r="BD49" s="152"/>
      <c r="BE49" s="152"/>
      <c r="BF49" s="152"/>
      <c r="BG49" s="152"/>
      <c r="BH49" s="152"/>
      <c r="BI49" s="152"/>
      <c r="BJ49" s="152"/>
      <c r="BK49" s="152"/>
      <c r="BL49" s="153"/>
      <c r="BM49" s="66"/>
      <c r="BN49" s="66"/>
      <c r="BO49" s="67"/>
    </row>
    <row r="50" spans="2:67" ht="56.25" thickBot="1" x14ac:dyDescent="0.2">
      <c r="B50" s="65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7"/>
      <c r="U50" s="66"/>
      <c r="AT50" s="65"/>
      <c r="AU50" s="66"/>
      <c r="AV50" s="66"/>
      <c r="AW50" s="21" t="s">
        <v>6</v>
      </c>
      <c r="AX50" s="56" t="s">
        <v>29</v>
      </c>
      <c r="AY50" s="56" t="s">
        <v>26</v>
      </c>
      <c r="AZ50" s="22" t="s">
        <v>27</v>
      </c>
      <c r="BA50" s="22" t="s">
        <v>7</v>
      </c>
      <c r="BB50" s="22" t="s">
        <v>49</v>
      </c>
      <c r="BC50" s="23" t="s">
        <v>28</v>
      </c>
      <c r="BD50" s="23" t="s">
        <v>20</v>
      </c>
      <c r="BE50" s="23" t="s">
        <v>9</v>
      </c>
      <c r="BF50" s="23" t="s">
        <v>21</v>
      </c>
      <c r="BG50" s="23" t="s">
        <v>10</v>
      </c>
      <c r="BH50" s="23" t="s">
        <v>1</v>
      </c>
      <c r="BI50" s="23" t="s">
        <v>66</v>
      </c>
      <c r="BJ50" s="24" t="s">
        <v>11</v>
      </c>
      <c r="BK50" s="24" t="s">
        <v>12</v>
      </c>
      <c r="BL50" s="25" t="s">
        <v>13</v>
      </c>
      <c r="BM50" s="66"/>
      <c r="BN50" s="66"/>
      <c r="BO50" s="67"/>
    </row>
    <row r="51" spans="2:67" ht="14.25" thickBot="1" x14ac:dyDescent="0.2">
      <c r="B51" s="65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7"/>
      <c r="U51" s="66"/>
      <c r="AT51" s="65"/>
      <c r="AU51" s="66"/>
      <c r="AV51" s="66"/>
      <c r="AW51" s="154" t="s">
        <v>46</v>
      </c>
      <c r="AX51" s="156" t="s">
        <v>30</v>
      </c>
      <c r="AY51" s="156">
        <v>2</v>
      </c>
      <c r="AZ51" s="156">
        <v>10</v>
      </c>
      <c r="BA51" s="156">
        <v>15</v>
      </c>
      <c r="BB51" s="27" t="s">
        <v>47</v>
      </c>
      <c r="BC51" s="57">
        <v>-2.2799999999999998</v>
      </c>
      <c r="BD51" s="27"/>
      <c r="BE51" s="27"/>
      <c r="BF51" s="27">
        <v>-2.59</v>
      </c>
      <c r="BG51" s="77"/>
      <c r="BH51" s="27"/>
      <c r="BI51" s="27">
        <v>-2.09</v>
      </c>
      <c r="BJ51" s="78">
        <f>MAX(BC51:BI51)-MIN(BC51:BI51)</f>
        <v>0.5</v>
      </c>
      <c r="BK51" s="78">
        <f>STDEV(BC51:BI51)</f>
        <v>0.25238858928247926</v>
      </c>
      <c r="BL51" s="79">
        <f>AVERAGE(BC51:BI51)</f>
        <v>-2.3199999999999998</v>
      </c>
      <c r="BM51" s="66"/>
      <c r="BN51" s="66"/>
      <c r="BO51" s="67"/>
    </row>
    <row r="52" spans="2:67" ht="14.25" thickBot="1" x14ac:dyDescent="0.2">
      <c r="B52" s="65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7"/>
      <c r="U52" s="66"/>
      <c r="AR52" s="66"/>
      <c r="AT52" s="65"/>
      <c r="AU52" s="66"/>
      <c r="AV52" s="66"/>
      <c r="AW52" s="148"/>
      <c r="AX52" s="145"/>
      <c r="AY52" s="145"/>
      <c r="AZ52" s="145"/>
      <c r="BA52" s="145"/>
      <c r="BB52" s="60" t="s">
        <v>50</v>
      </c>
      <c r="BC52" s="54">
        <v>-2.27</v>
      </c>
      <c r="BD52" s="55"/>
      <c r="BE52" s="55"/>
      <c r="BF52" s="55">
        <v>-2.56</v>
      </c>
      <c r="BG52" s="55"/>
      <c r="BH52" s="55"/>
      <c r="BI52" s="55">
        <v>-2.09</v>
      </c>
      <c r="BJ52" s="78">
        <f t="shared" ref="BJ52:BJ62" si="28">MAX(BC52:BI52)-MIN(BC52:BI52)</f>
        <v>0.4700000000000002</v>
      </c>
      <c r="BK52" s="78">
        <f t="shared" ref="BK52:BK62" si="29">STDEV(BC52:BI52)</f>
        <v>0.2371356854910989</v>
      </c>
      <c r="BL52" s="79">
        <f t="shared" ref="BL52:BL62" si="30">AVERAGE(BC52:BI52)</f>
        <v>-2.3066666666666666</v>
      </c>
      <c r="BM52" s="66"/>
      <c r="BN52" s="66"/>
      <c r="BO52" s="67"/>
    </row>
    <row r="53" spans="2:67" ht="14.25" thickBot="1" x14ac:dyDescent="0.2">
      <c r="B53" s="65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7"/>
      <c r="U53" s="66"/>
      <c r="AR53" s="66"/>
      <c r="AT53" s="65"/>
      <c r="AU53" s="66"/>
      <c r="AV53" s="66"/>
      <c r="AW53" s="155"/>
      <c r="AX53" s="157"/>
      <c r="AY53" s="157"/>
      <c r="AZ53" s="157"/>
      <c r="BA53" s="157"/>
      <c r="BB53" s="138" t="s">
        <v>65</v>
      </c>
      <c r="BC53" s="139">
        <f>BC52-BC51</f>
        <v>9.9999999999997868E-3</v>
      </c>
      <c r="BD53" s="139">
        <f>1.2</f>
        <v>1.2</v>
      </c>
      <c r="BE53" s="139">
        <v>0.02</v>
      </c>
      <c r="BF53" s="139">
        <f t="shared" ref="BF53:BG53" si="31">BF52-BF51</f>
        <v>2.9999999999999805E-2</v>
      </c>
      <c r="BG53" s="139">
        <f t="shared" si="31"/>
        <v>0</v>
      </c>
      <c r="BH53" s="139">
        <f>0</f>
        <v>0</v>
      </c>
      <c r="BI53" s="139">
        <f t="shared" ref="BI53" si="32">BI52-BI51</f>
        <v>0</v>
      </c>
      <c r="BJ53" s="140">
        <f t="shared" si="28"/>
        <v>1.2</v>
      </c>
      <c r="BK53" s="140">
        <f t="shared" si="29"/>
        <v>0.44992591982829055</v>
      </c>
      <c r="BL53" s="141">
        <f t="shared" si="30"/>
        <v>0.17999999999999994</v>
      </c>
      <c r="BM53" s="66"/>
      <c r="BN53" s="66"/>
      <c r="BO53" s="67"/>
    </row>
    <row r="54" spans="2:67" ht="14.25" thickBot="1" x14ac:dyDescent="0.2">
      <c r="B54" s="65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7"/>
      <c r="U54" s="66"/>
      <c r="AR54" s="66"/>
      <c r="AT54" s="65"/>
      <c r="AU54" s="66"/>
      <c r="AV54" s="66"/>
      <c r="AW54" s="147" t="s">
        <v>40</v>
      </c>
      <c r="AX54" s="144" t="s">
        <v>31</v>
      </c>
      <c r="AY54" s="144">
        <v>4</v>
      </c>
      <c r="AZ54" s="144">
        <v>10</v>
      </c>
      <c r="BA54" s="144">
        <v>15</v>
      </c>
      <c r="BB54" s="77" t="s">
        <v>47</v>
      </c>
      <c r="BC54" s="54">
        <v>-6.22</v>
      </c>
      <c r="BD54" s="55"/>
      <c r="BE54" s="55"/>
      <c r="BF54" s="55">
        <v>-5.92</v>
      </c>
      <c r="BG54" s="55"/>
      <c r="BH54" s="55"/>
      <c r="BI54" s="55"/>
      <c r="BJ54" s="78">
        <f t="shared" si="28"/>
        <v>0.29999999999999982</v>
      </c>
      <c r="BK54" s="78">
        <f t="shared" si="29"/>
        <v>0.21213203435596412</v>
      </c>
      <c r="BL54" s="79">
        <f t="shared" si="30"/>
        <v>-6.07</v>
      </c>
      <c r="BM54" s="66"/>
      <c r="BN54" s="66"/>
      <c r="BO54" s="67"/>
    </row>
    <row r="55" spans="2:67" ht="18.75" thickBot="1" x14ac:dyDescent="0.3">
      <c r="B55" s="65"/>
      <c r="C55" s="66"/>
      <c r="D55" s="164" t="s">
        <v>14</v>
      </c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4"/>
      <c r="Q55" s="164"/>
      <c r="R55" s="164"/>
      <c r="S55" s="66"/>
      <c r="T55" s="67"/>
      <c r="AR55" s="66"/>
      <c r="AT55" s="65"/>
      <c r="AU55" s="66"/>
      <c r="AV55" s="66"/>
      <c r="AW55" s="148"/>
      <c r="AX55" s="145"/>
      <c r="AY55" s="145"/>
      <c r="AZ55" s="145"/>
      <c r="BA55" s="145"/>
      <c r="BB55" s="71" t="s">
        <v>48</v>
      </c>
      <c r="BC55" s="34">
        <v>-6.22</v>
      </c>
      <c r="BD55" s="35"/>
      <c r="BE55" s="35"/>
      <c r="BF55" s="35">
        <v>-5.91</v>
      </c>
      <c r="BG55" s="35"/>
      <c r="BH55" s="35"/>
      <c r="BI55" s="35"/>
      <c r="BJ55" s="78">
        <f t="shared" si="28"/>
        <v>0.30999999999999961</v>
      </c>
      <c r="BK55" s="78">
        <f t="shared" si="29"/>
        <v>0.21920310216782946</v>
      </c>
      <c r="BL55" s="79">
        <f t="shared" si="30"/>
        <v>-6.0649999999999995</v>
      </c>
      <c r="BM55" s="66"/>
      <c r="BN55" s="66"/>
      <c r="BO55" s="67"/>
    </row>
    <row r="56" spans="2:67" ht="56.25" thickBot="1" x14ac:dyDescent="0.2">
      <c r="B56" s="65"/>
      <c r="C56" s="21" t="s">
        <v>6</v>
      </c>
      <c r="D56" s="56" t="s">
        <v>29</v>
      </c>
      <c r="E56" s="56" t="s">
        <v>26</v>
      </c>
      <c r="F56" s="22" t="s">
        <v>27</v>
      </c>
      <c r="G56" s="22" t="s">
        <v>7</v>
      </c>
      <c r="H56" s="23" t="s">
        <v>8</v>
      </c>
      <c r="I56" s="23" t="s">
        <v>38</v>
      </c>
      <c r="J56" s="23" t="s">
        <v>9</v>
      </c>
      <c r="K56" s="23" t="s">
        <v>77</v>
      </c>
      <c r="L56" s="23" t="s">
        <v>15</v>
      </c>
      <c r="M56" s="23" t="s">
        <v>1</v>
      </c>
      <c r="N56" s="37"/>
      <c r="O56" s="37"/>
      <c r="P56" s="37"/>
      <c r="Q56" s="38" t="s">
        <v>12</v>
      </c>
      <c r="R56" s="38" t="s">
        <v>11</v>
      </c>
      <c r="S56" s="38" t="s">
        <v>16</v>
      </c>
      <c r="T56" s="39" t="s">
        <v>17</v>
      </c>
      <c r="AT56" s="65"/>
      <c r="AU56" s="66"/>
      <c r="AV56" s="66"/>
      <c r="AW56" s="149"/>
      <c r="AX56" s="146"/>
      <c r="AY56" s="146"/>
      <c r="AZ56" s="146"/>
      <c r="BA56" s="146"/>
      <c r="BB56" s="142" t="s">
        <v>65</v>
      </c>
      <c r="BC56" s="143">
        <f>BC55-BC54</f>
        <v>0</v>
      </c>
      <c r="BD56" s="143">
        <f t="shared" ref="BD56:BI56" si="33">BD55-BD54</f>
        <v>0</v>
      </c>
      <c r="BE56" s="143">
        <v>0.01</v>
      </c>
      <c r="BF56" s="143">
        <f t="shared" si="33"/>
        <v>9.9999999999997868E-3</v>
      </c>
      <c r="BG56" s="143">
        <f t="shared" si="33"/>
        <v>0</v>
      </c>
      <c r="BH56" s="143">
        <f t="shared" si="33"/>
        <v>0</v>
      </c>
      <c r="BI56" s="143">
        <f t="shared" si="33"/>
        <v>0</v>
      </c>
      <c r="BJ56" s="140">
        <f t="shared" si="28"/>
        <v>0.01</v>
      </c>
      <c r="BK56" s="140">
        <f t="shared" si="29"/>
        <v>4.8795003647426139E-3</v>
      </c>
      <c r="BL56" s="141">
        <f t="shared" si="30"/>
        <v>2.8571428571428268E-3</v>
      </c>
      <c r="BM56" s="66"/>
      <c r="BN56" s="66"/>
      <c r="BO56" s="67"/>
    </row>
    <row r="57" spans="2:67" ht="15" thickBot="1" x14ac:dyDescent="0.25">
      <c r="B57" s="65"/>
      <c r="C57" s="26" t="s">
        <v>22</v>
      </c>
      <c r="D57" s="57" t="s">
        <v>30</v>
      </c>
      <c r="E57" s="57">
        <v>2</v>
      </c>
      <c r="F57" s="59">
        <v>10</v>
      </c>
      <c r="G57" s="59">
        <v>15</v>
      </c>
      <c r="H57" s="124">
        <v>1.17</v>
      </c>
      <c r="I57" s="42"/>
      <c r="J57" s="42">
        <v>0.4</v>
      </c>
      <c r="K57" s="42">
        <v>1.1000000000000001</v>
      </c>
      <c r="L57" s="42"/>
      <c r="M57" s="42"/>
      <c r="N57" s="42"/>
      <c r="O57" s="43"/>
      <c r="P57" s="44"/>
      <c r="Q57" s="45">
        <f>STDEV(H57,I57,J57,K57,L57,M57,N57,O57,P57)</f>
        <v>0.42579337712087539</v>
      </c>
      <c r="R57" s="45">
        <f>MAX(H57,I57,J57,K57,L57,M57,N57,O57,P57)-MIN(H57,I57,J57,K57,L57,M57,N57,O57,P57)</f>
        <v>0.76999999999999991</v>
      </c>
      <c r="S57" s="45">
        <f>AVERAGE(H57,I57,J57,K57,L57,M57,N57,O57,P57)</f>
        <v>0.89</v>
      </c>
      <c r="T57" s="46">
        <f>S57</f>
        <v>0.89</v>
      </c>
      <c r="AT57" s="65"/>
      <c r="AU57" s="66"/>
      <c r="AV57" s="66"/>
      <c r="AW57" s="154" t="s">
        <v>41</v>
      </c>
      <c r="AX57" s="156" t="s">
        <v>32</v>
      </c>
      <c r="AY57" s="156">
        <v>2</v>
      </c>
      <c r="AZ57" s="156">
        <v>40</v>
      </c>
      <c r="BA57" s="156">
        <v>30</v>
      </c>
      <c r="BB57" s="27" t="s">
        <v>47</v>
      </c>
      <c r="BC57" s="28">
        <v>-2.0499999999999998</v>
      </c>
      <c r="BD57" s="29"/>
      <c r="BE57" s="29"/>
      <c r="BF57" s="29"/>
      <c r="BG57" s="29"/>
      <c r="BH57" s="29"/>
      <c r="BI57" s="29"/>
      <c r="BJ57" s="78">
        <f t="shared" si="28"/>
        <v>0</v>
      </c>
      <c r="BK57" s="78" t="e">
        <f t="shared" si="29"/>
        <v>#DIV/0!</v>
      </c>
      <c r="BL57" s="79">
        <f t="shared" si="30"/>
        <v>-2.0499999999999998</v>
      </c>
      <c r="BM57" s="66"/>
      <c r="BN57" s="66"/>
      <c r="BO57" s="67"/>
    </row>
    <row r="58" spans="2:67" ht="15" thickBot="1" x14ac:dyDescent="0.25">
      <c r="B58" s="65"/>
      <c r="C58" s="32" t="s">
        <v>23</v>
      </c>
      <c r="D58" s="58" t="s">
        <v>31</v>
      </c>
      <c r="E58" s="58">
        <v>4</v>
      </c>
      <c r="F58" s="33">
        <v>10</v>
      </c>
      <c r="G58" s="33">
        <v>15</v>
      </c>
      <c r="H58" s="125">
        <v>-3.47</v>
      </c>
      <c r="I58" s="49">
        <v>-1.7</v>
      </c>
      <c r="J58" s="49">
        <v>-3.8</v>
      </c>
      <c r="K58" s="49">
        <v>-2.8</v>
      </c>
      <c r="L58" s="49"/>
      <c r="M58" s="49"/>
      <c r="N58" s="49"/>
      <c r="O58" s="50"/>
      <c r="P58" s="51"/>
      <c r="Q58" s="52">
        <f>STDEV(H58,I58,J58,K58,L58,M58,N58,O58,P58)</f>
        <v>0.92694390337279842</v>
      </c>
      <c r="R58" s="52">
        <f>MAX(H58,I58,J58,K58,L58,M58,N58,O58,P58)-MIN(H58,I58,J58,K58,L58,M58,N58,O58,P58)</f>
        <v>2.0999999999999996</v>
      </c>
      <c r="S58" s="52">
        <f>AVERAGE(H58,I58,J58,K58,L58,M58,N58,O58,P58)</f>
        <v>-2.9424999999999999</v>
      </c>
      <c r="T58" s="53">
        <f>S58</f>
        <v>-2.9424999999999999</v>
      </c>
      <c r="AT58" s="65"/>
      <c r="AU58" s="66"/>
      <c r="AV58" s="66"/>
      <c r="AW58" s="148"/>
      <c r="AX58" s="145"/>
      <c r="AY58" s="145"/>
      <c r="AZ58" s="145"/>
      <c r="BA58" s="145"/>
      <c r="BB58" s="60" t="s">
        <v>48</v>
      </c>
      <c r="BC58" s="54">
        <v>-2.14</v>
      </c>
      <c r="BD58" s="55"/>
      <c r="BE58" s="55"/>
      <c r="BF58" s="55"/>
      <c r="BG58" s="55"/>
      <c r="BH58" s="55"/>
      <c r="BI58" s="55"/>
      <c r="BJ58" s="78">
        <f t="shared" si="28"/>
        <v>0</v>
      </c>
      <c r="BK58" s="78" t="e">
        <f t="shared" si="29"/>
        <v>#DIV/0!</v>
      </c>
      <c r="BL58" s="79">
        <f t="shared" si="30"/>
        <v>-2.14</v>
      </c>
      <c r="BM58" s="66"/>
      <c r="BN58" s="66"/>
      <c r="BO58" s="67"/>
    </row>
    <row r="59" spans="2:67" ht="15" customHeight="1" thickBot="1" x14ac:dyDescent="0.25">
      <c r="B59" s="65"/>
      <c r="C59" s="26" t="s">
        <v>24</v>
      </c>
      <c r="D59" s="57" t="s">
        <v>32</v>
      </c>
      <c r="E59" s="57">
        <v>2</v>
      </c>
      <c r="F59" s="61">
        <v>40</v>
      </c>
      <c r="G59" s="61">
        <v>30</v>
      </c>
      <c r="H59" s="124">
        <v>1.41</v>
      </c>
      <c r="I59" s="42"/>
      <c r="J59" s="42">
        <v>0.7</v>
      </c>
      <c r="K59" s="42">
        <v>1.4</v>
      </c>
      <c r="L59" s="42"/>
      <c r="M59" s="42"/>
      <c r="N59" s="42"/>
      <c r="O59" s="43"/>
      <c r="P59" s="44"/>
      <c r="Q59" s="45">
        <f>STDEV(H59,I59,J59,K59,L59,M59,N59,O59,P59)</f>
        <v>0.4070626487409526</v>
      </c>
      <c r="R59" s="45">
        <f>MAX(H59,I59,J59,K59,L59,M59,N59,O59,P59)-MIN(H59,I59,J59,K59,L59,M59,N59,O59,P59)</f>
        <v>0.71</v>
      </c>
      <c r="S59" s="45">
        <f>AVERAGE(H59,I59,J59,K59,L59,M59,N59,O59,P59)</f>
        <v>1.17</v>
      </c>
      <c r="T59" s="46">
        <f>S59</f>
        <v>1.17</v>
      </c>
      <c r="AT59" s="65"/>
      <c r="AU59" s="66"/>
      <c r="AV59" s="66"/>
      <c r="AW59" s="155"/>
      <c r="AX59" s="157"/>
      <c r="AY59" s="157"/>
      <c r="AZ59" s="157"/>
      <c r="BA59" s="157"/>
      <c r="BB59" s="60" t="s">
        <v>65</v>
      </c>
      <c r="BC59" s="54">
        <f>BC58-BC57</f>
        <v>-9.0000000000000302E-2</v>
      </c>
      <c r="BD59" s="54">
        <f t="shared" ref="BD59:BI59" si="34">BD58-BD57</f>
        <v>0</v>
      </c>
      <c r="BE59" s="54">
        <f t="shared" si="34"/>
        <v>0</v>
      </c>
      <c r="BF59" s="54">
        <f t="shared" si="34"/>
        <v>0</v>
      </c>
      <c r="BG59" s="54">
        <f t="shared" si="34"/>
        <v>0</v>
      </c>
      <c r="BH59" s="54">
        <f t="shared" si="34"/>
        <v>0</v>
      </c>
      <c r="BI59" s="54">
        <f t="shared" si="34"/>
        <v>0</v>
      </c>
      <c r="BJ59" s="78">
        <f t="shared" si="28"/>
        <v>9.0000000000000302E-2</v>
      </c>
      <c r="BK59" s="78">
        <f t="shared" si="29"/>
        <v>3.4016802570830569E-2</v>
      </c>
      <c r="BL59" s="79">
        <f t="shared" si="30"/>
        <v>-1.28571428571429E-2</v>
      </c>
      <c r="BM59" s="66"/>
      <c r="BN59" s="66"/>
      <c r="BO59" s="67"/>
    </row>
    <row r="60" spans="2:67" ht="15" thickBot="1" x14ac:dyDescent="0.25">
      <c r="B60" s="65"/>
      <c r="C60" s="32" t="s">
        <v>25</v>
      </c>
      <c r="D60" s="58" t="s">
        <v>32</v>
      </c>
      <c r="E60" s="58">
        <v>4</v>
      </c>
      <c r="F60" s="33">
        <v>40</v>
      </c>
      <c r="G60" s="33">
        <v>30</v>
      </c>
      <c r="H60" s="125">
        <v>-3.34</v>
      </c>
      <c r="I60" s="49"/>
      <c r="J60" s="49">
        <v>-4.0999999999999996</v>
      </c>
      <c r="K60" s="49">
        <v>-2.5</v>
      </c>
      <c r="L60" s="49"/>
      <c r="M60" s="49"/>
      <c r="N60" s="49"/>
      <c r="O60" s="50"/>
      <c r="P60" s="51"/>
      <c r="Q60" s="52">
        <f>STDEV(H60,I60,J60,K60,L60,M60,N60,O60,P60)</f>
        <v>0.80033326391780935</v>
      </c>
      <c r="R60" s="52">
        <f>MAX(H60,I60,J60,K60,L60,M60,N60,O60,P60)-MIN(H60,I60,J60,K60,L60,M60,N60,O60,P60)</f>
        <v>1.5999999999999996</v>
      </c>
      <c r="S60" s="52">
        <f>AVERAGE(H60,I60,J60,K60,L60,M60,N60,O60,P60)</f>
        <v>-3.313333333333333</v>
      </c>
      <c r="T60" s="53">
        <f>S60</f>
        <v>-3.313333333333333</v>
      </c>
      <c r="AT60" s="65"/>
      <c r="AU60" s="66"/>
      <c r="AV60" s="66"/>
      <c r="AW60" s="147" t="s">
        <v>51</v>
      </c>
      <c r="AX60" s="144" t="s">
        <v>32</v>
      </c>
      <c r="AY60" s="144">
        <v>4</v>
      </c>
      <c r="AZ60" s="144">
        <v>40</v>
      </c>
      <c r="BA60" s="144">
        <v>30</v>
      </c>
      <c r="BB60" s="60" t="s">
        <v>67</v>
      </c>
      <c r="BC60" s="54">
        <v>-6.22</v>
      </c>
      <c r="BD60" s="55"/>
      <c r="BE60" s="55"/>
      <c r="BF60" s="55"/>
      <c r="BG60" s="55"/>
      <c r="BH60" s="55"/>
      <c r="BI60" s="55"/>
      <c r="BJ60" s="78">
        <f t="shared" si="28"/>
        <v>0</v>
      </c>
      <c r="BK60" s="78" t="e">
        <f t="shared" si="29"/>
        <v>#DIV/0!</v>
      </c>
      <c r="BL60" s="79">
        <f t="shared" si="30"/>
        <v>-6.22</v>
      </c>
      <c r="BM60" s="66"/>
      <c r="BN60" s="66"/>
      <c r="BO60" s="67"/>
    </row>
    <row r="61" spans="2:67" ht="14.25" thickBot="1" x14ac:dyDescent="0.2">
      <c r="B61" s="65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7"/>
      <c r="AT61" s="65"/>
      <c r="AU61" s="66"/>
      <c r="AV61" s="66"/>
      <c r="AW61" s="148"/>
      <c r="AX61" s="145"/>
      <c r="AY61" s="145"/>
      <c r="AZ61" s="145"/>
      <c r="BA61" s="145"/>
      <c r="BB61" s="71" t="s">
        <v>48</v>
      </c>
      <c r="BC61" s="34">
        <v>-6.26</v>
      </c>
      <c r="BD61" s="35"/>
      <c r="BE61" s="35"/>
      <c r="BF61" s="35"/>
      <c r="BG61" s="35"/>
      <c r="BH61" s="35"/>
      <c r="BI61" s="35"/>
      <c r="BJ61" s="78">
        <f t="shared" si="28"/>
        <v>0</v>
      </c>
      <c r="BK61" s="78" t="e">
        <f t="shared" si="29"/>
        <v>#DIV/0!</v>
      </c>
      <c r="BL61" s="79">
        <f t="shared" si="30"/>
        <v>-6.26</v>
      </c>
      <c r="BM61" s="66"/>
      <c r="BN61" s="66"/>
      <c r="BO61" s="67"/>
    </row>
    <row r="62" spans="2:67" ht="14.25" thickBot="1" x14ac:dyDescent="0.2">
      <c r="B62" s="65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7"/>
      <c r="U62" s="66"/>
      <c r="AT62" s="65"/>
      <c r="AU62" s="66"/>
      <c r="AV62" s="66"/>
      <c r="AW62" s="149"/>
      <c r="AX62" s="146"/>
      <c r="AY62" s="146"/>
      <c r="AZ62" s="146"/>
      <c r="BA62" s="146"/>
      <c r="BB62" s="71" t="s">
        <v>65</v>
      </c>
      <c r="BC62" s="34">
        <f>BC61-BC60</f>
        <v>-4.0000000000000036E-2</v>
      </c>
      <c r="BD62" s="34">
        <f t="shared" ref="BD62:BI62" si="35">BD61-BD60</f>
        <v>0</v>
      </c>
      <c r="BE62" s="34">
        <f t="shared" si="35"/>
        <v>0</v>
      </c>
      <c r="BF62" s="34">
        <f t="shared" si="35"/>
        <v>0</v>
      </c>
      <c r="BG62" s="34">
        <f t="shared" si="35"/>
        <v>0</v>
      </c>
      <c r="BH62" s="34">
        <f t="shared" si="35"/>
        <v>0</v>
      </c>
      <c r="BI62" s="34">
        <f t="shared" si="35"/>
        <v>0</v>
      </c>
      <c r="BJ62" s="78">
        <f t="shared" si="28"/>
        <v>4.0000000000000036E-2</v>
      </c>
      <c r="BK62" s="78">
        <f t="shared" si="29"/>
        <v>1.5118578920369103E-2</v>
      </c>
      <c r="BL62" s="79">
        <f t="shared" si="30"/>
        <v>-5.7142857142857195E-3</v>
      </c>
      <c r="BM62" s="66"/>
      <c r="BN62" s="66"/>
      <c r="BO62" s="67"/>
    </row>
    <row r="63" spans="2:67" x14ac:dyDescent="0.15">
      <c r="B63" s="65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7"/>
      <c r="U63" s="66"/>
      <c r="AT63" s="65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7"/>
    </row>
    <row r="64" spans="2:67" ht="14.25" thickBot="1" x14ac:dyDescent="0.2">
      <c r="B64" s="68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70"/>
      <c r="U64" s="66"/>
      <c r="AT64" s="65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7"/>
    </row>
    <row r="65" spans="45:67" x14ac:dyDescent="0.15">
      <c r="AT65" s="65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7"/>
    </row>
    <row r="66" spans="45:67" x14ac:dyDescent="0.15">
      <c r="AT66" s="65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7"/>
    </row>
    <row r="67" spans="45:67" x14ac:dyDescent="0.15">
      <c r="AS67" s="66"/>
      <c r="AT67" s="65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7"/>
    </row>
    <row r="68" spans="45:67" x14ac:dyDescent="0.15">
      <c r="AS68" s="66"/>
      <c r="AT68" s="65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7"/>
    </row>
    <row r="69" spans="45:67" x14ac:dyDescent="0.15">
      <c r="AS69" s="66"/>
      <c r="AT69" s="65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7"/>
    </row>
    <row r="70" spans="45:67" x14ac:dyDescent="0.15">
      <c r="AS70" s="66"/>
      <c r="AT70" s="65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7"/>
    </row>
    <row r="71" spans="45:67" x14ac:dyDescent="0.15">
      <c r="AS71" s="66"/>
      <c r="AT71" s="65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7"/>
    </row>
    <row r="72" spans="45:67" ht="18.75" thickBot="1" x14ac:dyDescent="0.3">
      <c r="AS72" s="66"/>
      <c r="AT72" s="65"/>
      <c r="AU72" s="66"/>
      <c r="AV72" s="66"/>
      <c r="AW72" s="150" t="s">
        <v>69</v>
      </c>
      <c r="AX72" s="150"/>
      <c r="AY72" s="150"/>
      <c r="AZ72" s="150"/>
      <c r="BA72" s="150"/>
      <c r="BB72" s="150"/>
      <c r="BC72" s="150"/>
      <c r="BD72" s="150"/>
      <c r="BE72" s="150"/>
      <c r="BF72" s="150"/>
      <c r="BG72" s="150"/>
      <c r="BH72" s="150"/>
      <c r="BI72" s="150"/>
      <c r="BJ72" s="66"/>
      <c r="BK72" s="66"/>
      <c r="BL72" s="66"/>
      <c r="BM72" s="66"/>
      <c r="BN72" s="66"/>
      <c r="BO72" s="67"/>
    </row>
    <row r="73" spans="45:67" ht="16.5" thickBot="1" x14ac:dyDescent="0.3">
      <c r="AS73" s="66"/>
      <c r="AT73" s="65"/>
      <c r="AU73" s="66"/>
      <c r="AV73" s="66"/>
      <c r="AW73" s="151" t="s">
        <v>45</v>
      </c>
      <c r="AX73" s="152"/>
      <c r="AY73" s="152"/>
      <c r="AZ73" s="152"/>
      <c r="BA73" s="152"/>
      <c r="BB73" s="152"/>
      <c r="BC73" s="152"/>
      <c r="BD73" s="152"/>
      <c r="BE73" s="152"/>
      <c r="BF73" s="152"/>
      <c r="BG73" s="152"/>
      <c r="BH73" s="152"/>
      <c r="BI73" s="152"/>
      <c r="BJ73" s="152"/>
      <c r="BK73" s="152"/>
      <c r="BL73" s="153"/>
      <c r="BM73" s="66"/>
      <c r="BN73" s="66"/>
      <c r="BO73" s="67"/>
    </row>
    <row r="74" spans="45:67" ht="56.25" thickBot="1" x14ac:dyDescent="0.2">
      <c r="AS74" s="66"/>
      <c r="AT74" s="65"/>
      <c r="AU74" s="66"/>
      <c r="AV74" s="66"/>
      <c r="AW74" s="21" t="s">
        <v>6</v>
      </c>
      <c r="AX74" s="56" t="s">
        <v>29</v>
      </c>
      <c r="AY74" s="56" t="s">
        <v>26</v>
      </c>
      <c r="AZ74" s="22" t="s">
        <v>27</v>
      </c>
      <c r="BA74" s="22" t="s">
        <v>7</v>
      </c>
      <c r="BB74" s="22" t="s">
        <v>49</v>
      </c>
      <c r="BC74" s="23" t="s">
        <v>28</v>
      </c>
      <c r="BD74" s="23" t="s">
        <v>20</v>
      </c>
      <c r="BE74" s="23" t="s">
        <v>9</v>
      </c>
      <c r="BF74" s="23" t="s">
        <v>21</v>
      </c>
      <c r="BG74" s="23" t="s">
        <v>10</v>
      </c>
      <c r="BH74" s="23" t="s">
        <v>1</v>
      </c>
      <c r="BI74" s="23" t="s">
        <v>66</v>
      </c>
      <c r="BJ74" s="24" t="s">
        <v>11</v>
      </c>
      <c r="BK74" s="24" t="s">
        <v>12</v>
      </c>
      <c r="BL74" s="25" t="s">
        <v>13</v>
      </c>
      <c r="BM74" s="66"/>
      <c r="BN74" s="66"/>
      <c r="BO74" s="67"/>
    </row>
    <row r="75" spans="45:67" ht="14.25" thickBot="1" x14ac:dyDescent="0.2">
      <c r="AS75" s="66"/>
      <c r="AT75" s="65"/>
      <c r="AU75" s="66"/>
      <c r="AV75" s="66"/>
      <c r="AW75" s="154" t="s">
        <v>46</v>
      </c>
      <c r="AX75" s="156" t="s">
        <v>30</v>
      </c>
      <c r="AY75" s="156">
        <v>2</v>
      </c>
      <c r="AZ75" s="156">
        <v>10</v>
      </c>
      <c r="BA75" s="156">
        <v>15</v>
      </c>
      <c r="BB75" s="27" t="s">
        <v>47</v>
      </c>
      <c r="BC75" s="57">
        <v>-1.86</v>
      </c>
      <c r="BD75" s="27"/>
      <c r="BE75" s="27"/>
      <c r="BF75" s="27">
        <v>-1.7</v>
      </c>
      <c r="BG75" s="77"/>
      <c r="BH75" s="27"/>
      <c r="BI75" s="27">
        <v>-1.38</v>
      </c>
      <c r="BJ75" s="78">
        <f>MAX(BC75:BI75)-MIN(BC75:BI75)</f>
        <v>0.4800000000000002</v>
      </c>
      <c r="BK75" s="78">
        <f>STDEV(BC75:BI75)</f>
        <v>0.24440403706431255</v>
      </c>
      <c r="BL75" s="79">
        <f>AVERAGE(BC75:BI75)</f>
        <v>-1.6466666666666665</v>
      </c>
      <c r="BM75" s="66"/>
      <c r="BN75" s="66"/>
      <c r="BO75" s="67"/>
    </row>
    <row r="76" spans="45:67" ht="14.25" thickBot="1" x14ac:dyDescent="0.2">
      <c r="AT76" s="65"/>
      <c r="AU76" s="66"/>
      <c r="AV76" s="66"/>
      <c r="AW76" s="148"/>
      <c r="AX76" s="145"/>
      <c r="AY76" s="145"/>
      <c r="AZ76" s="145"/>
      <c r="BA76" s="145"/>
      <c r="BB76" s="60" t="s">
        <v>50</v>
      </c>
      <c r="BC76" s="54">
        <v>-1.84</v>
      </c>
      <c r="BD76" s="55"/>
      <c r="BE76" s="55"/>
      <c r="BF76" s="55">
        <v>-1.62</v>
      </c>
      <c r="BG76" s="55"/>
      <c r="BH76" s="55"/>
      <c r="BI76" s="55">
        <v>-1.36</v>
      </c>
      <c r="BJ76" s="78">
        <f t="shared" ref="BJ76:BJ86" si="36">MAX(BC76:BI76)-MIN(BC76:BI76)</f>
        <v>0.48</v>
      </c>
      <c r="BK76" s="78">
        <f t="shared" ref="BK76:BK86" si="37">STDEV(BC76:BI76)</f>
        <v>0.24027761721253529</v>
      </c>
      <c r="BL76" s="79">
        <f t="shared" ref="BL76:BL86" si="38">AVERAGE(BC76:BI76)</f>
        <v>-1.6066666666666667</v>
      </c>
      <c r="BM76" s="66"/>
      <c r="BN76" s="66"/>
      <c r="BO76" s="67"/>
    </row>
    <row r="77" spans="45:67" ht="14.25" thickBot="1" x14ac:dyDescent="0.2">
      <c r="AT77" s="65"/>
      <c r="AU77" s="66"/>
      <c r="AV77" s="66"/>
      <c r="AW77" s="155"/>
      <c r="AX77" s="157"/>
      <c r="AY77" s="157"/>
      <c r="AZ77" s="157"/>
      <c r="BA77" s="157"/>
      <c r="BB77" s="138" t="s">
        <v>65</v>
      </c>
      <c r="BC77" s="139">
        <f>BC76-BC75</f>
        <v>2.0000000000000018E-2</v>
      </c>
      <c r="BD77" s="139">
        <f t="shared" ref="BD77:BG77" si="39">BD76-BD75</f>
        <v>0</v>
      </c>
      <c r="BE77" s="139">
        <v>0.05</v>
      </c>
      <c r="BF77" s="139">
        <f t="shared" si="39"/>
        <v>7.9999999999999849E-2</v>
      </c>
      <c r="BG77" s="139">
        <f t="shared" si="39"/>
        <v>0</v>
      </c>
      <c r="BH77" s="139">
        <f>0.1</f>
        <v>0.1</v>
      </c>
      <c r="BI77" s="139">
        <f t="shared" ref="BI77" si="40">BI76-BI75</f>
        <v>1.9999999999999796E-2</v>
      </c>
      <c r="BJ77" s="140">
        <f t="shared" si="36"/>
        <v>0.1</v>
      </c>
      <c r="BK77" s="140">
        <f t="shared" si="37"/>
        <v>3.9339789623472142E-2</v>
      </c>
      <c r="BL77" s="141">
        <f t="shared" si="38"/>
        <v>3.8571428571428527E-2</v>
      </c>
      <c r="BM77" s="66"/>
      <c r="BN77" s="66"/>
      <c r="BO77" s="67"/>
    </row>
    <row r="78" spans="45:67" ht="14.25" thickBot="1" x14ac:dyDescent="0.2">
      <c r="AT78" s="65"/>
      <c r="AU78" s="66"/>
      <c r="AV78" s="66"/>
      <c r="AW78" s="147" t="s">
        <v>40</v>
      </c>
      <c r="AX78" s="144" t="s">
        <v>31</v>
      </c>
      <c r="AY78" s="144">
        <v>4</v>
      </c>
      <c r="AZ78" s="144">
        <v>10</v>
      </c>
      <c r="BA78" s="144">
        <v>15</v>
      </c>
      <c r="BB78" s="77" t="s">
        <v>47</v>
      </c>
      <c r="BC78" s="54">
        <v>-5.82</v>
      </c>
      <c r="BD78" s="55"/>
      <c r="BE78" s="55"/>
      <c r="BF78" s="55">
        <v>-5.31</v>
      </c>
      <c r="BG78" s="55"/>
      <c r="BH78" s="55"/>
      <c r="BI78" s="55"/>
      <c r="BJ78" s="78">
        <f t="shared" si="36"/>
        <v>0.51000000000000068</v>
      </c>
      <c r="BK78" s="78">
        <f t="shared" si="37"/>
        <v>0.36062445840513968</v>
      </c>
      <c r="BL78" s="79">
        <f t="shared" si="38"/>
        <v>-5.5649999999999995</v>
      </c>
      <c r="BM78" s="66"/>
      <c r="BN78" s="66"/>
      <c r="BO78" s="67"/>
    </row>
    <row r="79" spans="45:67" ht="14.25" thickBot="1" x14ac:dyDescent="0.2">
      <c r="AT79" s="65"/>
      <c r="AU79" s="66"/>
      <c r="AV79" s="66"/>
      <c r="AW79" s="148"/>
      <c r="AX79" s="145"/>
      <c r="AY79" s="145"/>
      <c r="AZ79" s="145"/>
      <c r="BA79" s="145"/>
      <c r="BB79" s="71" t="s">
        <v>48</v>
      </c>
      <c r="BC79" s="34">
        <v>-5.81</v>
      </c>
      <c r="BD79" s="35"/>
      <c r="BE79" s="35"/>
      <c r="BF79" s="35">
        <v>-5.28</v>
      </c>
      <c r="BG79" s="35"/>
      <c r="BH79" s="35"/>
      <c r="BI79" s="35"/>
      <c r="BJ79" s="78">
        <f t="shared" si="36"/>
        <v>0.52999999999999936</v>
      </c>
      <c r="BK79" s="78">
        <f t="shared" si="37"/>
        <v>0.37476659402886975</v>
      </c>
      <c r="BL79" s="79">
        <f t="shared" si="38"/>
        <v>-5.5449999999999999</v>
      </c>
      <c r="BM79" s="66"/>
      <c r="BN79" s="66"/>
      <c r="BO79" s="67"/>
    </row>
    <row r="80" spans="45:67" ht="14.25" thickBot="1" x14ac:dyDescent="0.2">
      <c r="AT80" s="65"/>
      <c r="AU80" s="66"/>
      <c r="AV80" s="66"/>
      <c r="AW80" s="149"/>
      <c r="AX80" s="146"/>
      <c r="AY80" s="146"/>
      <c r="AZ80" s="146"/>
      <c r="BA80" s="146"/>
      <c r="BB80" s="142" t="s">
        <v>65</v>
      </c>
      <c r="BC80" s="143">
        <f>BC79-BC78</f>
        <v>1.0000000000000675E-2</v>
      </c>
      <c r="BD80" s="143">
        <f t="shared" ref="BD80:BI80" si="41">BD79-BD78</f>
        <v>0</v>
      </c>
      <c r="BE80" s="143">
        <v>0.04</v>
      </c>
      <c r="BF80" s="143">
        <f t="shared" si="41"/>
        <v>2.9999999999999361E-2</v>
      </c>
      <c r="BG80" s="143">
        <f t="shared" si="41"/>
        <v>0</v>
      </c>
      <c r="BH80" s="143">
        <f t="shared" si="41"/>
        <v>0</v>
      </c>
      <c r="BI80" s="143">
        <f t="shared" si="41"/>
        <v>0</v>
      </c>
      <c r="BJ80" s="140">
        <f t="shared" si="36"/>
        <v>0.04</v>
      </c>
      <c r="BK80" s="140">
        <f t="shared" si="37"/>
        <v>1.6761634196950388E-2</v>
      </c>
      <c r="BL80" s="141">
        <f t="shared" si="38"/>
        <v>1.1428571428571436E-2</v>
      </c>
      <c r="BM80" s="66"/>
      <c r="BN80" s="66"/>
      <c r="BO80" s="67"/>
    </row>
    <row r="81" spans="46:67" ht="14.25" thickBot="1" x14ac:dyDescent="0.2">
      <c r="AT81" s="65"/>
      <c r="AU81" s="66"/>
      <c r="AV81" s="66"/>
      <c r="AW81" s="154" t="s">
        <v>41</v>
      </c>
      <c r="AX81" s="156" t="s">
        <v>32</v>
      </c>
      <c r="AY81" s="156">
        <v>2</v>
      </c>
      <c r="AZ81" s="156">
        <v>40</v>
      </c>
      <c r="BA81" s="156">
        <v>30</v>
      </c>
      <c r="BB81" s="27" t="s">
        <v>47</v>
      </c>
      <c r="BC81" s="28">
        <v>-2.0699999999999998</v>
      </c>
      <c r="BD81" s="29"/>
      <c r="BE81" s="29"/>
      <c r="BF81" s="29"/>
      <c r="BG81" s="29"/>
      <c r="BH81" s="29"/>
      <c r="BI81" s="29"/>
      <c r="BJ81" s="78">
        <f t="shared" si="36"/>
        <v>0</v>
      </c>
      <c r="BK81" s="78" t="e">
        <f t="shared" si="37"/>
        <v>#DIV/0!</v>
      </c>
      <c r="BL81" s="79">
        <f t="shared" si="38"/>
        <v>-2.0699999999999998</v>
      </c>
      <c r="BM81" s="66"/>
      <c r="BN81" s="66"/>
      <c r="BO81" s="67"/>
    </row>
    <row r="82" spans="46:67" ht="14.25" thickBot="1" x14ac:dyDescent="0.2">
      <c r="AT82" s="65"/>
      <c r="AU82" s="66"/>
      <c r="AV82" s="66"/>
      <c r="AW82" s="148"/>
      <c r="AX82" s="145"/>
      <c r="AY82" s="145"/>
      <c r="AZ82" s="145"/>
      <c r="BA82" s="145"/>
      <c r="BB82" s="60" t="s">
        <v>48</v>
      </c>
      <c r="BC82" s="54">
        <v>-2.06</v>
      </c>
      <c r="BD82" s="55"/>
      <c r="BE82" s="55"/>
      <c r="BF82" s="55"/>
      <c r="BG82" s="55"/>
      <c r="BH82" s="55"/>
      <c r="BI82" s="55"/>
      <c r="BJ82" s="78">
        <f t="shared" si="36"/>
        <v>0</v>
      </c>
      <c r="BK82" s="78" t="e">
        <f t="shared" si="37"/>
        <v>#DIV/0!</v>
      </c>
      <c r="BL82" s="79">
        <f t="shared" si="38"/>
        <v>-2.06</v>
      </c>
      <c r="BM82" s="66"/>
      <c r="BN82" s="66"/>
      <c r="BO82" s="67"/>
    </row>
    <row r="83" spans="46:67" ht="14.25" thickBot="1" x14ac:dyDescent="0.2">
      <c r="AT83" s="65"/>
      <c r="AU83" s="66"/>
      <c r="AV83" s="66"/>
      <c r="AW83" s="155"/>
      <c r="AX83" s="157"/>
      <c r="AY83" s="157"/>
      <c r="AZ83" s="157"/>
      <c r="BA83" s="157"/>
      <c r="BB83" s="60" t="s">
        <v>65</v>
      </c>
      <c r="BC83" s="54">
        <f>BC82-BC81</f>
        <v>9.9999999999997868E-3</v>
      </c>
      <c r="BD83" s="54">
        <f t="shared" ref="BD83:BI83" si="42">BD82-BD81</f>
        <v>0</v>
      </c>
      <c r="BE83" s="54">
        <f t="shared" si="42"/>
        <v>0</v>
      </c>
      <c r="BF83" s="54">
        <f t="shared" si="42"/>
        <v>0</v>
      </c>
      <c r="BG83" s="54">
        <f t="shared" si="42"/>
        <v>0</v>
      </c>
      <c r="BH83" s="54">
        <f t="shared" si="42"/>
        <v>0</v>
      </c>
      <c r="BI83" s="54">
        <f t="shared" si="42"/>
        <v>0</v>
      </c>
      <c r="BJ83" s="78">
        <f t="shared" si="36"/>
        <v>9.9999999999997868E-3</v>
      </c>
      <c r="BK83" s="78">
        <f t="shared" si="37"/>
        <v>3.7796447300921915E-3</v>
      </c>
      <c r="BL83" s="79">
        <f t="shared" si="38"/>
        <v>1.4285714285713982E-3</v>
      </c>
      <c r="BM83" s="66"/>
      <c r="BN83" s="66"/>
      <c r="BO83" s="67"/>
    </row>
    <row r="84" spans="46:67" ht="14.25" thickBot="1" x14ac:dyDescent="0.2">
      <c r="AT84" s="65"/>
      <c r="AU84" s="66"/>
      <c r="AV84" s="66"/>
      <c r="AW84" s="147" t="s">
        <v>51</v>
      </c>
      <c r="AX84" s="144" t="s">
        <v>32</v>
      </c>
      <c r="AY84" s="144">
        <v>4</v>
      </c>
      <c r="AZ84" s="144">
        <v>40</v>
      </c>
      <c r="BA84" s="144">
        <v>30</v>
      </c>
      <c r="BB84" s="60" t="s">
        <v>67</v>
      </c>
      <c r="BC84" s="54">
        <v>-6.2</v>
      </c>
      <c r="BD84" s="55"/>
      <c r="BE84" s="55"/>
      <c r="BF84" s="55"/>
      <c r="BG84" s="55"/>
      <c r="BH84" s="55"/>
      <c r="BI84" s="55"/>
      <c r="BJ84" s="78">
        <f t="shared" si="36"/>
        <v>0</v>
      </c>
      <c r="BK84" s="78" t="e">
        <f t="shared" si="37"/>
        <v>#DIV/0!</v>
      </c>
      <c r="BL84" s="79">
        <f t="shared" si="38"/>
        <v>-6.2</v>
      </c>
      <c r="BM84" s="66"/>
      <c r="BN84" s="66"/>
      <c r="BO84" s="67"/>
    </row>
    <row r="85" spans="46:67" ht="14.25" thickBot="1" x14ac:dyDescent="0.2">
      <c r="AT85" s="65"/>
      <c r="AU85" s="66"/>
      <c r="AV85" s="66"/>
      <c r="AW85" s="148"/>
      <c r="AX85" s="145"/>
      <c r="AY85" s="145"/>
      <c r="AZ85" s="145"/>
      <c r="BA85" s="145"/>
      <c r="BB85" s="71" t="s">
        <v>48</v>
      </c>
      <c r="BC85" s="34">
        <v>-6.18</v>
      </c>
      <c r="BD85" s="35"/>
      <c r="BE85" s="35"/>
      <c r="BF85" s="35"/>
      <c r="BG85" s="35"/>
      <c r="BH85" s="35"/>
      <c r="BI85" s="35"/>
      <c r="BJ85" s="78">
        <f t="shared" si="36"/>
        <v>0</v>
      </c>
      <c r="BK85" s="78" t="e">
        <f t="shared" si="37"/>
        <v>#DIV/0!</v>
      </c>
      <c r="BL85" s="79">
        <f t="shared" si="38"/>
        <v>-6.18</v>
      </c>
      <c r="BM85" s="66"/>
      <c r="BN85" s="66"/>
      <c r="BO85" s="67"/>
    </row>
    <row r="86" spans="46:67" ht="14.25" thickBot="1" x14ac:dyDescent="0.2">
      <c r="AT86" s="65"/>
      <c r="AU86" s="66"/>
      <c r="AV86" s="66"/>
      <c r="AW86" s="149"/>
      <c r="AX86" s="146"/>
      <c r="AY86" s="146"/>
      <c r="AZ86" s="146"/>
      <c r="BA86" s="146"/>
      <c r="BB86" s="71" t="s">
        <v>65</v>
      </c>
      <c r="BC86" s="34">
        <f>BC85-BC84</f>
        <v>2.0000000000000462E-2</v>
      </c>
      <c r="BD86" s="34">
        <f t="shared" ref="BD86:BI86" si="43">BD85-BD84</f>
        <v>0</v>
      </c>
      <c r="BE86" s="34">
        <f t="shared" si="43"/>
        <v>0</v>
      </c>
      <c r="BF86" s="34">
        <f t="shared" si="43"/>
        <v>0</v>
      </c>
      <c r="BG86" s="34">
        <f t="shared" si="43"/>
        <v>0</v>
      </c>
      <c r="BH86" s="34">
        <f t="shared" si="43"/>
        <v>0</v>
      </c>
      <c r="BI86" s="34">
        <f t="shared" si="43"/>
        <v>0</v>
      </c>
      <c r="BJ86" s="78">
        <f t="shared" si="36"/>
        <v>2.0000000000000462E-2</v>
      </c>
      <c r="BK86" s="78">
        <f t="shared" si="37"/>
        <v>7.5592894601847187E-3</v>
      </c>
      <c r="BL86" s="79">
        <f t="shared" si="38"/>
        <v>2.8571428571429231E-3</v>
      </c>
      <c r="BM86" s="66"/>
      <c r="BN86" s="66"/>
      <c r="BO86" s="67"/>
    </row>
    <row r="87" spans="46:67" x14ac:dyDescent="0.15">
      <c r="AT87" s="65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7"/>
    </row>
    <row r="88" spans="46:67" x14ac:dyDescent="0.15">
      <c r="AT88" s="65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  <c r="BL88" s="66"/>
      <c r="BM88" s="66"/>
      <c r="BN88" s="66"/>
      <c r="BO88" s="67"/>
    </row>
    <row r="89" spans="46:67" x14ac:dyDescent="0.15">
      <c r="AT89" s="65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  <c r="BL89" s="66"/>
      <c r="BM89" s="66"/>
      <c r="BN89" s="66"/>
      <c r="BO89" s="67"/>
    </row>
    <row r="90" spans="46:67" x14ac:dyDescent="0.15">
      <c r="AT90" s="65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66"/>
      <c r="BJ90" s="66"/>
      <c r="BK90" s="66"/>
      <c r="BL90" s="66"/>
      <c r="BM90" s="66"/>
      <c r="BN90" s="66"/>
      <c r="BO90" s="67"/>
    </row>
    <row r="91" spans="46:67" x14ac:dyDescent="0.15">
      <c r="AT91" s="65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66"/>
      <c r="BK91" s="66"/>
      <c r="BL91" s="66"/>
      <c r="BM91" s="66"/>
      <c r="BN91" s="66"/>
      <c r="BO91" s="67"/>
    </row>
    <row r="92" spans="46:67" x14ac:dyDescent="0.15">
      <c r="AT92" s="65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  <c r="BL92" s="66"/>
      <c r="BM92" s="66"/>
      <c r="BN92" s="66"/>
      <c r="BO92" s="67"/>
    </row>
    <row r="93" spans="46:67" x14ac:dyDescent="0.15">
      <c r="AT93" s="65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6"/>
      <c r="BI93" s="66"/>
      <c r="BJ93" s="66"/>
      <c r="BK93" s="66"/>
      <c r="BL93" s="66"/>
      <c r="BM93" s="66"/>
      <c r="BN93" s="66"/>
      <c r="BO93" s="67"/>
    </row>
    <row r="94" spans="46:67" ht="18" x14ac:dyDescent="0.25">
      <c r="AT94" s="65"/>
      <c r="AU94" s="66"/>
      <c r="AV94" s="66"/>
      <c r="AW94" s="170" t="s">
        <v>14</v>
      </c>
      <c r="AX94" s="171"/>
      <c r="AY94" s="171"/>
      <c r="AZ94" s="171"/>
      <c r="BA94" s="171"/>
      <c r="BB94" s="171"/>
      <c r="BC94" s="171"/>
      <c r="BD94" s="171"/>
      <c r="BE94" s="171"/>
      <c r="BF94" s="171"/>
      <c r="BG94" s="171"/>
      <c r="BH94" s="171"/>
      <c r="BI94" s="171"/>
      <c r="BJ94" s="171"/>
      <c r="BK94" s="171"/>
      <c r="BL94" s="171"/>
      <c r="BM94" s="171"/>
      <c r="BN94" s="172"/>
      <c r="BO94" s="67"/>
    </row>
    <row r="95" spans="46:67" ht="56.25" thickBot="1" x14ac:dyDescent="0.2">
      <c r="AT95" s="65"/>
      <c r="AU95" s="66"/>
      <c r="AV95" s="66"/>
      <c r="AW95" s="88" t="s">
        <v>6</v>
      </c>
      <c r="AX95" s="89" t="s">
        <v>29</v>
      </c>
      <c r="AY95" s="89" t="s">
        <v>26</v>
      </c>
      <c r="AZ95" s="90" t="s">
        <v>27</v>
      </c>
      <c r="BA95" s="90" t="s">
        <v>7</v>
      </c>
      <c r="BB95" s="91" t="s">
        <v>8</v>
      </c>
      <c r="BC95" s="91" t="s">
        <v>38</v>
      </c>
      <c r="BD95" s="91" t="s">
        <v>9</v>
      </c>
      <c r="BE95" s="91" t="s">
        <v>19</v>
      </c>
      <c r="BF95" s="91" t="s">
        <v>15</v>
      </c>
      <c r="BG95" s="91" t="s">
        <v>1</v>
      </c>
      <c r="BH95" s="92" t="s">
        <v>70</v>
      </c>
      <c r="BI95" s="92"/>
      <c r="BJ95" s="92"/>
      <c r="BK95" s="93" t="s">
        <v>12</v>
      </c>
      <c r="BL95" s="93" t="s">
        <v>11</v>
      </c>
      <c r="BM95" s="93" t="s">
        <v>16</v>
      </c>
      <c r="BN95" s="94" t="s">
        <v>17</v>
      </c>
      <c r="BO95" s="67"/>
    </row>
    <row r="96" spans="46:67" ht="15" thickBot="1" x14ac:dyDescent="0.25">
      <c r="AT96" s="65"/>
      <c r="AU96" s="66"/>
      <c r="AV96" s="66"/>
      <c r="AW96" s="26" t="s">
        <v>54</v>
      </c>
      <c r="AX96" s="57" t="s">
        <v>30</v>
      </c>
      <c r="AY96" s="57">
        <v>2</v>
      </c>
      <c r="AZ96" s="76">
        <v>10</v>
      </c>
      <c r="BA96" s="76">
        <v>15</v>
      </c>
      <c r="BB96" s="40"/>
      <c r="BC96" s="41"/>
      <c r="BD96" s="41"/>
      <c r="BE96" s="41"/>
      <c r="BF96" s="41"/>
      <c r="BG96" s="41"/>
      <c r="BH96" s="42"/>
      <c r="BI96" s="43"/>
      <c r="BJ96" s="44"/>
      <c r="BK96" s="45" t="e">
        <f>STDEV(BB96,BC96,BD96,BE96,BF96,BG96,BH96,BI96,BJ96)</f>
        <v>#DIV/0!</v>
      </c>
      <c r="BL96" s="45">
        <f>MAX(BB96,BC96,BD96,BE96,BF96,BG96,BH96,BI96,BJ96)-MIN(BB96,BC96,BD96,BE96,BF96,BG96,BH96,BI96,BJ96)</f>
        <v>0</v>
      </c>
      <c r="BM96" s="45" t="e">
        <f>AVERAGE(BB96,BC96,BD96,BE96,BF96,BG96,BH96,BI96,BJ96)</f>
        <v>#DIV/0!</v>
      </c>
      <c r="BN96" s="46" t="e">
        <f>BM96</f>
        <v>#DIV/0!</v>
      </c>
      <c r="BO96" s="67"/>
    </row>
    <row r="97" spans="46:67" ht="15" thickBot="1" x14ac:dyDescent="0.25">
      <c r="AT97" s="65"/>
      <c r="AU97" s="66"/>
      <c r="AV97" s="66"/>
      <c r="AW97" s="32" t="s">
        <v>40</v>
      </c>
      <c r="AX97" s="58" t="s">
        <v>31</v>
      </c>
      <c r="AY97" s="58">
        <v>4</v>
      </c>
      <c r="AZ97" s="33">
        <v>10</v>
      </c>
      <c r="BA97" s="33">
        <v>15</v>
      </c>
      <c r="BB97" s="47"/>
      <c r="BC97" s="48"/>
      <c r="BD97" s="48"/>
      <c r="BE97" s="48"/>
      <c r="BF97" s="48"/>
      <c r="BG97" s="48"/>
      <c r="BH97" s="49"/>
      <c r="BI97" s="50"/>
      <c r="BJ97" s="51"/>
      <c r="BK97" s="45" t="e">
        <f t="shared" ref="BK97:BK99" si="44">STDEV(BB97,BC97,BD97,BE97,BF97,BG97,BH97,BI97,BJ97)</f>
        <v>#DIV/0!</v>
      </c>
      <c r="BL97" s="45">
        <f t="shared" ref="BL97:BL99" si="45">MAX(BB97,BC97,BD97,BE97,BF97,BG97,BH97,BI97,BJ97)-MIN(BB97,BC97,BD97,BE97,BF97,BG97,BH97,BI97,BJ97)</f>
        <v>0</v>
      </c>
      <c r="BM97" s="45" t="e">
        <f t="shared" ref="BM97:BM99" si="46">AVERAGE(BB97,BC97,BD97,BE97,BF97,BG97,BH97,BI97,BJ97)</f>
        <v>#DIV/0!</v>
      </c>
      <c r="BN97" s="53" t="e">
        <f>BM97</f>
        <v>#DIV/0!</v>
      </c>
      <c r="BO97" s="67"/>
    </row>
    <row r="98" spans="46:67" ht="15" thickBot="1" x14ac:dyDescent="0.25">
      <c r="AT98" s="65"/>
      <c r="AU98" s="66"/>
      <c r="AV98" s="66"/>
      <c r="AW98" s="26" t="s">
        <v>41</v>
      </c>
      <c r="AX98" s="57" t="s">
        <v>32</v>
      </c>
      <c r="AY98" s="57">
        <v>2</v>
      </c>
      <c r="AZ98" s="61">
        <v>40</v>
      </c>
      <c r="BA98" s="61">
        <v>30</v>
      </c>
      <c r="BB98" s="40"/>
      <c r="BC98" s="41"/>
      <c r="BD98" s="41"/>
      <c r="BE98" s="41"/>
      <c r="BF98" s="41"/>
      <c r="BG98" s="41"/>
      <c r="BH98" s="42"/>
      <c r="BI98" s="43"/>
      <c r="BJ98" s="44"/>
      <c r="BK98" s="45" t="e">
        <f t="shared" si="44"/>
        <v>#DIV/0!</v>
      </c>
      <c r="BL98" s="45">
        <f t="shared" si="45"/>
        <v>0</v>
      </c>
      <c r="BM98" s="45" t="e">
        <f t="shared" si="46"/>
        <v>#DIV/0!</v>
      </c>
      <c r="BN98" s="46" t="e">
        <f>BM98</f>
        <v>#DIV/0!</v>
      </c>
      <c r="BO98" s="67"/>
    </row>
    <row r="99" spans="46:67" ht="15" thickBot="1" x14ac:dyDescent="0.25">
      <c r="AT99" s="65"/>
      <c r="AU99" s="66"/>
      <c r="AV99" s="66"/>
      <c r="AW99" s="32" t="s">
        <v>51</v>
      </c>
      <c r="AX99" s="58" t="s">
        <v>32</v>
      </c>
      <c r="AY99" s="58">
        <v>4</v>
      </c>
      <c r="AZ99" s="33">
        <v>40</v>
      </c>
      <c r="BA99" s="33">
        <v>30</v>
      </c>
      <c r="BB99" s="47"/>
      <c r="BC99" s="48"/>
      <c r="BD99" s="48"/>
      <c r="BE99" s="48"/>
      <c r="BF99" s="48"/>
      <c r="BG99" s="48"/>
      <c r="BH99" s="49"/>
      <c r="BI99" s="50"/>
      <c r="BJ99" s="51"/>
      <c r="BK99" s="45" t="e">
        <f t="shared" si="44"/>
        <v>#DIV/0!</v>
      </c>
      <c r="BL99" s="45">
        <f t="shared" si="45"/>
        <v>0</v>
      </c>
      <c r="BM99" s="45" t="e">
        <f t="shared" si="46"/>
        <v>#DIV/0!</v>
      </c>
      <c r="BN99" s="53" t="e">
        <f>BM99</f>
        <v>#DIV/0!</v>
      </c>
      <c r="BO99" s="67"/>
    </row>
    <row r="100" spans="46:67" x14ac:dyDescent="0.15">
      <c r="AT100" s="65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  <c r="BH100" s="66"/>
      <c r="BI100" s="66"/>
      <c r="BJ100" s="66"/>
      <c r="BK100" s="66"/>
      <c r="BL100" s="66"/>
      <c r="BM100" s="66"/>
      <c r="BN100" s="66"/>
      <c r="BO100" s="67"/>
    </row>
    <row r="101" spans="46:67" x14ac:dyDescent="0.15">
      <c r="AT101" s="65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  <c r="BF101" s="66"/>
      <c r="BG101" s="66"/>
      <c r="BH101" s="66"/>
      <c r="BI101" s="66"/>
      <c r="BJ101" s="66"/>
      <c r="BK101" s="66"/>
      <c r="BL101" s="66"/>
      <c r="BM101" s="66"/>
      <c r="BN101" s="66"/>
      <c r="BO101" s="67"/>
    </row>
    <row r="102" spans="46:67" x14ac:dyDescent="0.15">
      <c r="AT102" s="65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  <c r="BF102" s="66"/>
      <c r="BG102" s="66"/>
      <c r="BH102" s="66"/>
      <c r="BI102" s="66"/>
      <c r="BJ102" s="66"/>
      <c r="BK102" s="66"/>
      <c r="BL102" s="66"/>
      <c r="BM102" s="66"/>
      <c r="BN102" s="66"/>
      <c r="BO102" s="67"/>
    </row>
    <row r="103" spans="46:67" x14ac:dyDescent="0.15">
      <c r="AT103" s="65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  <c r="BH103" s="66"/>
      <c r="BI103" s="66"/>
      <c r="BJ103" s="66"/>
      <c r="BK103" s="66"/>
      <c r="BL103" s="66"/>
      <c r="BM103" s="66"/>
      <c r="BN103" s="66"/>
      <c r="BO103" s="67"/>
    </row>
    <row r="104" spans="46:67" ht="14.25" thickBot="1" x14ac:dyDescent="0.2">
      <c r="AT104" s="68"/>
      <c r="AU104" s="69"/>
      <c r="AV104" s="69"/>
      <c r="AW104" s="69"/>
      <c r="AX104" s="69"/>
      <c r="AY104" s="69"/>
      <c r="AZ104" s="69"/>
      <c r="BA104" s="69"/>
      <c r="BB104" s="69"/>
      <c r="BC104" s="69"/>
      <c r="BD104" s="69"/>
      <c r="BE104" s="69"/>
      <c r="BF104" s="69"/>
      <c r="BG104" s="69"/>
      <c r="BH104" s="69"/>
      <c r="BI104" s="69"/>
      <c r="BJ104" s="69"/>
      <c r="BK104" s="69"/>
      <c r="BL104" s="69"/>
      <c r="BM104" s="69"/>
      <c r="BN104" s="69"/>
      <c r="BO104" s="70"/>
    </row>
  </sheetData>
  <dataConsolidate/>
  <mergeCells count="106">
    <mergeCell ref="AW84:AW86"/>
    <mergeCell ref="AX84:AX86"/>
    <mergeCell ref="AY84:AY86"/>
    <mergeCell ref="AZ84:AZ86"/>
    <mergeCell ref="BA84:BA86"/>
    <mergeCell ref="AW94:BN94"/>
    <mergeCell ref="AW78:AW80"/>
    <mergeCell ref="AX78:AX80"/>
    <mergeCell ref="AY78:AY80"/>
    <mergeCell ref="AZ78:AZ80"/>
    <mergeCell ref="BA78:BA80"/>
    <mergeCell ref="AW81:AW83"/>
    <mergeCell ref="AX81:AX83"/>
    <mergeCell ref="AY81:AY83"/>
    <mergeCell ref="AZ81:AZ83"/>
    <mergeCell ref="BA81:BA83"/>
    <mergeCell ref="AW57:AW59"/>
    <mergeCell ref="AX57:AX59"/>
    <mergeCell ref="AY57:AY59"/>
    <mergeCell ref="AZ57:AZ59"/>
    <mergeCell ref="BA57:BA59"/>
    <mergeCell ref="AZ51:AZ53"/>
    <mergeCell ref="BA51:BA53"/>
    <mergeCell ref="AW54:AW56"/>
    <mergeCell ref="AX54:AX56"/>
    <mergeCell ref="AW72:BI72"/>
    <mergeCell ref="AW73:BL73"/>
    <mergeCell ref="AW75:AW77"/>
    <mergeCell ref="AX75:AX77"/>
    <mergeCell ref="AY75:AY77"/>
    <mergeCell ref="AZ75:AZ77"/>
    <mergeCell ref="BA75:BA77"/>
    <mergeCell ref="AW60:AW62"/>
    <mergeCell ref="AX60:AX62"/>
    <mergeCell ref="AY60:AY62"/>
    <mergeCell ref="AZ60:AZ62"/>
    <mergeCell ref="BA60:BA62"/>
    <mergeCell ref="AT1:BM1"/>
    <mergeCell ref="AW3:BI3"/>
    <mergeCell ref="AW4:BL4"/>
    <mergeCell ref="AW6:AW8"/>
    <mergeCell ref="AX6:AX8"/>
    <mergeCell ref="AY6:AY8"/>
    <mergeCell ref="AZ6:AZ8"/>
    <mergeCell ref="BA6:BA8"/>
    <mergeCell ref="AW9:AW11"/>
    <mergeCell ref="AX9:AX11"/>
    <mergeCell ref="AY9:AY11"/>
    <mergeCell ref="AZ9:AZ11"/>
    <mergeCell ref="BA9:BA11"/>
    <mergeCell ref="D55:R55"/>
    <mergeCell ref="C40:O40"/>
    <mergeCell ref="C41:Q41"/>
    <mergeCell ref="X29:AL29"/>
    <mergeCell ref="C29:Q29"/>
    <mergeCell ref="C28:O28"/>
    <mergeCell ref="W4:AI4"/>
    <mergeCell ref="W5:AK5"/>
    <mergeCell ref="W16:AI16"/>
    <mergeCell ref="W17:AK17"/>
    <mergeCell ref="C16:O16"/>
    <mergeCell ref="C17:Q17"/>
    <mergeCell ref="C4:O4"/>
    <mergeCell ref="C5:Q5"/>
    <mergeCell ref="B2:T2"/>
    <mergeCell ref="V2:AO2"/>
    <mergeCell ref="AW25:BI25"/>
    <mergeCell ref="AW26:BL26"/>
    <mergeCell ref="AW28:AW30"/>
    <mergeCell ref="AX28:AX30"/>
    <mergeCell ref="AY28:AY30"/>
    <mergeCell ref="AZ28:AZ30"/>
    <mergeCell ref="BA28:BA30"/>
    <mergeCell ref="AW12:AW14"/>
    <mergeCell ref="AX12:AX14"/>
    <mergeCell ref="AY12:AY14"/>
    <mergeCell ref="AZ12:AZ14"/>
    <mergeCell ref="BA12:BA14"/>
    <mergeCell ref="AW15:AW17"/>
    <mergeCell ref="AX15:AX17"/>
    <mergeCell ref="AY15:AY17"/>
    <mergeCell ref="AZ15:AZ17"/>
    <mergeCell ref="BA15:BA17"/>
    <mergeCell ref="AW31:AW33"/>
    <mergeCell ref="AX31:AX33"/>
    <mergeCell ref="AY31:AY33"/>
    <mergeCell ref="AZ31:AZ33"/>
    <mergeCell ref="BA31:BA33"/>
    <mergeCell ref="AW34:AW36"/>
    <mergeCell ref="AX34:AX36"/>
    <mergeCell ref="AY34:AY36"/>
    <mergeCell ref="AZ34:AZ36"/>
    <mergeCell ref="BA34:BA36"/>
    <mergeCell ref="AY54:AY56"/>
    <mergeCell ref="AZ54:AZ56"/>
    <mergeCell ref="BA54:BA56"/>
    <mergeCell ref="AW37:AW39"/>
    <mergeCell ref="AX37:AX39"/>
    <mergeCell ref="AY37:AY39"/>
    <mergeCell ref="AZ37:AZ39"/>
    <mergeCell ref="BA37:BA39"/>
    <mergeCell ref="AW48:BI48"/>
    <mergeCell ref="AW49:BL49"/>
    <mergeCell ref="AW51:AW53"/>
    <mergeCell ref="AX51:AX53"/>
    <mergeCell ref="AY51:AY53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O54"/>
  <sheetViews>
    <sheetView tabSelected="1" topLeftCell="G4" zoomScale="70" zoomScaleNormal="70" workbookViewId="0">
      <selection activeCell="E35" sqref="E35"/>
    </sheetView>
  </sheetViews>
  <sheetFormatPr defaultRowHeight="13.5" x14ac:dyDescent="0.15"/>
  <cols>
    <col min="2" max="2" width="6.75" customWidth="1"/>
    <col min="3" max="3" width="7.875" bestFit="1" customWidth="1"/>
    <col min="4" max="4" width="8.75" customWidth="1"/>
    <col min="5" max="5" width="5.5" bestFit="1" customWidth="1"/>
    <col min="17" max="17" width="12.75" customWidth="1"/>
  </cols>
  <sheetData>
    <row r="1" spans="2:41" ht="14.25" thickBot="1" x14ac:dyDescent="0.2"/>
    <row r="2" spans="2:41" ht="20.25" x14ac:dyDescent="0.3">
      <c r="B2" s="158" t="s">
        <v>71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60"/>
      <c r="U2" s="102"/>
      <c r="V2" s="161" t="s">
        <v>75</v>
      </c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3"/>
    </row>
    <row r="3" spans="2:41" x14ac:dyDescent="0.15">
      <c r="B3" s="65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7"/>
      <c r="U3" s="66"/>
      <c r="V3" s="65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7"/>
    </row>
    <row r="4" spans="2:41" ht="18.75" thickBot="1" x14ac:dyDescent="0.3">
      <c r="B4" s="65"/>
      <c r="C4" s="166" t="s">
        <v>18</v>
      </c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66"/>
      <c r="Q4" s="66"/>
      <c r="R4" s="66"/>
      <c r="S4" s="66"/>
      <c r="T4" s="67"/>
      <c r="U4" s="66"/>
      <c r="V4" s="65"/>
      <c r="W4" s="166" t="s">
        <v>37</v>
      </c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66"/>
      <c r="AK4" s="66"/>
      <c r="AL4" s="66"/>
      <c r="AM4" s="66"/>
      <c r="AN4" s="66"/>
      <c r="AO4" s="67"/>
    </row>
    <row r="5" spans="2:41" ht="16.5" thickBot="1" x14ac:dyDescent="0.3">
      <c r="B5" s="65"/>
      <c r="C5" s="151" t="s">
        <v>5</v>
      </c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3"/>
      <c r="R5" s="66"/>
      <c r="S5" s="66"/>
      <c r="T5" s="67"/>
      <c r="U5" s="66"/>
      <c r="V5" s="65"/>
      <c r="W5" s="151" t="s">
        <v>44</v>
      </c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3"/>
      <c r="AL5" s="66"/>
      <c r="AM5" s="66"/>
      <c r="AN5" s="66"/>
      <c r="AO5" s="67"/>
    </row>
    <row r="6" spans="2:41" ht="56.25" thickBot="1" x14ac:dyDescent="0.2">
      <c r="B6" s="65"/>
      <c r="C6" s="107" t="s">
        <v>6</v>
      </c>
      <c r="D6" s="108" t="s">
        <v>29</v>
      </c>
      <c r="E6" s="108" t="s">
        <v>26</v>
      </c>
      <c r="F6" s="109" t="s">
        <v>27</v>
      </c>
      <c r="G6" s="109" t="s">
        <v>7</v>
      </c>
      <c r="H6" s="110" t="s">
        <v>28</v>
      </c>
      <c r="I6" s="110" t="s">
        <v>20</v>
      </c>
      <c r="J6" s="110" t="s">
        <v>9</v>
      </c>
      <c r="K6" s="110" t="s">
        <v>21</v>
      </c>
      <c r="L6" s="110" t="s">
        <v>10</v>
      </c>
      <c r="M6" s="110" t="s">
        <v>1</v>
      </c>
      <c r="N6" s="110"/>
      <c r="O6" s="111" t="s">
        <v>11</v>
      </c>
      <c r="P6" s="111" t="s">
        <v>12</v>
      </c>
      <c r="Q6" s="112" t="s">
        <v>13</v>
      </c>
      <c r="R6" s="66"/>
      <c r="S6" s="66"/>
      <c r="T6" s="67"/>
      <c r="U6" s="66"/>
      <c r="V6" s="65"/>
      <c r="W6" s="21" t="s">
        <v>6</v>
      </c>
      <c r="X6" s="56" t="s">
        <v>29</v>
      </c>
      <c r="Y6" s="56" t="s">
        <v>26</v>
      </c>
      <c r="Z6" s="22" t="s">
        <v>27</v>
      </c>
      <c r="AA6" s="22" t="s">
        <v>7</v>
      </c>
      <c r="AB6" s="23" t="s">
        <v>28</v>
      </c>
      <c r="AC6" s="23" t="s">
        <v>20</v>
      </c>
      <c r="AD6" s="23" t="s">
        <v>9</v>
      </c>
      <c r="AE6" s="23" t="s">
        <v>21</v>
      </c>
      <c r="AF6" s="23" t="s">
        <v>10</v>
      </c>
      <c r="AG6" s="23" t="s">
        <v>1</v>
      </c>
      <c r="AH6" s="23"/>
      <c r="AI6" s="24" t="s">
        <v>11</v>
      </c>
      <c r="AJ6" s="24" t="s">
        <v>12</v>
      </c>
      <c r="AK6" s="25" t="s">
        <v>13</v>
      </c>
      <c r="AL6" s="66"/>
      <c r="AM6" s="66"/>
      <c r="AN6" s="66"/>
      <c r="AO6" s="67"/>
    </row>
    <row r="7" spans="2:41" ht="14.25" thickBot="1" x14ac:dyDescent="0.2">
      <c r="B7" s="65"/>
      <c r="C7" s="32" t="s">
        <v>72</v>
      </c>
      <c r="D7" s="58" t="s">
        <v>32</v>
      </c>
      <c r="E7" s="58">
        <v>2</v>
      </c>
      <c r="F7" s="33">
        <v>100</v>
      </c>
      <c r="G7" s="33">
        <v>120</v>
      </c>
      <c r="H7" s="113">
        <v>-5.44</v>
      </c>
      <c r="I7" s="114"/>
      <c r="J7" s="115"/>
      <c r="K7" s="115">
        <v>-6.5</v>
      </c>
      <c r="L7" s="115"/>
      <c r="M7" s="115"/>
      <c r="N7" s="114"/>
      <c r="O7" s="116">
        <f>MAX($H7,$I7,$J7,$K7,$L7,$M7,$N7)-MIN($H7,$I7,$J7,$K7,$L7,$M7,$N7)</f>
        <v>1.0599999999999996</v>
      </c>
      <c r="P7" s="116">
        <f>STDEV($H7,$I7,$J7,$K7,$L7,$M7,$N7)</f>
        <v>0.74953318805774016</v>
      </c>
      <c r="Q7" s="117">
        <f t="shared" ref="Q7" si="0">AVERAGE($H7,$I7,$J7,$K7,$L7,$M7,$N7)</f>
        <v>-5.9700000000000006</v>
      </c>
      <c r="R7" s="66"/>
      <c r="S7" s="66"/>
      <c r="T7" s="67"/>
      <c r="U7" s="66"/>
      <c r="V7" s="65"/>
      <c r="W7" s="118" t="s">
        <v>78</v>
      </c>
      <c r="X7" s="119" t="s">
        <v>32</v>
      </c>
      <c r="Y7" s="119">
        <v>2</v>
      </c>
      <c r="Z7" s="127">
        <v>100</v>
      </c>
      <c r="AA7" s="127">
        <v>120</v>
      </c>
      <c r="AB7" s="128">
        <v>-3.54</v>
      </c>
      <c r="AC7" s="122"/>
      <c r="AD7" s="122">
        <v>-3.45</v>
      </c>
      <c r="AE7" s="122">
        <v>-2.5</v>
      </c>
      <c r="AF7" s="122"/>
      <c r="AG7" s="122">
        <v>-1.6</v>
      </c>
      <c r="AH7" s="121"/>
      <c r="AI7" s="36">
        <f t="shared" ref="AI7" si="1">MAX(AB7:AH7)-MIN(AB7:AH7)</f>
        <v>1.94</v>
      </c>
      <c r="AJ7" s="36">
        <f t="shared" ref="AJ7" si="2">STDEV(AB7:AH7)</f>
        <v>0.91233674338663684</v>
      </c>
      <c r="AK7" s="129">
        <f t="shared" ref="AK7" si="3">AVERAGE(AB7:AH7)</f>
        <v>-2.7725</v>
      </c>
      <c r="AL7" s="66"/>
      <c r="AM7" s="66"/>
      <c r="AN7" s="66"/>
      <c r="AO7" s="67"/>
    </row>
    <row r="8" spans="2:41" x14ac:dyDescent="0.15">
      <c r="B8" s="65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7"/>
      <c r="U8" s="66"/>
      <c r="V8" s="65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7"/>
    </row>
    <row r="9" spans="2:41" x14ac:dyDescent="0.15">
      <c r="B9" s="65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7"/>
      <c r="U9" s="66"/>
      <c r="V9" s="65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7"/>
    </row>
    <row r="10" spans="2:41" x14ac:dyDescent="0.15">
      <c r="B10" s="65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7"/>
      <c r="U10" s="66"/>
      <c r="V10" s="65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7"/>
    </row>
    <row r="11" spans="2:41" x14ac:dyDescent="0.15">
      <c r="B11" s="65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7"/>
      <c r="U11" s="66"/>
      <c r="V11" s="65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7"/>
    </row>
    <row r="12" spans="2:41" x14ac:dyDescent="0.15">
      <c r="B12" s="65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7"/>
      <c r="U12" s="66"/>
      <c r="V12" s="65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66"/>
      <c r="AM12" s="66"/>
      <c r="AN12" s="66"/>
      <c r="AO12" s="67"/>
    </row>
    <row r="13" spans="2:41" ht="18.75" thickBot="1" x14ac:dyDescent="0.3">
      <c r="B13" s="65"/>
      <c r="C13" s="166" t="s">
        <v>63</v>
      </c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66"/>
      <c r="Q13" s="66"/>
      <c r="R13" s="66"/>
      <c r="S13" s="66"/>
      <c r="T13" s="67"/>
      <c r="U13" s="66"/>
      <c r="V13" s="65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80"/>
      <c r="AK13" s="80"/>
      <c r="AL13" s="66"/>
      <c r="AM13" s="66"/>
      <c r="AN13" s="66"/>
      <c r="AO13" s="67"/>
    </row>
    <row r="14" spans="2:41" ht="16.5" thickBot="1" x14ac:dyDescent="0.3">
      <c r="B14" s="65"/>
      <c r="C14" s="151" t="s">
        <v>5</v>
      </c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3"/>
      <c r="R14" s="66"/>
      <c r="S14" s="66"/>
      <c r="T14" s="67"/>
      <c r="U14" s="66"/>
      <c r="V14" s="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66"/>
      <c r="AM14" s="66"/>
      <c r="AN14" s="66"/>
      <c r="AO14" s="67"/>
    </row>
    <row r="15" spans="2:41" ht="56.25" thickBot="1" x14ac:dyDescent="0.2">
      <c r="B15" s="65"/>
      <c r="C15" s="21" t="s">
        <v>6</v>
      </c>
      <c r="D15" s="56" t="s">
        <v>29</v>
      </c>
      <c r="E15" s="56" t="s">
        <v>26</v>
      </c>
      <c r="F15" s="22" t="s">
        <v>27</v>
      </c>
      <c r="G15" s="22" t="s">
        <v>7</v>
      </c>
      <c r="H15" s="23" t="s">
        <v>28</v>
      </c>
      <c r="I15" s="23" t="s">
        <v>20</v>
      </c>
      <c r="J15" s="23" t="s">
        <v>9</v>
      </c>
      <c r="K15" s="23" t="s">
        <v>21</v>
      </c>
      <c r="L15" s="23" t="s">
        <v>10</v>
      </c>
      <c r="M15" s="23" t="s">
        <v>1</v>
      </c>
      <c r="N15" s="23"/>
      <c r="O15" s="24" t="s">
        <v>11</v>
      </c>
      <c r="P15" s="24" t="s">
        <v>12</v>
      </c>
      <c r="Q15" s="25" t="s">
        <v>13</v>
      </c>
      <c r="R15" s="66"/>
      <c r="S15" s="66"/>
      <c r="T15" s="67"/>
      <c r="U15" s="66"/>
      <c r="V15" s="65"/>
      <c r="W15" s="81"/>
      <c r="X15" s="81"/>
      <c r="Y15" s="81"/>
      <c r="Z15" s="81"/>
      <c r="AA15" s="81"/>
      <c r="AB15" s="82"/>
      <c r="AC15" s="82"/>
      <c r="AD15" s="82"/>
      <c r="AE15" s="82"/>
      <c r="AF15" s="82"/>
      <c r="AG15" s="82"/>
      <c r="AH15" s="82"/>
      <c r="AI15" s="82"/>
      <c r="AJ15" s="82"/>
      <c r="AK15" s="83"/>
      <c r="AL15" s="66"/>
      <c r="AM15" s="66"/>
      <c r="AN15" s="66"/>
      <c r="AO15" s="67"/>
    </row>
    <row r="16" spans="2:41" ht="14.25" thickBot="1" x14ac:dyDescent="0.2">
      <c r="B16" s="65"/>
      <c r="C16" s="118" t="s">
        <v>73</v>
      </c>
      <c r="D16" s="119" t="s">
        <v>32</v>
      </c>
      <c r="E16" s="119">
        <v>2</v>
      </c>
      <c r="F16" s="101">
        <v>100</v>
      </c>
      <c r="G16" s="101">
        <v>120</v>
      </c>
      <c r="H16" s="120">
        <v>-3.27</v>
      </c>
      <c r="I16" s="121"/>
      <c r="J16" s="121"/>
      <c r="K16" s="122">
        <v>-4.3</v>
      </c>
      <c r="L16" s="122"/>
      <c r="M16" s="122"/>
      <c r="N16" s="121"/>
      <c r="O16" s="36">
        <f t="shared" ref="O16" si="4">MAX($H16,$I16,$J16,$K16,$L16,$M16,$N16)-MIN($H16,$I16,$J16,$K16,$L16,$M16,$N16)</f>
        <v>1.0299999999999998</v>
      </c>
      <c r="P16" s="36">
        <f t="shared" ref="P16" si="5">STDEV($H16,$I16,$J16,$K16,$L16,$M16,$N16)</f>
        <v>0.72831998462214032</v>
      </c>
      <c r="Q16" s="123">
        <f t="shared" ref="Q16" si="6">AVERAGE($H16,$I16,$J16,$K16,$L16,$M16,$N16)</f>
        <v>-3.7850000000000001</v>
      </c>
      <c r="R16" s="66"/>
      <c r="S16" s="66"/>
      <c r="T16" s="67"/>
      <c r="U16" s="66"/>
      <c r="V16" s="65"/>
      <c r="W16" s="84"/>
      <c r="X16" s="84"/>
      <c r="Y16" s="84"/>
      <c r="Z16" s="84"/>
      <c r="AA16" s="84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66"/>
      <c r="AM16" s="66"/>
      <c r="AN16" s="66"/>
      <c r="AO16" s="67"/>
    </row>
    <row r="17" spans="2:41" x14ac:dyDescent="0.15">
      <c r="B17" s="65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7"/>
      <c r="U17" s="66"/>
      <c r="V17" s="65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66"/>
      <c r="AM17" s="66"/>
      <c r="AN17" s="66"/>
      <c r="AO17" s="67"/>
    </row>
    <row r="18" spans="2:41" x14ac:dyDescent="0.15">
      <c r="B18" s="65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7"/>
      <c r="U18" s="66"/>
      <c r="V18" s="65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66"/>
      <c r="AM18" s="66"/>
      <c r="AN18" s="66"/>
      <c r="AO18" s="67"/>
    </row>
    <row r="19" spans="2:41" x14ac:dyDescent="0.15">
      <c r="B19" s="65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7"/>
      <c r="U19" s="66"/>
      <c r="V19" s="65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7"/>
    </row>
    <row r="20" spans="2:41" x14ac:dyDescent="0.15">
      <c r="B20" s="65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7"/>
      <c r="U20" s="66"/>
      <c r="V20" s="65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7"/>
    </row>
    <row r="21" spans="2:41" x14ac:dyDescent="0.15">
      <c r="B21" s="65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7"/>
      <c r="U21" s="66"/>
      <c r="V21" s="65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7"/>
    </row>
    <row r="22" spans="2:41" ht="18.75" thickBot="1" x14ac:dyDescent="0.3">
      <c r="B22" s="65"/>
      <c r="C22" s="166" t="s">
        <v>64</v>
      </c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66"/>
      <c r="Q22" s="66"/>
      <c r="R22" s="66"/>
      <c r="S22" s="66"/>
      <c r="T22" s="67"/>
      <c r="U22" s="66"/>
      <c r="V22" s="65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7"/>
    </row>
    <row r="23" spans="2:41" ht="18.75" thickBot="1" x14ac:dyDescent="0.3">
      <c r="B23" s="65"/>
      <c r="C23" s="151" t="s">
        <v>5</v>
      </c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3"/>
      <c r="R23" s="66"/>
      <c r="S23" s="66"/>
      <c r="T23" s="67"/>
      <c r="U23" s="66"/>
      <c r="V23" s="65"/>
      <c r="W23" s="66"/>
      <c r="X23" s="164" t="s">
        <v>14</v>
      </c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66"/>
      <c r="AN23" s="66"/>
      <c r="AO23" s="67"/>
    </row>
    <row r="24" spans="2:41" ht="56.25" thickBot="1" x14ac:dyDescent="0.2">
      <c r="B24" s="65"/>
      <c r="C24" s="21" t="s">
        <v>6</v>
      </c>
      <c r="D24" s="56" t="s">
        <v>29</v>
      </c>
      <c r="E24" s="56" t="s">
        <v>26</v>
      </c>
      <c r="F24" s="22" t="s">
        <v>27</v>
      </c>
      <c r="G24" s="22" t="s">
        <v>7</v>
      </c>
      <c r="H24" s="23" t="s">
        <v>28</v>
      </c>
      <c r="I24" s="23" t="s">
        <v>20</v>
      </c>
      <c r="J24" s="23" t="s">
        <v>9</v>
      </c>
      <c r="K24" s="106" t="s">
        <v>21</v>
      </c>
      <c r="L24" s="23" t="s">
        <v>10</v>
      </c>
      <c r="M24" s="23" t="s">
        <v>1</v>
      </c>
      <c r="N24" s="23"/>
      <c r="O24" s="24" t="s">
        <v>11</v>
      </c>
      <c r="P24" s="24" t="s">
        <v>12</v>
      </c>
      <c r="Q24" s="25" t="s">
        <v>13</v>
      </c>
      <c r="R24" s="66"/>
      <c r="S24" s="66"/>
      <c r="T24" s="67"/>
      <c r="U24" s="66"/>
      <c r="V24" s="65"/>
      <c r="W24" s="21" t="s">
        <v>6</v>
      </c>
      <c r="X24" s="56" t="s">
        <v>29</v>
      </c>
      <c r="Y24" s="56" t="s">
        <v>26</v>
      </c>
      <c r="Z24" s="22" t="s">
        <v>27</v>
      </c>
      <c r="AA24" s="22" t="s">
        <v>7</v>
      </c>
      <c r="AB24" s="23" t="s">
        <v>8</v>
      </c>
      <c r="AC24" s="23" t="s">
        <v>20</v>
      </c>
      <c r="AD24" s="23" t="s">
        <v>9</v>
      </c>
      <c r="AE24" s="23" t="s">
        <v>19</v>
      </c>
      <c r="AF24" s="23" t="s">
        <v>15</v>
      </c>
      <c r="AG24" s="23" t="s">
        <v>1</v>
      </c>
      <c r="AH24" s="37"/>
      <c r="AI24" s="37"/>
      <c r="AJ24" s="37"/>
      <c r="AK24" s="38" t="s">
        <v>12</v>
      </c>
      <c r="AL24" s="38" t="s">
        <v>11</v>
      </c>
      <c r="AM24" s="38" t="s">
        <v>16</v>
      </c>
      <c r="AN24" s="39" t="s">
        <v>17</v>
      </c>
      <c r="AO24" s="67"/>
    </row>
    <row r="25" spans="2:41" ht="15" thickBot="1" x14ac:dyDescent="0.25">
      <c r="B25" s="65"/>
      <c r="C25" s="118" t="s">
        <v>74</v>
      </c>
      <c r="D25" s="119" t="s">
        <v>32</v>
      </c>
      <c r="E25" s="119">
        <v>2</v>
      </c>
      <c r="F25" s="101">
        <v>100</v>
      </c>
      <c r="G25" s="101">
        <v>120</v>
      </c>
      <c r="H25" s="120">
        <v>-1.62</v>
      </c>
      <c r="I25" s="121"/>
      <c r="J25" s="121">
        <v>-2.9</v>
      </c>
      <c r="K25" s="122">
        <v>-2.5</v>
      </c>
      <c r="L25" s="122"/>
      <c r="M25" s="122"/>
      <c r="N25" s="121"/>
      <c r="O25" s="36">
        <f t="shared" ref="O25" si="7">MAX($H25,$I25,$J25,$K25,$L25,$M25,$N25)-MIN($H25,$I25,$J25,$K25,$L25,$M25,$N25)</f>
        <v>1.2799999999999998</v>
      </c>
      <c r="P25" s="36">
        <f t="shared" ref="P25" si="8">STDEV($H25,$I25,$J25,$K25,$L25,$M25,$N25)</f>
        <v>0.65482822174979793</v>
      </c>
      <c r="Q25" s="123">
        <f t="shared" ref="Q25" si="9">AVERAGE($H25,$I25,$J25,$K25,$L25,$M25,$N25)</f>
        <v>-2.34</v>
      </c>
      <c r="R25" s="66"/>
      <c r="S25" s="66"/>
      <c r="T25" s="67"/>
      <c r="U25" s="66"/>
      <c r="V25" s="65"/>
      <c r="W25" s="118" t="s">
        <v>79</v>
      </c>
      <c r="X25" s="119" t="s">
        <v>32</v>
      </c>
      <c r="Y25" s="119">
        <v>2</v>
      </c>
      <c r="Z25" s="127">
        <v>100</v>
      </c>
      <c r="AA25" s="127">
        <v>120</v>
      </c>
      <c r="AB25" s="135">
        <v>-2.54</v>
      </c>
      <c r="AC25" s="130"/>
      <c r="AD25" s="130">
        <v>-1.95</v>
      </c>
      <c r="AE25" s="130">
        <v>-0.5</v>
      </c>
      <c r="AF25" s="130"/>
      <c r="AG25" s="130">
        <v>-0.1</v>
      </c>
      <c r="AH25" s="130"/>
      <c r="AI25" s="131"/>
      <c r="AJ25" s="132"/>
      <c r="AK25" s="133">
        <f t="shared" ref="AK25" si="10">STDEV(AB25,AC25,AD25,AE25,AF25,AG25,AH25,AI25,AJ25)</f>
        <v>1.1600395108213628</v>
      </c>
      <c r="AL25" s="133">
        <f t="shared" ref="AL25" si="11">MAX(AB25,AC25,AD25,AE25,AF25,AG25,AH25,AI25,AJ25)-MIN(AB25,AC25,AD25,AE25,AF25,AG25,AH25,AI25,AJ25)</f>
        <v>2.44</v>
      </c>
      <c r="AM25" s="133">
        <f t="shared" ref="AM25" si="12">AVERAGE(AB25,AC25,AD25,AE25,AF25,AG25,AH25,AI25,AJ25)</f>
        <v>-1.2725</v>
      </c>
      <c r="AN25" s="134">
        <f>AM25</f>
        <v>-1.2725</v>
      </c>
      <c r="AO25" s="67"/>
    </row>
    <row r="26" spans="2:41" x14ac:dyDescent="0.15">
      <c r="B26" s="65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7"/>
      <c r="U26" s="66"/>
      <c r="V26" s="65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7"/>
    </row>
    <row r="27" spans="2:41" x14ac:dyDescent="0.15">
      <c r="B27" s="65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7"/>
      <c r="U27" s="66"/>
      <c r="V27" s="65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7"/>
    </row>
    <row r="28" spans="2:41" x14ac:dyDescent="0.15">
      <c r="B28" s="65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7"/>
      <c r="U28" s="66"/>
      <c r="V28" s="65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7"/>
    </row>
    <row r="29" spans="2:41" x14ac:dyDescent="0.15">
      <c r="B29" s="65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7"/>
      <c r="U29" s="66"/>
      <c r="V29" s="65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7"/>
    </row>
    <row r="30" spans="2:41" x14ac:dyDescent="0.15"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7"/>
      <c r="U30" s="66"/>
      <c r="V30" s="65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7"/>
    </row>
    <row r="31" spans="2:41" ht="18" x14ac:dyDescent="0.25">
      <c r="B31" s="65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66"/>
      <c r="Q31" s="66"/>
      <c r="R31" s="66"/>
      <c r="S31" s="66"/>
      <c r="T31" s="67"/>
      <c r="U31" s="66"/>
      <c r="V31" s="65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7"/>
    </row>
    <row r="32" spans="2:41" ht="15.75" x14ac:dyDescent="0.25">
      <c r="B32" s="65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80"/>
      <c r="S32" s="80"/>
      <c r="T32" s="67"/>
      <c r="U32" s="66"/>
      <c r="V32" s="65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7"/>
    </row>
    <row r="33" spans="2:41" ht="15" x14ac:dyDescent="0.15">
      <c r="B33" s="65"/>
      <c r="C33" s="81"/>
      <c r="D33" s="81"/>
      <c r="E33" s="81"/>
      <c r="F33" s="81"/>
      <c r="G33" s="81"/>
      <c r="H33" s="82"/>
      <c r="I33" s="82"/>
      <c r="J33" s="82"/>
      <c r="K33" s="82"/>
      <c r="L33" s="82"/>
      <c r="M33" s="82"/>
      <c r="N33" s="82"/>
      <c r="O33" s="82"/>
      <c r="P33" s="82"/>
      <c r="Q33" s="83"/>
      <c r="R33" s="80"/>
      <c r="S33" s="80"/>
      <c r="T33" s="67"/>
      <c r="U33" s="66"/>
      <c r="V33" s="65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7"/>
    </row>
    <row r="34" spans="2:41" x14ac:dyDescent="0.15">
      <c r="B34" s="65"/>
      <c r="C34" s="84"/>
      <c r="D34" s="84"/>
      <c r="E34" s="84"/>
      <c r="F34" s="84"/>
      <c r="G34" s="84"/>
      <c r="H34" s="85"/>
      <c r="I34" s="85"/>
      <c r="J34" s="85"/>
      <c r="K34" s="85"/>
      <c r="L34" s="85"/>
      <c r="M34" s="85"/>
      <c r="N34" s="85"/>
      <c r="O34" s="85"/>
      <c r="P34" s="85"/>
      <c r="Q34" s="86"/>
      <c r="R34" s="80"/>
      <c r="S34" s="80"/>
      <c r="T34" s="67"/>
      <c r="U34" s="66"/>
      <c r="V34" s="65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7"/>
    </row>
    <row r="35" spans="2:41" ht="14.25" thickBot="1" x14ac:dyDescent="0.2">
      <c r="B35" s="65"/>
      <c r="C35" s="84"/>
      <c r="D35" s="84"/>
      <c r="E35" s="84"/>
      <c r="F35" s="84"/>
      <c r="G35" s="84"/>
      <c r="H35" s="85"/>
      <c r="I35" s="85"/>
      <c r="J35" s="85"/>
      <c r="K35" s="85"/>
      <c r="L35" s="85"/>
      <c r="M35" s="85"/>
      <c r="N35" s="85"/>
      <c r="O35" s="85"/>
      <c r="P35" s="85"/>
      <c r="Q35" s="86"/>
      <c r="R35" s="80"/>
      <c r="S35" s="80"/>
      <c r="T35" s="67"/>
      <c r="U35" s="66"/>
      <c r="V35" s="68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70"/>
    </row>
    <row r="36" spans="2:41" x14ac:dyDescent="0.15">
      <c r="B36" s="65"/>
      <c r="C36" s="84"/>
      <c r="D36" s="84"/>
      <c r="E36" s="84"/>
      <c r="F36" s="84"/>
      <c r="G36" s="84"/>
      <c r="H36" s="85"/>
      <c r="I36" s="85"/>
      <c r="J36" s="85"/>
      <c r="K36" s="85"/>
      <c r="L36" s="85"/>
      <c r="M36" s="85"/>
      <c r="N36" s="85"/>
      <c r="O36" s="85"/>
      <c r="P36" s="85"/>
      <c r="Q36" s="86"/>
      <c r="R36" s="80"/>
      <c r="S36" s="80"/>
      <c r="T36" s="67"/>
      <c r="U36" s="66"/>
    </row>
    <row r="37" spans="2:41" x14ac:dyDescent="0.15">
      <c r="B37" s="65"/>
      <c r="C37" s="84"/>
      <c r="D37" s="84"/>
      <c r="E37" s="84"/>
      <c r="F37" s="84"/>
      <c r="G37" s="84"/>
      <c r="H37" s="85"/>
      <c r="I37" s="85"/>
      <c r="J37" s="85"/>
      <c r="K37" s="85"/>
      <c r="L37" s="85"/>
      <c r="M37" s="85"/>
      <c r="N37" s="85"/>
      <c r="O37" s="85"/>
      <c r="P37" s="85"/>
      <c r="Q37" s="86"/>
      <c r="R37" s="80"/>
      <c r="S37" s="80"/>
      <c r="T37" s="67"/>
      <c r="U37" s="66"/>
    </row>
    <row r="38" spans="2:41" x14ac:dyDescent="0.15">
      <c r="B38" s="65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67"/>
      <c r="U38" s="66"/>
    </row>
    <row r="39" spans="2:41" x14ac:dyDescent="0.15">
      <c r="B39" s="65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67"/>
      <c r="U39" s="66"/>
    </row>
    <row r="40" spans="2:41" x14ac:dyDescent="0.15">
      <c r="B40" s="65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67"/>
      <c r="U40" s="66"/>
    </row>
    <row r="41" spans="2:41" x14ac:dyDescent="0.15">
      <c r="B41" s="65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7"/>
      <c r="U41" s="66"/>
    </row>
    <row r="42" spans="2:41" x14ac:dyDescent="0.15">
      <c r="B42" s="65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7"/>
      <c r="U42" s="66"/>
    </row>
    <row r="43" spans="2:41" x14ac:dyDescent="0.15">
      <c r="B43" s="65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7"/>
      <c r="U43" s="66"/>
    </row>
    <row r="44" spans="2:41" x14ac:dyDescent="0.15">
      <c r="B44" s="65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7"/>
      <c r="U44" s="66"/>
    </row>
    <row r="45" spans="2:41" x14ac:dyDescent="0.15">
      <c r="B45" s="65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7"/>
      <c r="U45" s="66"/>
    </row>
    <row r="46" spans="2:41" ht="18.75" thickBot="1" x14ac:dyDescent="0.3">
      <c r="B46" s="65"/>
      <c r="C46" s="66"/>
      <c r="D46" s="164" t="s">
        <v>85</v>
      </c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66"/>
      <c r="T46" s="67"/>
    </row>
    <row r="47" spans="2:41" ht="56.25" thickBot="1" x14ac:dyDescent="0.2">
      <c r="B47" s="65"/>
      <c r="C47" s="21" t="s">
        <v>6</v>
      </c>
      <c r="D47" s="56" t="s">
        <v>29</v>
      </c>
      <c r="E47" s="56" t="s">
        <v>26</v>
      </c>
      <c r="F47" s="22" t="s">
        <v>27</v>
      </c>
      <c r="G47" s="22" t="s">
        <v>7</v>
      </c>
      <c r="H47" s="23" t="s">
        <v>8</v>
      </c>
      <c r="I47" s="23" t="s">
        <v>20</v>
      </c>
      <c r="J47" s="23" t="s">
        <v>9</v>
      </c>
      <c r="K47" s="23" t="s">
        <v>19</v>
      </c>
      <c r="L47" s="23" t="s">
        <v>15</v>
      </c>
      <c r="M47" s="23" t="s">
        <v>1</v>
      </c>
      <c r="N47" s="37"/>
      <c r="O47" s="37"/>
      <c r="P47" s="37"/>
      <c r="Q47" s="38" t="s">
        <v>12</v>
      </c>
      <c r="R47" s="38" t="s">
        <v>11</v>
      </c>
      <c r="S47" s="38" t="s">
        <v>16</v>
      </c>
      <c r="T47" s="39" t="s">
        <v>17</v>
      </c>
    </row>
    <row r="48" spans="2:41" ht="26.25" thickBot="1" x14ac:dyDescent="0.2">
      <c r="B48" s="65"/>
      <c r="C48" s="21" t="s">
        <v>80</v>
      </c>
      <c r="D48" s="56" t="s">
        <v>83</v>
      </c>
      <c r="E48" s="56">
        <v>2</v>
      </c>
      <c r="F48" s="22">
        <v>100</v>
      </c>
      <c r="G48" s="22">
        <v>120</v>
      </c>
      <c r="H48" s="23">
        <v>-4.4400000000000004</v>
      </c>
      <c r="I48" s="23"/>
      <c r="J48" s="23"/>
      <c r="K48" s="23"/>
      <c r="L48" s="23"/>
      <c r="M48" s="23"/>
      <c r="N48" s="37"/>
      <c r="O48" s="37"/>
      <c r="P48" s="182"/>
      <c r="Q48" s="179"/>
      <c r="R48" s="136"/>
      <c r="S48" s="136"/>
      <c r="T48" s="137"/>
    </row>
    <row r="49" spans="2:21" ht="26.25" thickBot="1" x14ac:dyDescent="0.2">
      <c r="B49" s="65"/>
      <c r="C49" s="21" t="s">
        <v>81</v>
      </c>
      <c r="D49" s="56" t="s">
        <v>84</v>
      </c>
      <c r="E49" s="56">
        <v>2</v>
      </c>
      <c r="F49" s="22">
        <v>100</v>
      </c>
      <c r="G49" s="22">
        <v>120</v>
      </c>
      <c r="H49" s="23">
        <v>-2.27</v>
      </c>
      <c r="I49" s="23"/>
      <c r="J49" s="184"/>
      <c r="K49" s="183"/>
      <c r="L49" s="180"/>
      <c r="M49" s="180"/>
      <c r="N49" s="181"/>
      <c r="O49" s="181"/>
      <c r="P49" s="181"/>
      <c r="Q49" s="136"/>
      <c r="R49" s="136"/>
      <c r="S49" s="136"/>
      <c r="T49" s="137"/>
    </row>
    <row r="50" spans="2:21" ht="15" customHeight="1" thickBot="1" x14ac:dyDescent="0.25">
      <c r="B50" s="65"/>
      <c r="C50" s="118" t="s">
        <v>82</v>
      </c>
      <c r="D50" s="119" t="s">
        <v>32</v>
      </c>
      <c r="E50" s="119">
        <v>2</v>
      </c>
      <c r="F50" s="127">
        <v>100</v>
      </c>
      <c r="G50" s="127">
        <v>120</v>
      </c>
      <c r="H50" s="186">
        <v>-0.62</v>
      </c>
      <c r="I50" s="187"/>
      <c r="J50" s="187">
        <v>-1.4</v>
      </c>
      <c r="K50" s="187"/>
      <c r="L50" s="187"/>
      <c r="M50" s="187"/>
      <c r="N50" s="130"/>
      <c r="O50" s="131"/>
      <c r="P50" s="188"/>
      <c r="Q50" s="185">
        <f>STDEV(H50,I50,J50,K50,L50,M50,N50,O50,P50)</f>
        <v>0.55154328932550689</v>
      </c>
      <c r="R50" s="45">
        <f>MAX(H50,I50,J50,K50,L50,M50,N50,O50,P50)-MIN(H50,I50,J50,K50,L50,M50,N50,O50,P50)</f>
        <v>0.77999999999999992</v>
      </c>
      <c r="S50" s="45">
        <f>AVERAGE(H50,I50,J50,K50,L50,M50,N50,O50,P50)</f>
        <v>-1.01</v>
      </c>
      <c r="T50" s="46">
        <f>S50</f>
        <v>-1.01</v>
      </c>
    </row>
    <row r="51" spans="2:21" x14ac:dyDescent="0.15">
      <c r="B51" s="65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7"/>
    </row>
    <row r="52" spans="2:21" x14ac:dyDescent="0.15">
      <c r="B52" s="65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7"/>
      <c r="U52" s="66"/>
    </row>
    <row r="53" spans="2:21" x14ac:dyDescent="0.15">
      <c r="B53" s="65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7"/>
      <c r="U53" s="66"/>
    </row>
    <row r="54" spans="2:21" ht="14.25" thickBot="1" x14ac:dyDescent="0.2">
      <c r="B54" s="68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70"/>
      <c r="U54" s="66"/>
    </row>
  </sheetData>
  <mergeCells count="16">
    <mergeCell ref="C5:Q5"/>
    <mergeCell ref="W5:AK5"/>
    <mergeCell ref="B2:T2"/>
    <mergeCell ref="V2:AO2"/>
    <mergeCell ref="C4:O4"/>
    <mergeCell ref="W4:AI4"/>
    <mergeCell ref="X23:AL23"/>
    <mergeCell ref="C13:O13"/>
    <mergeCell ref="W13:AI13"/>
    <mergeCell ref="C14:Q14"/>
    <mergeCell ref="W14:AK14"/>
    <mergeCell ref="D46:R46"/>
    <mergeCell ref="C32:Q32"/>
    <mergeCell ref="C31:O31"/>
    <mergeCell ref="C22:O22"/>
    <mergeCell ref="C23:Q23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6"/>
  <sheetViews>
    <sheetView zoomScale="70" zoomScaleNormal="70" workbookViewId="0">
      <selection activeCell="B2" sqref="B2:T2"/>
    </sheetView>
  </sheetViews>
  <sheetFormatPr defaultColWidth="8" defaultRowHeight="12.75" x14ac:dyDescent="0.2"/>
  <cols>
    <col min="1" max="1" width="18.75" style="5" customWidth="1"/>
    <col min="2" max="3" width="8.5" style="5" customWidth="1"/>
    <col min="4" max="7" width="8.5" style="11" customWidth="1"/>
    <col min="8" max="9" width="10.5" style="11" bestFit="1" customWidth="1"/>
    <col min="10" max="21" width="8.5" style="5" customWidth="1"/>
    <col min="22" max="22" width="7.625" style="5" customWidth="1"/>
    <col min="23" max="23" width="20.75" style="5" customWidth="1"/>
    <col min="24" max="42" width="7.625" style="5" customWidth="1"/>
    <col min="43" max="16384" width="8" style="5"/>
  </cols>
  <sheetData>
    <row r="1" spans="1:48" ht="14.25" x14ac:dyDescent="0.2">
      <c r="A1" s="1"/>
      <c r="B1" s="2"/>
      <c r="C1" s="2"/>
      <c r="D1" s="3"/>
      <c r="E1" s="3"/>
      <c r="F1" s="3"/>
      <c r="G1" s="3"/>
      <c r="H1" s="3"/>
      <c r="I1" s="3"/>
      <c r="J1" s="4"/>
      <c r="K1" s="4"/>
      <c r="S1"/>
      <c r="T1" s="63"/>
      <c r="V1" s="1"/>
      <c r="W1" s="2"/>
      <c r="X1" s="2"/>
      <c r="Y1" s="3"/>
      <c r="Z1" s="3"/>
      <c r="AA1" s="3"/>
      <c r="AB1" s="3"/>
      <c r="AC1" s="3"/>
      <c r="AD1" s="3"/>
      <c r="AE1" s="4"/>
      <c r="AF1" s="4"/>
      <c r="AN1"/>
      <c r="AO1" s="63"/>
    </row>
    <row r="2" spans="1:48" ht="14.25" x14ac:dyDescent="0.2">
      <c r="A2" s="1"/>
      <c r="D2" s="3"/>
      <c r="E2" s="3"/>
      <c r="F2" s="3"/>
      <c r="G2" s="3"/>
      <c r="H2" s="3"/>
      <c r="I2" s="3"/>
      <c r="J2" s="4"/>
      <c r="K2" s="4"/>
      <c r="S2"/>
      <c r="T2" s="63"/>
      <c r="V2" s="1"/>
      <c r="Y2" s="3"/>
      <c r="Z2" s="3"/>
      <c r="AA2" s="3"/>
      <c r="AB2" s="3"/>
      <c r="AC2" s="3"/>
      <c r="AD2" s="3"/>
      <c r="AE2" s="4"/>
      <c r="AF2" s="4"/>
      <c r="AN2"/>
      <c r="AO2" s="63"/>
    </row>
    <row r="3" spans="1:48" ht="14.25" x14ac:dyDescent="0.2">
      <c r="A3" s="1"/>
      <c r="D3" s="3"/>
      <c r="E3" s="3"/>
      <c r="F3" s="3"/>
      <c r="G3" s="3"/>
      <c r="H3" s="3"/>
      <c r="I3" s="3"/>
      <c r="J3" s="4"/>
      <c r="K3" s="4"/>
      <c r="S3"/>
      <c r="T3" s="63"/>
      <c r="V3" s="1"/>
      <c r="Y3" s="3"/>
      <c r="Z3" s="3"/>
      <c r="AA3" s="3"/>
      <c r="AB3" s="3"/>
      <c r="AC3" s="3"/>
      <c r="AD3" s="3"/>
      <c r="AE3" s="4"/>
      <c r="AF3" s="4"/>
      <c r="AN3"/>
      <c r="AO3" s="63"/>
      <c r="AU3"/>
      <c r="AV3"/>
    </row>
    <row r="4" spans="1:48" ht="14.25" x14ac:dyDescent="0.2">
      <c r="A4" s="1"/>
      <c r="D4" s="3"/>
      <c r="E4" s="3"/>
      <c r="F4" s="3"/>
      <c r="G4" s="3"/>
      <c r="H4" s="3"/>
      <c r="I4" s="3"/>
      <c r="J4" s="4"/>
      <c r="K4" s="4"/>
      <c r="S4"/>
      <c r="T4" s="63"/>
      <c r="V4" s="1"/>
      <c r="Y4" s="3"/>
      <c r="Z4" s="3"/>
      <c r="AA4" s="3"/>
      <c r="AB4" s="3"/>
      <c r="AC4" s="3"/>
      <c r="AD4" s="3"/>
      <c r="AE4" s="4"/>
      <c r="AF4" s="4"/>
      <c r="AN4"/>
      <c r="AO4" s="63"/>
      <c r="AU4"/>
      <c r="AV4"/>
    </row>
    <row r="5" spans="1:48" ht="14.25" x14ac:dyDescent="0.2">
      <c r="A5" s="1"/>
      <c r="D5" s="3"/>
      <c r="E5" s="3"/>
      <c r="F5" s="3"/>
      <c r="G5" s="3"/>
      <c r="H5" s="3"/>
      <c r="I5" s="3"/>
      <c r="J5" s="4"/>
      <c r="K5" s="4"/>
      <c r="S5"/>
      <c r="T5" s="63"/>
      <c r="V5" s="1"/>
      <c r="Y5" s="3"/>
      <c r="Z5" s="3"/>
      <c r="AA5" s="3"/>
      <c r="AB5" s="3"/>
      <c r="AC5" s="3"/>
      <c r="AD5" s="3"/>
      <c r="AE5" s="4"/>
      <c r="AF5" s="4"/>
      <c r="AN5"/>
      <c r="AO5" s="63"/>
      <c r="AU5"/>
      <c r="AV5"/>
    </row>
    <row r="6" spans="1:48" ht="14.25" x14ac:dyDescent="0.2">
      <c r="A6" s="1"/>
      <c r="D6" s="3"/>
      <c r="E6" s="3"/>
      <c r="F6" s="3"/>
      <c r="G6" s="3"/>
      <c r="H6" s="3"/>
      <c r="I6" s="3"/>
      <c r="J6" s="4"/>
      <c r="K6" s="4"/>
      <c r="S6"/>
      <c r="T6" s="63"/>
      <c r="V6" s="1"/>
      <c r="Y6" s="3"/>
      <c r="Z6" s="3"/>
      <c r="AA6" s="3"/>
      <c r="AB6" s="3"/>
      <c r="AC6" s="3"/>
      <c r="AD6" s="3"/>
      <c r="AE6" s="4"/>
      <c r="AF6" s="4"/>
      <c r="AN6"/>
      <c r="AO6" s="63"/>
      <c r="AU6"/>
      <c r="AV6"/>
    </row>
    <row r="7" spans="1:48" ht="14.25" x14ac:dyDescent="0.2">
      <c r="A7" s="1"/>
      <c r="D7" s="3"/>
      <c r="E7" s="3"/>
      <c r="F7" s="3"/>
      <c r="G7" s="3"/>
      <c r="H7" s="3"/>
      <c r="I7" s="3"/>
      <c r="J7" s="4"/>
      <c r="K7" s="4"/>
      <c r="V7" s="1"/>
      <c r="Y7" s="3"/>
      <c r="Z7" s="3"/>
      <c r="AA7" s="3"/>
      <c r="AB7" s="3"/>
      <c r="AC7" s="3"/>
      <c r="AD7" s="3"/>
      <c r="AE7" s="4"/>
      <c r="AF7" s="4"/>
      <c r="AU7"/>
      <c r="AV7"/>
    </row>
    <row r="8" spans="1:48" ht="14.25" x14ac:dyDescent="0.2">
      <c r="A8" s="1"/>
      <c r="D8" s="3"/>
      <c r="E8" s="3"/>
      <c r="F8" s="3"/>
      <c r="G8" s="3"/>
      <c r="H8" s="3"/>
      <c r="I8" s="3"/>
      <c r="J8" s="4"/>
      <c r="K8" s="4"/>
      <c r="V8" s="1"/>
      <c r="Y8" s="3"/>
      <c r="Z8" s="3"/>
      <c r="AA8" s="3"/>
      <c r="AB8" s="3"/>
      <c r="AC8" s="3"/>
      <c r="AD8" s="3"/>
      <c r="AE8" s="4"/>
      <c r="AF8" s="4"/>
      <c r="AU8"/>
      <c r="AV8"/>
    </row>
    <row r="9" spans="1:48" ht="14.25" x14ac:dyDescent="0.2">
      <c r="A9" s="1"/>
      <c r="D9" s="3"/>
      <c r="E9" s="3"/>
      <c r="F9" s="3"/>
      <c r="G9" s="3"/>
      <c r="H9" s="3"/>
      <c r="I9" s="3"/>
      <c r="J9" s="4"/>
      <c r="K9" s="4"/>
      <c r="V9" s="1"/>
      <c r="Y9" s="3"/>
      <c r="Z9" s="3"/>
      <c r="AA9" s="3"/>
      <c r="AB9" s="3"/>
      <c r="AC9" s="3"/>
      <c r="AD9" s="3"/>
      <c r="AE9" s="4"/>
      <c r="AF9" s="4"/>
      <c r="AU9"/>
      <c r="AV9"/>
    </row>
    <row r="10" spans="1:48" ht="14.25" x14ac:dyDescent="0.2">
      <c r="A10" s="1"/>
      <c r="D10" s="3"/>
      <c r="E10" s="3"/>
      <c r="F10" s="3"/>
      <c r="G10" s="3"/>
      <c r="H10" s="3"/>
      <c r="I10" s="3"/>
      <c r="J10" s="4"/>
      <c r="K10" s="4"/>
      <c r="V10" s="1"/>
      <c r="Y10" s="3"/>
      <c r="Z10" s="3"/>
      <c r="AA10" s="3"/>
      <c r="AB10" s="3"/>
      <c r="AC10" s="3"/>
      <c r="AD10" s="3"/>
      <c r="AE10" s="4"/>
      <c r="AF10" s="4"/>
      <c r="AU10"/>
      <c r="AV10"/>
    </row>
    <row r="11" spans="1:48" ht="14.25" x14ac:dyDescent="0.2">
      <c r="A11" s="1"/>
      <c r="D11" s="3"/>
      <c r="E11" s="3"/>
      <c r="F11" s="3"/>
      <c r="G11" s="3"/>
      <c r="H11" s="3"/>
      <c r="I11" s="3"/>
      <c r="J11" s="4"/>
      <c r="K11" s="4"/>
      <c r="V11" s="1"/>
      <c r="Y11" s="3"/>
      <c r="Z11" s="3"/>
      <c r="AA11" s="3"/>
      <c r="AB11" s="3"/>
      <c r="AC11" s="3"/>
      <c r="AD11" s="3"/>
      <c r="AE11" s="4"/>
      <c r="AF11" s="4"/>
      <c r="AU11"/>
      <c r="AV11"/>
    </row>
    <row r="12" spans="1:48" ht="14.25" x14ac:dyDescent="0.2">
      <c r="A12" s="1"/>
      <c r="D12" s="3"/>
      <c r="E12" s="3"/>
      <c r="F12" s="3"/>
      <c r="G12" s="3"/>
      <c r="H12" s="3"/>
      <c r="I12" s="3"/>
      <c r="J12" s="4"/>
      <c r="K12" s="4"/>
      <c r="V12" s="1"/>
      <c r="Y12" s="3"/>
      <c r="Z12" s="3"/>
      <c r="AA12" s="3"/>
      <c r="AB12" s="3"/>
      <c r="AC12" s="3"/>
      <c r="AD12" s="3"/>
      <c r="AE12" s="4"/>
      <c r="AF12" s="4"/>
      <c r="AU12"/>
      <c r="AV12"/>
    </row>
    <row r="13" spans="1:48" ht="14.25" x14ac:dyDescent="0.2">
      <c r="A13" s="1"/>
      <c r="D13" s="3"/>
      <c r="E13" s="3"/>
      <c r="F13" s="3"/>
      <c r="G13" s="3"/>
      <c r="H13" s="3"/>
      <c r="I13" s="3"/>
      <c r="J13" s="4"/>
      <c r="K13" s="4"/>
      <c r="V13" s="1"/>
      <c r="Y13" s="3"/>
      <c r="Z13" s="3"/>
      <c r="AA13" s="3"/>
      <c r="AB13" s="3"/>
      <c r="AC13" s="3"/>
      <c r="AD13" s="3"/>
      <c r="AE13" s="4"/>
      <c r="AF13" s="4"/>
      <c r="AU13"/>
      <c r="AV13"/>
    </row>
    <row r="14" spans="1:48" ht="14.25" x14ac:dyDescent="0.2">
      <c r="A14" s="1"/>
      <c r="D14" s="3"/>
      <c r="E14" s="3"/>
      <c r="F14" s="3"/>
      <c r="G14" s="3"/>
      <c r="H14" s="3"/>
      <c r="I14" s="3"/>
      <c r="J14" s="4"/>
      <c r="K14" s="4"/>
      <c r="V14" s="1"/>
      <c r="Y14" s="3"/>
      <c r="Z14" s="3"/>
      <c r="AA14" s="3"/>
      <c r="AB14" s="3"/>
      <c r="AC14" s="3"/>
      <c r="AD14" s="3"/>
      <c r="AE14" s="4"/>
      <c r="AF14" s="4"/>
      <c r="AU14"/>
      <c r="AV14"/>
    </row>
    <row r="15" spans="1:48" ht="14.25" x14ac:dyDescent="0.2">
      <c r="A15" s="1"/>
      <c r="D15" s="3"/>
      <c r="E15" s="3"/>
      <c r="F15" s="3"/>
      <c r="G15" s="3"/>
      <c r="H15" s="3"/>
      <c r="I15" s="3"/>
      <c r="J15" s="4"/>
      <c r="K15" s="4"/>
      <c r="V15" s="1"/>
      <c r="Y15" s="3"/>
      <c r="Z15" s="3"/>
      <c r="AA15" s="3"/>
      <c r="AB15" s="3"/>
      <c r="AC15" s="3"/>
      <c r="AD15" s="3"/>
      <c r="AE15" s="4"/>
      <c r="AF15" s="4"/>
      <c r="AU15"/>
      <c r="AV15"/>
    </row>
    <row r="16" spans="1:48" ht="14.25" x14ac:dyDescent="0.2">
      <c r="A16" s="1"/>
      <c r="D16" s="3"/>
      <c r="E16" s="3"/>
      <c r="F16" s="3"/>
      <c r="G16" s="3"/>
      <c r="H16" s="3"/>
      <c r="I16" s="3"/>
      <c r="J16" s="4"/>
      <c r="K16" s="4"/>
      <c r="V16" s="1"/>
      <c r="Y16" s="3"/>
      <c r="Z16" s="3"/>
      <c r="AA16" s="3"/>
      <c r="AB16" s="3"/>
      <c r="AC16" s="3"/>
      <c r="AD16" s="3"/>
      <c r="AE16" s="4"/>
      <c r="AF16" s="4"/>
      <c r="AU16"/>
      <c r="AV16"/>
    </row>
    <row r="17" spans="1:48" ht="14.25" x14ac:dyDescent="0.2">
      <c r="A17" s="1"/>
      <c r="D17" s="3"/>
      <c r="E17" s="3"/>
      <c r="F17" s="3"/>
      <c r="G17" s="3"/>
      <c r="H17" s="3"/>
      <c r="I17" s="3"/>
      <c r="J17" s="4"/>
      <c r="K17" s="4"/>
      <c r="V17" s="1"/>
      <c r="Y17" s="3"/>
      <c r="Z17" s="3"/>
      <c r="AA17" s="3"/>
      <c r="AB17" s="3"/>
      <c r="AC17" s="3"/>
      <c r="AD17" s="3"/>
      <c r="AE17" s="4"/>
      <c r="AF17" s="4"/>
      <c r="AU17"/>
      <c r="AV17"/>
    </row>
    <row r="18" spans="1:48" ht="14.25" x14ac:dyDescent="0.2">
      <c r="A18" s="1"/>
      <c r="D18" s="3"/>
      <c r="E18" s="3"/>
      <c r="F18" s="3"/>
      <c r="G18" s="3"/>
      <c r="H18" s="3"/>
      <c r="I18" s="3"/>
      <c r="J18" s="4"/>
      <c r="K18" s="4"/>
      <c r="V18" s="1"/>
      <c r="Y18" s="3"/>
      <c r="Z18" s="3"/>
      <c r="AA18" s="3"/>
      <c r="AB18" s="3"/>
      <c r="AC18" s="3"/>
      <c r="AD18" s="3"/>
      <c r="AE18" s="4"/>
      <c r="AF18" s="4"/>
      <c r="AU18"/>
      <c r="AV18"/>
    </row>
    <row r="19" spans="1:48" ht="14.25" x14ac:dyDescent="0.2">
      <c r="A19" s="1"/>
      <c r="D19" s="3"/>
      <c r="E19" s="3"/>
      <c r="F19" s="3"/>
      <c r="G19" s="3"/>
      <c r="H19" s="3"/>
      <c r="I19" s="3"/>
      <c r="J19" s="4"/>
      <c r="K19" s="4"/>
      <c r="V19" s="1"/>
      <c r="Y19" s="3"/>
      <c r="Z19" s="3"/>
      <c r="AA19" s="3"/>
      <c r="AB19" s="3"/>
      <c r="AC19" s="3"/>
      <c r="AD19" s="3"/>
      <c r="AE19" s="4"/>
      <c r="AF19" s="4"/>
      <c r="AU19"/>
      <c r="AV19"/>
    </row>
    <row r="20" spans="1:48" ht="14.25" x14ac:dyDescent="0.2">
      <c r="A20" s="1"/>
      <c r="D20" s="3"/>
      <c r="E20" s="3"/>
      <c r="F20" s="3"/>
      <c r="G20" s="3"/>
      <c r="H20" s="3"/>
      <c r="I20" s="3"/>
      <c r="J20" s="4"/>
      <c r="K20" s="4"/>
      <c r="V20" s="1"/>
      <c r="Y20" s="3"/>
      <c r="Z20" s="3"/>
      <c r="AA20" s="3"/>
      <c r="AB20" s="3"/>
      <c r="AC20" s="3"/>
      <c r="AD20" s="3"/>
      <c r="AE20" s="4"/>
      <c r="AF20" s="4"/>
      <c r="AU20"/>
      <c r="AV20"/>
    </row>
    <row r="21" spans="1:48" ht="14.25" x14ac:dyDescent="0.2">
      <c r="A21" s="1"/>
      <c r="D21" s="3"/>
      <c r="E21" s="3"/>
      <c r="F21" s="3"/>
      <c r="G21" s="3"/>
      <c r="H21" s="3"/>
      <c r="I21" s="3"/>
      <c r="J21" s="4"/>
      <c r="K21" s="4"/>
      <c r="V21" s="1"/>
      <c r="Y21" s="3"/>
      <c r="Z21" s="3"/>
      <c r="AA21" s="3"/>
      <c r="AB21" s="3"/>
      <c r="AC21" s="3"/>
      <c r="AD21" s="3"/>
      <c r="AE21" s="4"/>
      <c r="AF21" s="4"/>
      <c r="AU21"/>
      <c r="AV21"/>
    </row>
    <row r="22" spans="1:48" ht="14.25" x14ac:dyDescent="0.2">
      <c r="A22" s="1"/>
      <c r="D22" s="3"/>
      <c r="E22" s="3"/>
      <c r="F22" s="3"/>
      <c r="G22" s="3"/>
      <c r="H22" s="3"/>
      <c r="I22" s="3"/>
      <c r="J22" s="4"/>
      <c r="K22" s="4"/>
      <c r="V22" s="1"/>
      <c r="Y22" s="3"/>
      <c r="Z22" s="3"/>
      <c r="AA22" s="3"/>
      <c r="AB22" s="3"/>
      <c r="AC22" s="3"/>
      <c r="AD22" s="3"/>
      <c r="AE22" s="4"/>
      <c r="AF22" s="4"/>
      <c r="AU22"/>
      <c r="AV22"/>
    </row>
    <row r="23" spans="1:48" ht="14.25" x14ac:dyDescent="0.2">
      <c r="A23" s="1"/>
      <c r="D23" s="3"/>
      <c r="E23" s="3"/>
      <c r="F23" s="3"/>
      <c r="G23" s="3"/>
      <c r="H23" s="3"/>
      <c r="I23" s="3"/>
      <c r="J23" s="4"/>
      <c r="K23" s="4"/>
      <c r="V23" s="1"/>
      <c r="Y23" s="3"/>
      <c r="Z23" s="3"/>
      <c r="AA23" s="3"/>
      <c r="AB23" s="3"/>
      <c r="AC23" s="3"/>
      <c r="AD23" s="3"/>
      <c r="AE23" s="4"/>
      <c r="AF23" s="4"/>
      <c r="AU23"/>
      <c r="AV23"/>
    </row>
    <row r="24" spans="1:48" x14ac:dyDescent="0.2">
      <c r="A24" s="1"/>
      <c r="D24" s="3"/>
      <c r="E24" s="3"/>
      <c r="F24" s="3"/>
      <c r="G24" s="3"/>
      <c r="H24" s="3"/>
      <c r="I24" s="3"/>
      <c r="J24" s="4"/>
      <c r="K24" s="4"/>
      <c r="V24" s="1"/>
      <c r="Y24" s="3"/>
      <c r="Z24" s="3"/>
      <c r="AA24" s="3"/>
      <c r="AB24" s="3"/>
      <c r="AC24" s="3"/>
      <c r="AD24" s="3"/>
      <c r="AE24" s="4"/>
      <c r="AF24" s="4"/>
    </row>
    <row r="25" spans="1:48" x14ac:dyDescent="0.2">
      <c r="A25" s="1"/>
      <c r="D25" s="3"/>
      <c r="E25" s="3"/>
      <c r="F25" s="3"/>
      <c r="G25" s="3"/>
      <c r="H25" s="3"/>
      <c r="I25" s="3"/>
      <c r="J25" s="4"/>
      <c r="K25" s="4"/>
      <c r="V25" s="1"/>
      <c r="Y25" s="3"/>
      <c r="Z25" s="3"/>
      <c r="AA25" s="3"/>
      <c r="AB25" s="3"/>
      <c r="AC25" s="3"/>
      <c r="AD25" s="3"/>
      <c r="AE25" s="4"/>
      <c r="AF25" s="4"/>
    </row>
    <row r="26" spans="1:48" x14ac:dyDescent="0.2">
      <c r="A26" s="1"/>
      <c r="D26" s="3"/>
      <c r="E26" s="3"/>
      <c r="F26" s="3"/>
      <c r="G26" s="3"/>
      <c r="H26" s="3"/>
      <c r="I26" s="3"/>
      <c r="J26" s="4"/>
      <c r="K26" s="4"/>
      <c r="V26" s="1"/>
      <c r="Y26" s="3"/>
      <c r="Z26" s="3"/>
      <c r="AA26" s="3"/>
      <c r="AB26" s="3"/>
      <c r="AC26" s="3"/>
      <c r="AD26" s="3"/>
      <c r="AE26" s="4"/>
      <c r="AF26" s="4"/>
    </row>
    <row r="27" spans="1:48" ht="26.25" x14ac:dyDescent="0.4">
      <c r="A27" s="173" t="s">
        <v>62</v>
      </c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3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  <c r="AP27" s="174"/>
    </row>
    <row r="28" spans="1:48" s="8" customFormat="1" ht="38.25" customHeight="1" x14ac:dyDescent="0.2">
      <c r="A28" s="6" t="s">
        <v>55</v>
      </c>
      <c r="B28" s="7" t="s">
        <v>20</v>
      </c>
      <c r="C28" s="7" t="s">
        <v>56</v>
      </c>
      <c r="D28" s="7" t="s">
        <v>57</v>
      </c>
      <c r="E28" s="7" t="s">
        <v>19</v>
      </c>
      <c r="F28" s="7" t="s">
        <v>58</v>
      </c>
      <c r="G28" s="7" t="s">
        <v>59</v>
      </c>
      <c r="H28" s="7" t="s">
        <v>60</v>
      </c>
      <c r="I28" s="7" t="s">
        <v>61</v>
      </c>
      <c r="J28" s="7" t="s">
        <v>61</v>
      </c>
      <c r="K28" s="7" t="s">
        <v>61</v>
      </c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</row>
    <row r="29" spans="1:48" ht="14.25" x14ac:dyDescent="0.2">
      <c r="A29">
        <v>-15</v>
      </c>
      <c r="B29" s="9"/>
      <c r="C29" s="9"/>
      <c r="D29" s="9"/>
      <c r="E29" s="9"/>
      <c r="F29" s="9"/>
      <c r="G29" s="9"/>
      <c r="H29" s="9"/>
      <c r="I29" s="9"/>
      <c r="J29" s="10"/>
      <c r="K29" s="10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</row>
    <row r="30" spans="1:48" ht="14.25" x14ac:dyDescent="0.2">
      <c r="A30">
        <f>A29+1</f>
        <v>-14</v>
      </c>
      <c r="B30" s="9"/>
      <c r="C30" s="9"/>
      <c r="D30" s="9"/>
      <c r="E30" s="9"/>
      <c r="F30" s="9"/>
      <c r="G30" s="9"/>
      <c r="H30" s="9"/>
      <c r="I30" s="9"/>
      <c r="J30" s="10"/>
      <c r="K30" s="10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</row>
    <row r="31" spans="1:48" ht="14.25" x14ac:dyDescent="0.2">
      <c r="A31">
        <f t="shared" ref="A31:A49" si="0">A30+1</f>
        <v>-13</v>
      </c>
      <c r="B31" s="9"/>
      <c r="C31" s="9"/>
      <c r="D31" s="9"/>
      <c r="E31" s="9"/>
      <c r="F31" s="9"/>
      <c r="G31" s="9"/>
      <c r="H31" s="9"/>
      <c r="I31" s="9"/>
      <c r="J31" s="10"/>
      <c r="K31" s="10"/>
      <c r="R31" s="66"/>
      <c r="S31" s="66"/>
      <c r="Y31" s="66"/>
      <c r="Z31" s="66"/>
    </row>
    <row r="32" spans="1:48" ht="14.25" x14ac:dyDescent="0.2">
      <c r="A32">
        <f t="shared" si="0"/>
        <v>-12</v>
      </c>
      <c r="B32" s="9"/>
      <c r="C32" s="9"/>
      <c r="D32" s="9"/>
      <c r="E32" s="9"/>
      <c r="F32" s="9"/>
      <c r="G32" s="9"/>
      <c r="H32" s="9"/>
      <c r="I32" s="9"/>
      <c r="J32" s="10"/>
      <c r="K32" s="10"/>
    </row>
    <row r="33" spans="1:11" ht="14.25" x14ac:dyDescent="0.2">
      <c r="A33">
        <f t="shared" si="0"/>
        <v>-11</v>
      </c>
      <c r="B33" s="9"/>
      <c r="C33" s="9"/>
      <c r="D33" s="9"/>
      <c r="E33" s="9"/>
      <c r="F33" s="9"/>
      <c r="G33" s="9"/>
      <c r="H33" s="9"/>
      <c r="I33" s="9"/>
      <c r="J33" s="10"/>
      <c r="K33" s="10"/>
    </row>
    <row r="34" spans="1:11" ht="14.25" x14ac:dyDescent="0.2">
      <c r="A34">
        <f t="shared" si="0"/>
        <v>-10</v>
      </c>
      <c r="B34" s="9"/>
      <c r="C34" s="9"/>
      <c r="D34" s="9"/>
      <c r="E34" s="9"/>
      <c r="F34" s="9"/>
      <c r="G34" s="9"/>
      <c r="H34" s="9"/>
      <c r="I34" s="9"/>
      <c r="J34" s="10"/>
      <c r="K34" s="10"/>
    </row>
    <row r="35" spans="1:11" ht="14.25" x14ac:dyDescent="0.2">
      <c r="A35">
        <f t="shared" si="0"/>
        <v>-9</v>
      </c>
      <c r="B35" s="9"/>
      <c r="C35" s="9"/>
      <c r="D35" s="9"/>
      <c r="E35" s="9"/>
      <c r="F35" s="9"/>
      <c r="G35" s="9"/>
      <c r="H35" s="9"/>
      <c r="I35" s="9"/>
      <c r="J35" s="10"/>
      <c r="K35" s="10"/>
    </row>
    <row r="36" spans="1:11" ht="14.25" x14ac:dyDescent="0.2">
      <c r="A36">
        <f t="shared" si="0"/>
        <v>-8</v>
      </c>
      <c r="B36" s="9"/>
      <c r="C36" s="9"/>
      <c r="D36" s="9"/>
      <c r="E36" s="9"/>
      <c r="F36" s="9"/>
      <c r="G36" s="9"/>
      <c r="H36" s="9"/>
      <c r="I36" s="9"/>
      <c r="J36" s="10"/>
      <c r="K36" s="10"/>
    </row>
    <row r="37" spans="1:11" ht="14.25" x14ac:dyDescent="0.2">
      <c r="A37">
        <f t="shared" si="0"/>
        <v>-7</v>
      </c>
      <c r="B37" s="9"/>
      <c r="C37" s="9"/>
      <c r="D37" s="9"/>
      <c r="E37" s="9"/>
      <c r="F37" s="9"/>
      <c r="G37" s="9"/>
      <c r="H37" s="9"/>
      <c r="I37" s="9"/>
      <c r="J37" s="10"/>
      <c r="K37" s="10"/>
    </row>
    <row r="38" spans="1:11" ht="14.25" x14ac:dyDescent="0.2">
      <c r="A38">
        <f t="shared" si="0"/>
        <v>-6</v>
      </c>
      <c r="B38" s="9"/>
      <c r="C38" s="9"/>
      <c r="D38" s="9"/>
      <c r="E38" s="9"/>
      <c r="F38" s="9"/>
      <c r="G38" s="9"/>
      <c r="H38" s="9"/>
      <c r="I38" s="9"/>
      <c r="J38" s="10"/>
      <c r="K38" s="10"/>
    </row>
    <row r="39" spans="1:11" ht="14.25" x14ac:dyDescent="0.2">
      <c r="A39">
        <f t="shared" si="0"/>
        <v>-5</v>
      </c>
      <c r="B39" s="9"/>
      <c r="C39" s="9"/>
      <c r="D39" s="9"/>
      <c r="E39" s="9"/>
      <c r="F39" s="9"/>
      <c r="G39" s="9"/>
      <c r="H39" s="9"/>
      <c r="I39" s="9"/>
      <c r="J39" s="10"/>
      <c r="K39" s="10"/>
    </row>
    <row r="40" spans="1:11" ht="14.25" x14ac:dyDescent="0.2">
      <c r="A40">
        <f t="shared" si="0"/>
        <v>-4</v>
      </c>
      <c r="B40" s="9"/>
      <c r="C40" s="9"/>
      <c r="D40" s="9"/>
      <c r="E40" s="9"/>
      <c r="F40" s="9"/>
      <c r="G40" s="9"/>
      <c r="H40" s="9"/>
      <c r="I40" s="9"/>
      <c r="J40" s="10"/>
      <c r="K40" s="10"/>
    </row>
    <row r="41" spans="1:11" ht="14.25" x14ac:dyDescent="0.2">
      <c r="A41">
        <f t="shared" si="0"/>
        <v>-3</v>
      </c>
      <c r="B41" s="9"/>
      <c r="C41" s="9"/>
      <c r="D41" s="9"/>
      <c r="E41" s="9"/>
      <c r="F41" s="9"/>
      <c r="G41" s="9"/>
      <c r="H41" s="9"/>
      <c r="I41" s="9"/>
      <c r="J41" s="10"/>
      <c r="K41" s="10"/>
    </row>
    <row r="42" spans="1:11" ht="14.25" x14ac:dyDescent="0.2">
      <c r="A42">
        <f t="shared" si="0"/>
        <v>-2</v>
      </c>
      <c r="B42" s="9"/>
      <c r="C42" s="9"/>
      <c r="D42" s="9"/>
      <c r="E42" s="9"/>
      <c r="F42" s="9"/>
      <c r="G42" s="9"/>
      <c r="H42" s="9"/>
      <c r="I42" s="9"/>
      <c r="J42" s="10"/>
      <c r="K42" s="10"/>
    </row>
    <row r="43" spans="1:11" ht="14.25" x14ac:dyDescent="0.2">
      <c r="A43">
        <f t="shared" si="0"/>
        <v>-1</v>
      </c>
      <c r="B43" s="9"/>
      <c r="C43" s="9"/>
      <c r="D43" s="9"/>
      <c r="E43" s="9"/>
      <c r="F43" s="9"/>
      <c r="G43" s="9"/>
      <c r="H43" s="9"/>
      <c r="I43" s="9"/>
      <c r="J43" s="10"/>
      <c r="K43" s="10"/>
    </row>
    <row r="44" spans="1:11" ht="14.25" x14ac:dyDescent="0.2">
      <c r="A44">
        <f t="shared" si="0"/>
        <v>0</v>
      </c>
      <c r="B44" s="9"/>
      <c r="C44" s="9"/>
      <c r="D44" s="9"/>
      <c r="E44" s="9"/>
      <c r="F44" s="9"/>
      <c r="G44" s="9"/>
      <c r="H44" s="9"/>
      <c r="I44" s="9"/>
      <c r="J44" s="10"/>
      <c r="K44" s="10"/>
    </row>
    <row r="45" spans="1:11" ht="14.25" x14ac:dyDescent="0.2">
      <c r="A45">
        <f t="shared" si="0"/>
        <v>1</v>
      </c>
      <c r="B45" s="9"/>
      <c r="C45" s="9"/>
      <c r="D45" s="9"/>
      <c r="E45" s="9"/>
      <c r="F45" s="9"/>
      <c r="G45" s="9"/>
      <c r="H45" s="9"/>
      <c r="I45" s="9"/>
      <c r="J45" s="10"/>
      <c r="K45" s="10"/>
    </row>
    <row r="46" spans="1:11" ht="14.25" x14ac:dyDescent="0.2">
      <c r="A46">
        <f t="shared" si="0"/>
        <v>2</v>
      </c>
      <c r="B46" s="9"/>
      <c r="C46" s="9"/>
      <c r="D46" s="9"/>
      <c r="E46" s="9"/>
      <c r="F46" s="9"/>
      <c r="G46" s="9"/>
      <c r="H46" s="9"/>
      <c r="I46" s="9"/>
      <c r="J46" s="10"/>
      <c r="K46" s="10"/>
    </row>
    <row r="47" spans="1:11" ht="14.25" x14ac:dyDescent="0.2">
      <c r="A47">
        <f t="shared" si="0"/>
        <v>3</v>
      </c>
      <c r="B47" s="9"/>
      <c r="C47" s="9"/>
      <c r="D47" s="9"/>
      <c r="E47" s="9"/>
      <c r="F47" s="9"/>
      <c r="G47" s="9"/>
      <c r="H47" s="9"/>
      <c r="I47" s="9"/>
      <c r="J47" s="10"/>
      <c r="K47" s="10"/>
    </row>
    <row r="48" spans="1:11" ht="14.25" x14ac:dyDescent="0.2">
      <c r="A48">
        <f t="shared" si="0"/>
        <v>4</v>
      </c>
      <c r="B48" s="9"/>
      <c r="C48" s="9"/>
      <c r="D48" s="9"/>
      <c r="E48" s="9"/>
      <c r="F48" s="9"/>
      <c r="G48" s="9"/>
      <c r="H48" s="9"/>
      <c r="I48" s="9"/>
      <c r="J48" s="10"/>
      <c r="K48" s="10"/>
    </row>
    <row r="49" spans="1:29" ht="14.25" x14ac:dyDescent="0.2">
      <c r="A49">
        <f t="shared" si="0"/>
        <v>5</v>
      </c>
      <c r="B49" s="9"/>
      <c r="C49" s="9"/>
      <c r="D49" s="9"/>
      <c r="E49" s="9"/>
      <c r="F49" s="9"/>
      <c r="G49" s="9"/>
      <c r="H49" s="9"/>
      <c r="I49" s="9"/>
      <c r="J49" s="10"/>
      <c r="K49" s="10"/>
    </row>
    <row r="50" spans="1:29" ht="14.25" x14ac:dyDescent="0.2">
      <c r="A50"/>
      <c r="B50" s="9"/>
      <c r="C50" s="9"/>
      <c r="D50" s="9"/>
      <c r="E50" s="9"/>
      <c r="F50" s="9"/>
      <c r="G50" s="9"/>
      <c r="H50" s="9"/>
      <c r="I50" s="9"/>
      <c r="J50" s="9"/>
      <c r="K50" s="9"/>
    </row>
    <row r="51" spans="1:29" ht="14.25" x14ac:dyDescent="0.2">
      <c r="A51" s="12" t="s">
        <v>2</v>
      </c>
      <c r="B51" s="13" t="str">
        <f t="shared" ref="B51:K51" si="1">IF(OR(MIN(B$29:B$50)&gt;$B53*$B$54,SUM(B$29:B$50)=0),"",(LOG10(($B53*$B$54)/INDEX(B$29:B$50,MATCH($B53*$B$54,B$29:B$50)))/LOG10(INDEX(B$29:B$50,MATCH($B53*$B$54,B$29:B$50))/INDEX(B$29:B$50,1+MATCH($B53*$B$54,B$29:B$50))))*(INDEX($A$29:$A$50,MATCH($B53*$B$54,B$29:B$50))-INDEX($A$29:$A$50,1+MATCH($B53*$B$54,B$29:B$50)))+INDEX($A$29:$A$50,MATCH($B53*$B$54,B$29:B$50)))</f>
        <v/>
      </c>
      <c r="C51" s="13" t="str">
        <f t="shared" si="1"/>
        <v/>
      </c>
      <c r="D51" s="13" t="str">
        <f t="shared" si="1"/>
        <v/>
      </c>
      <c r="E51" s="13" t="str">
        <f t="shared" si="1"/>
        <v/>
      </c>
      <c r="F51" s="13" t="str">
        <f t="shared" si="1"/>
        <v/>
      </c>
      <c r="G51" s="13" t="str">
        <f t="shared" si="1"/>
        <v/>
      </c>
      <c r="H51" s="13" t="str">
        <f t="shared" si="1"/>
        <v/>
      </c>
      <c r="I51" s="13" t="str">
        <f t="shared" si="1"/>
        <v/>
      </c>
      <c r="J51" s="13" t="str">
        <f t="shared" si="1"/>
        <v/>
      </c>
      <c r="K51" s="13" t="str">
        <f t="shared" si="1"/>
        <v/>
      </c>
      <c r="AC51" s="13"/>
    </row>
    <row r="52" spans="1:29" ht="14.25" x14ac:dyDescent="0.2">
      <c r="A52" s="12"/>
      <c r="B52" s="13"/>
      <c r="C52" s="13"/>
      <c r="D52" s="13"/>
      <c r="E52" s="13"/>
      <c r="F52" s="13"/>
      <c r="G52" s="13"/>
      <c r="H52" s="13"/>
      <c r="I52" s="13"/>
      <c r="J52" s="13"/>
      <c r="K52" s="13"/>
    </row>
    <row r="53" spans="1:29" ht="14.25" x14ac:dyDescent="0.2">
      <c r="A53" s="14" t="s">
        <v>0</v>
      </c>
      <c r="B53" s="15">
        <v>0.7</v>
      </c>
      <c r="C53" s="13"/>
      <c r="D53" s="13"/>
      <c r="E53" s="13"/>
      <c r="F53" s="13"/>
      <c r="G53" s="13"/>
      <c r="H53" s="13"/>
      <c r="I53" s="13"/>
      <c r="J53" s="13"/>
      <c r="K53" s="13"/>
    </row>
    <row r="54" spans="1:29" ht="14.25" x14ac:dyDescent="0.2">
      <c r="A54" s="19" t="s">
        <v>3</v>
      </c>
      <c r="B54" s="72"/>
      <c r="C54" s="20" t="s">
        <v>4</v>
      </c>
      <c r="D54" s="5"/>
      <c r="E54" s="5"/>
      <c r="F54" s="5"/>
      <c r="G54" s="5"/>
      <c r="H54" s="5"/>
      <c r="I54" s="5"/>
    </row>
    <row r="55" spans="1:29" x14ac:dyDescent="0.2">
      <c r="D55" s="5"/>
      <c r="E55" s="5"/>
      <c r="F55" s="5"/>
      <c r="G55" s="5"/>
      <c r="H55" s="5"/>
      <c r="I55" s="5"/>
    </row>
    <row r="56" spans="1:29" ht="54" customHeight="1" x14ac:dyDescent="0.2">
      <c r="D56" s="5"/>
      <c r="E56" s="5"/>
      <c r="F56" s="5"/>
      <c r="G56" s="5"/>
      <c r="H56" s="5"/>
      <c r="I56" s="5"/>
    </row>
    <row r="57" spans="1:29" x14ac:dyDescent="0.2">
      <c r="D57" s="5"/>
      <c r="E57" s="5"/>
      <c r="F57" s="5"/>
      <c r="G57" s="5"/>
      <c r="H57" s="5"/>
      <c r="I57" s="5"/>
    </row>
    <row r="58" spans="1:29" x14ac:dyDescent="0.2">
      <c r="D58" s="5"/>
      <c r="E58" s="5"/>
      <c r="F58" s="5"/>
      <c r="G58" s="5"/>
      <c r="H58" s="5"/>
      <c r="I58" s="5"/>
    </row>
    <row r="59" spans="1:29" x14ac:dyDescent="0.2">
      <c r="D59" s="5"/>
      <c r="E59" s="5"/>
      <c r="F59" s="5"/>
      <c r="G59" s="5"/>
      <c r="H59" s="5"/>
      <c r="I59" s="5"/>
    </row>
    <row r="60" spans="1:29" x14ac:dyDescent="0.2">
      <c r="D60" s="5"/>
      <c r="E60" s="5"/>
      <c r="F60" s="5"/>
      <c r="G60" s="5"/>
      <c r="H60" s="5"/>
      <c r="I60" s="5"/>
    </row>
    <row r="61" spans="1:29" x14ac:dyDescent="0.2">
      <c r="D61" s="5"/>
      <c r="E61" s="5"/>
      <c r="F61" s="5"/>
      <c r="G61" s="5"/>
      <c r="H61" s="5"/>
      <c r="I61" s="5"/>
    </row>
    <row r="62" spans="1:29" x14ac:dyDescent="0.2">
      <c r="D62" s="5"/>
      <c r="E62" s="5"/>
      <c r="F62" s="5"/>
      <c r="G62" s="5"/>
      <c r="H62" s="5"/>
      <c r="I62" s="5"/>
    </row>
    <row r="63" spans="1:29" x14ac:dyDescent="0.2">
      <c r="D63" s="5"/>
      <c r="E63" s="5"/>
      <c r="F63" s="5"/>
      <c r="G63" s="5"/>
      <c r="H63" s="5"/>
      <c r="I63" s="5"/>
    </row>
    <row r="64" spans="1:29" x14ac:dyDescent="0.2">
      <c r="D64" s="5"/>
      <c r="E64" s="5"/>
      <c r="F64" s="5"/>
      <c r="G64" s="5"/>
      <c r="H64" s="5"/>
      <c r="I64" s="5"/>
    </row>
    <row r="65" spans="4:15" x14ac:dyDescent="0.2">
      <c r="D65" s="5"/>
      <c r="E65" s="5"/>
      <c r="F65" s="5"/>
      <c r="G65" s="5"/>
      <c r="H65" s="5"/>
      <c r="I65" s="5"/>
    </row>
    <row r="66" spans="4:15" x14ac:dyDescent="0.2">
      <c r="D66" s="5"/>
      <c r="E66" s="5"/>
      <c r="F66" s="5"/>
      <c r="G66" s="5"/>
      <c r="H66" s="5"/>
      <c r="I66" s="5"/>
    </row>
    <row r="67" spans="4:15" x14ac:dyDescent="0.2">
      <c r="D67" s="5"/>
      <c r="E67" s="5"/>
      <c r="F67" s="5"/>
      <c r="G67" s="5"/>
      <c r="H67" s="5"/>
      <c r="I67" s="5"/>
    </row>
    <row r="68" spans="4:15" x14ac:dyDescent="0.2">
      <c r="D68" s="5"/>
      <c r="E68" s="5"/>
      <c r="F68" s="5"/>
      <c r="G68" s="5"/>
      <c r="H68" s="5"/>
      <c r="I68" s="5"/>
    </row>
    <row r="69" spans="4:15" x14ac:dyDescent="0.2">
      <c r="D69" s="5"/>
      <c r="E69" s="5"/>
      <c r="F69" s="5"/>
      <c r="G69" s="5"/>
      <c r="H69" s="5"/>
      <c r="I69" s="5"/>
    </row>
    <row r="70" spans="4:15" x14ac:dyDescent="0.2">
      <c r="D70" s="5"/>
      <c r="E70" s="5"/>
      <c r="F70" s="5"/>
      <c r="G70" s="5"/>
      <c r="H70" s="5"/>
      <c r="I70" s="5"/>
    </row>
    <row r="71" spans="4:15" x14ac:dyDescent="0.2">
      <c r="D71" s="5"/>
      <c r="E71" s="5"/>
      <c r="F71" s="5"/>
      <c r="G71" s="5"/>
      <c r="H71" s="5"/>
      <c r="I71" s="5"/>
    </row>
    <row r="72" spans="4:15" x14ac:dyDescent="0.2">
      <c r="D72" s="5"/>
      <c r="E72" s="5"/>
      <c r="F72" s="5"/>
      <c r="G72" s="5"/>
      <c r="H72" s="5"/>
      <c r="I72" s="5"/>
    </row>
    <row r="73" spans="4:15" x14ac:dyDescent="0.2">
      <c r="D73" s="5"/>
      <c r="E73" s="5"/>
      <c r="F73" s="5"/>
      <c r="G73" s="5"/>
      <c r="H73" s="5"/>
      <c r="I73" s="5"/>
    </row>
    <row r="74" spans="4:15" x14ac:dyDescent="0.2">
      <c r="D74" s="5"/>
      <c r="E74" s="5"/>
      <c r="F74" s="5"/>
      <c r="G74" s="5"/>
      <c r="H74" s="5"/>
      <c r="I74" s="5"/>
    </row>
    <row r="75" spans="4:15" x14ac:dyDescent="0.2">
      <c r="D75" s="5"/>
      <c r="E75" s="5"/>
      <c r="F75" s="5"/>
      <c r="G75" s="5"/>
      <c r="H75" s="5"/>
      <c r="I75" s="5"/>
    </row>
    <row r="76" spans="4:15" x14ac:dyDescent="0.2">
      <c r="D76" s="5"/>
      <c r="E76" s="5"/>
      <c r="F76" s="5"/>
      <c r="G76" s="5"/>
      <c r="H76" s="5"/>
      <c r="I76" s="5"/>
      <c r="N76" s="73"/>
      <c r="O76" s="73"/>
    </row>
    <row r="77" spans="4:15" x14ac:dyDescent="0.2">
      <c r="D77" s="5"/>
      <c r="E77" s="5"/>
      <c r="F77" s="5"/>
      <c r="G77" s="5"/>
      <c r="H77" s="5"/>
      <c r="I77" s="5"/>
      <c r="N77" s="73"/>
      <c r="O77" s="73"/>
    </row>
    <row r="78" spans="4:15" x14ac:dyDescent="0.2">
      <c r="D78" s="5"/>
      <c r="E78" s="5"/>
      <c r="F78" s="5"/>
      <c r="G78" s="5"/>
      <c r="H78" s="5"/>
      <c r="I78" s="5"/>
      <c r="N78" s="73"/>
      <c r="O78" s="73"/>
    </row>
    <row r="79" spans="4:15" x14ac:dyDescent="0.2">
      <c r="D79" s="5"/>
      <c r="E79" s="5"/>
      <c r="F79" s="5"/>
      <c r="G79" s="5"/>
      <c r="H79" s="5"/>
      <c r="I79" s="5"/>
      <c r="N79" s="73"/>
      <c r="O79" s="73"/>
    </row>
    <row r="80" spans="4:15" x14ac:dyDescent="0.2">
      <c r="D80" s="5"/>
      <c r="E80" s="5"/>
      <c r="F80" s="5"/>
      <c r="G80" s="5"/>
      <c r="H80" s="5"/>
      <c r="I80" s="5"/>
      <c r="N80" s="73"/>
      <c r="O80" s="73"/>
    </row>
    <row r="81" spans="4:21" x14ac:dyDescent="0.2">
      <c r="D81" s="5"/>
      <c r="E81" s="5"/>
      <c r="F81" s="5"/>
      <c r="G81" s="5"/>
      <c r="H81" s="5"/>
      <c r="I81" s="5"/>
      <c r="N81" s="73"/>
      <c r="O81" s="73"/>
    </row>
    <row r="82" spans="4:21" x14ac:dyDescent="0.2">
      <c r="D82" s="5"/>
      <c r="E82" s="5"/>
      <c r="F82" s="5"/>
      <c r="G82" s="5"/>
      <c r="H82" s="5"/>
      <c r="I82" s="5"/>
      <c r="N82" s="74"/>
      <c r="O82" s="74"/>
    </row>
    <row r="83" spans="4:21" x14ac:dyDescent="0.2">
      <c r="D83" s="5"/>
      <c r="E83" s="5"/>
      <c r="F83" s="5"/>
      <c r="G83" s="5"/>
      <c r="H83" s="5"/>
      <c r="I83" s="5"/>
      <c r="L83" s="18"/>
      <c r="M83" s="18"/>
      <c r="R83" s="18"/>
      <c r="S83" s="18"/>
      <c r="T83" s="18"/>
      <c r="U83" s="18"/>
    </row>
    <row r="84" spans="4:21" x14ac:dyDescent="0.2">
      <c r="D84" s="5"/>
      <c r="E84" s="5"/>
      <c r="F84" s="5"/>
      <c r="G84" s="5"/>
      <c r="H84" s="5"/>
      <c r="I84" s="5"/>
    </row>
    <row r="85" spans="4:21" x14ac:dyDescent="0.2">
      <c r="D85" s="5"/>
      <c r="E85" s="5"/>
      <c r="F85" s="5"/>
      <c r="G85" s="5"/>
      <c r="H85" s="5"/>
      <c r="I85" s="5"/>
    </row>
    <row r="86" spans="4:21" x14ac:dyDescent="0.2">
      <c r="D86" s="5"/>
      <c r="E86" s="5"/>
      <c r="F86" s="5"/>
      <c r="G86" s="5"/>
      <c r="H86" s="5"/>
      <c r="I86" s="5"/>
    </row>
    <row r="87" spans="4:21" x14ac:dyDescent="0.2">
      <c r="D87" s="5"/>
      <c r="E87" s="5"/>
      <c r="F87" s="5"/>
      <c r="G87" s="5"/>
      <c r="H87" s="5"/>
      <c r="I87" s="5"/>
    </row>
    <row r="88" spans="4:21" x14ac:dyDescent="0.2">
      <c r="D88" s="5"/>
      <c r="E88" s="5"/>
      <c r="F88" s="5"/>
      <c r="G88" s="5"/>
      <c r="H88" s="5"/>
      <c r="I88" s="5"/>
    </row>
    <row r="89" spans="4:21" x14ac:dyDescent="0.2">
      <c r="D89" s="5"/>
      <c r="E89" s="5"/>
      <c r="F89" s="5"/>
      <c r="G89" s="5"/>
      <c r="H89" s="5"/>
      <c r="I89" s="5"/>
    </row>
    <row r="90" spans="4:21" x14ac:dyDescent="0.2">
      <c r="D90" s="5"/>
      <c r="E90" s="5"/>
      <c r="F90" s="5"/>
      <c r="G90" s="5"/>
      <c r="H90" s="5"/>
      <c r="I90" s="5"/>
    </row>
    <row r="91" spans="4:21" x14ac:dyDescent="0.2">
      <c r="D91" s="5"/>
      <c r="E91" s="5"/>
      <c r="F91" s="5"/>
      <c r="G91" s="5"/>
      <c r="H91" s="5"/>
      <c r="I91" s="5"/>
    </row>
    <row r="92" spans="4:21" x14ac:dyDescent="0.2">
      <c r="D92" s="5"/>
      <c r="E92" s="5"/>
      <c r="F92" s="5"/>
      <c r="G92" s="5"/>
      <c r="H92" s="5"/>
      <c r="I92" s="5"/>
    </row>
    <row r="93" spans="4:21" x14ac:dyDescent="0.2">
      <c r="D93" s="5"/>
      <c r="E93" s="5"/>
      <c r="F93" s="5"/>
      <c r="G93" s="5"/>
      <c r="H93" s="5"/>
      <c r="I93" s="5"/>
    </row>
    <row r="94" spans="4:21" x14ac:dyDescent="0.2">
      <c r="D94" s="5"/>
      <c r="E94" s="5"/>
      <c r="F94" s="5"/>
      <c r="G94" s="5"/>
      <c r="H94" s="5"/>
      <c r="I94" s="5"/>
    </row>
    <row r="95" spans="4:21" x14ac:dyDescent="0.2">
      <c r="D95" s="5"/>
      <c r="E95" s="5"/>
      <c r="F95" s="5"/>
      <c r="G95" s="5"/>
      <c r="H95" s="5"/>
      <c r="I95" s="5"/>
    </row>
    <row r="96" spans="4:21" x14ac:dyDescent="0.2">
      <c r="D96" s="5"/>
      <c r="E96" s="5"/>
      <c r="F96" s="5"/>
      <c r="G96" s="5"/>
      <c r="H96" s="5"/>
      <c r="I96" s="5"/>
    </row>
    <row r="97" spans="2:11" x14ac:dyDescent="0.2">
      <c r="D97" s="5"/>
      <c r="E97" s="5"/>
      <c r="F97" s="5"/>
      <c r="G97" s="5"/>
      <c r="H97" s="5"/>
      <c r="I97" s="5"/>
    </row>
    <row r="98" spans="2:11" x14ac:dyDescent="0.2">
      <c r="D98" s="5"/>
      <c r="E98" s="5"/>
      <c r="F98" s="5"/>
      <c r="G98" s="5"/>
      <c r="H98" s="5"/>
      <c r="I98" s="5"/>
    </row>
    <row r="99" spans="2:11" x14ac:dyDescent="0.2">
      <c r="D99" s="16"/>
      <c r="E99" s="16"/>
      <c r="F99" s="16"/>
      <c r="G99" s="16"/>
      <c r="H99" s="16"/>
      <c r="I99" s="16"/>
      <c r="J99" s="17"/>
      <c r="K99" s="17"/>
    </row>
    <row r="100" spans="2:11" x14ac:dyDescent="0.2">
      <c r="D100" s="16"/>
      <c r="E100" s="16"/>
      <c r="F100" s="16"/>
      <c r="G100" s="16"/>
      <c r="H100" s="16"/>
      <c r="I100" s="16"/>
      <c r="J100" s="17"/>
      <c r="K100" s="17"/>
    </row>
    <row r="101" spans="2:11" x14ac:dyDescent="0.2">
      <c r="D101" s="16"/>
      <c r="E101" s="16"/>
      <c r="F101" s="16"/>
      <c r="G101" s="16"/>
      <c r="H101" s="16"/>
      <c r="I101" s="16"/>
      <c r="J101" s="17"/>
      <c r="K101" s="17"/>
    </row>
    <row r="102" spans="2:11" x14ac:dyDescent="0.2">
      <c r="D102" s="16"/>
      <c r="E102" s="16"/>
      <c r="F102" s="16"/>
      <c r="G102" s="16"/>
      <c r="H102" s="16"/>
      <c r="I102" s="16"/>
      <c r="J102" s="17"/>
      <c r="K102" s="17"/>
    </row>
    <row r="103" spans="2:11" x14ac:dyDescent="0.2">
      <c r="D103" s="16"/>
      <c r="E103" s="16"/>
      <c r="F103" s="16"/>
      <c r="G103" s="16"/>
      <c r="H103" s="16"/>
      <c r="I103" s="16"/>
      <c r="J103" s="17"/>
      <c r="K103" s="17"/>
    </row>
    <row r="104" spans="2:11" x14ac:dyDescent="0.2">
      <c r="D104" s="16"/>
      <c r="E104" s="16"/>
      <c r="F104" s="16"/>
      <c r="G104" s="16"/>
      <c r="H104" s="16"/>
      <c r="I104" s="16"/>
      <c r="J104" s="17"/>
      <c r="K104" s="17"/>
    </row>
    <row r="105" spans="2:11" x14ac:dyDescent="0.2">
      <c r="D105" s="16"/>
      <c r="E105" s="16"/>
      <c r="F105" s="16"/>
      <c r="G105" s="16"/>
      <c r="H105" s="16"/>
      <c r="I105" s="16"/>
    </row>
    <row r="106" spans="2:11" x14ac:dyDescent="0.2">
      <c r="B106" s="18"/>
      <c r="C106" s="18"/>
      <c r="D106" s="16"/>
      <c r="E106" s="16"/>
      <c r="F106" s="16"/>
      <c r="G106" s="16"/>
      <c r="H106" s="16"/>
      <c r="I106" s="16"/>
    </row>
  </sheetData>
  <mergeCells count="2">
    <mergeCell ref="A27:U27"/>
    <mergeCell ref="V27:AP27"/>
  </mergeCells>
  <phoneticPr fontId="1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6"/>
  <sheetViews>
    <sheetView topLeftCell="A12" workbookViewId="0">
      <selection activeCell="B2" sqref="B2:T2"/>
    </sheetView>
  </sheetViews>
  <sheetFormatPr defaultColWidth="8" defaultRowHeight="12.75" x14ac:dyDescent="0.2"/>
  <cols>
    <col min="1" max="1" width="18.75" style="5" customWidth="1"/>
    <col min="2" max="3" width="8.5" style="5" customWidth="1"/>
    <col min="4" max="7" width="8.5" style="11" customWidth="1"/>
    <col min="8" max="9" width="10.5" style="11" bestFit="1" customWidth="1"/>
    <col min="10" max="21" width="8.5" style="5" customWidth="1"/>
    <col min="22" max="22" width="7.625" style="5" customWidth="1"/>
    <col min="23" max="23" width="20.75" style="5" customWidth="1"/>
    <col min="24" max="42" width="7.625" style="5" customWidth="1"/>
    <col min="43" max="16384" width="8" style="5"/>
  </cols>
  <sheetData>
    <row r="1" spans="1:48" ht="14.25" x14ac:dyDescent="0.2">
      <c r="A1" s="1"/>
      <c r="B1" s="2"/>
      <c r="C1" s="2"/>
      <c r="D1" s="3"/>
      <c r="E1" s="3"/>
      <c r="F1" s="3"/>
      <c r="G1" s="3"/>
      <c r="H1" s="3"/>
      <c r="I1" s="3"/>
      <c r="J1" s="4"/>
      <c r="K1" s="4"/>
      <c r="S1"/>
      <c r="T1" s="63"/>
      <c r="V1" s="1"/>
      <c r="W1" s="2"/>
      <c r="X1" s="2"/>
      <c r="Y1" s="3"/>
      <c r="Z1" s="3"/>
      <c r="AA1" s="3"/>
      <c r="AB1" s="3"/>
      <c r="AC1" s="3"/>
      <c r="AD1" s="3"/>
      <c r="AE1" s="4"/>
      <c r="AF1" s="4"/>
      <c r="AN1"/>
      <c r="AO1" s="63"/>
    </row>
    <row r="2" spans="1:48" ht="14.25" x14ac:dyDescent="0.2">
      <c r="A2" s="1"/>
      <c r="D2" s="3"/>
      <c r="E2" s="3"/>
      <c r="F2" s="3"/>
      <c r="G2" s="3"/>
      <c r="H2" s="3"/>
      <c r="I2" s="3"/>
      <c r="J2" s="4"/>
      <c r="K2" s="4"/>
      <c r="S2"/>
      <c r="T2" s="63"/>
      <c r="V2" s="1"/>
      <c r="Y2" s="3"/>
      <c r="Z2" s="3"/>
      <c r="AA2" s="3"/>
      <c r="AB2" s="3"/>
      <c r="AC2" s="3"/>
      <c r="AD2" s="3"/>
      <c r="AE2" s="4"/>
      <c r="AF2" s="4"/>
      <c r="AN2"/>
      <c r="AO2" s="63"/>
    </row>
    <row r="3" spans="1:48" ht="14.25" x14ac:dyDescent="0.2">
      <c r="A3" s="1"/>
      <c r="D3" s="3"/>
      <c r="E3" s="3"/>
      <c r="F3" s="3"/>
      <c r="G3" s="3"/>
      <c r="H3" s="3"/>
      <c r="I3" s="3"/>
      <c r="J3" s="4"/>
      <c r="K3" s="4"/>
      <c r="S3"/>
      <c r="T3" s="63"/>
      <c r="V3" s="1"/>
      <c r="Y3" s="3"/>
      <c r="Z3" s="3"/>
      <c r="AA3" s="3"/>
      <c r="AB3" s="3"/>
      <c r="AC3" s="3"/>
      <c r="AD3" s="3"/>
      <c r="AE3" s="4"/>
      <c r="AF3" s="4"/>
      <c r="AN3"/>
      <c r="AO3" s="63"/>
      <c r="AU3"/>
      <c r="AV3"/>
    </row>
    <row r="4" spans="1:48" ht="14.25" x14ac:dyDescent="0.2">
      <c r="A4" s="1"/>
      <c r="D4" s="3"/>
      <c r="E4" s="3"/>
      <c r="F4" s="3"/>
      <c r="G4" s="3"/>
      <c r="H4" s="3"/>
      <c r="I4" s="3"/>
      <c r="J4" s="4"/>
      <c r="K4" s="4"/>
      <c r="S4"/>
      <c r="T4" s="63"/>
      <c r="V4" s="1"/>
      <c r="Y4" s="3"/>
      <c r="Z4" s="3"/>
      <c r="AA4" s="3"/>
      <c r="AB4" s="3"/>
      <c r="AC4" s="3"/>
      <c r="AD4" s="3"/>
      <c r="AE4" s="4"/>
      <c r="AF4" s="4"/>
      <c r="AN4"/>
      <c r="AO4" s="63"/>
      <c r="AU4"/>
      <c r="AV4"/>
    </row>
    <row r="5" spans="1:48" ht="14.25" x14ac:dyDescent="0.2">
      <c r="A5" s="1"/>
      <c r="D5" s="3"/>
      <c r="E5" s="3"/>
      <c r="F5" s="3"/>
      <c r="G5" s="3"/>
      <c r="H5" s="3"/>
      <c r="I5" s="3"/>
      <c r="J5" s="4"/>
      <c r="K5" s="4"/>
      <c r="S5"/>
      <c r="T5" s="63"/>
      <c r="V5" s="1"/>
      <c r="Y5" s="3"/>
      <c r="Z5" s="3"/>
      <c r="AA5" s="3"/>
      <c r="AB5" s="3"/>
      <c r="AC5" s="3"/>
      <c r="AD5" s="3"/>
      <c r="AE5" s="4"/>
      <c r="AF5" s="4"/>
      <c r="AN5"/>
      <c r="AO5" s="63"/>
      <c r="AU5"/>
      <c r="AV5"/>
    </row>
    <row r="6" spans="1:48" ht="14.25" x14ac:dyDescent="0.2">
      <c r="A6" s="1"/>
      <c r="D6" s="3"/>
      <c r="E6" s="3"/>
      <c r="F6" s="3"/>
      <c r="G6" s="3"/>
      <c r="H6" s="3"/>
      <c r="I6" s="3"/>
      <c r="J6" s="4"/>
      <c r="K6" s="4"/>
      <c r="S6"/>
      <c r="T6" s="63"/>
      <c r="V6" s="1"/>
      <c r="Y6" s="3"/>
      <c r="Z6" s="3"/>
      <c r="AA6" s="3"/>
      <c r="AB6" s="3"/>
      <c r="AC6" s="3"/>
      <c r="AD6" s="3"/>
      <c r="AE6" s="4"/>
      <c r="AF6" s="4"/>
      <c r="AN6"/>
      <c r="AO6" s="63"/>
      <c r="AU6"/>
      <c r="AV6"/>
    </row>
    <row r="7" spans="1:48" ht="14.25" x14ac:dyDescent="0.2">
      <c r="A7" s="1"/>
      <c r="D7" s="3"/>
      <c r="E7" s="3"/>
      <c r="F7" s="3"/>
      <c r="G7" s="3"/>
      <c r="H7" s="3"/>
      <c r="I7" s="3"/>
      <c r="J7" s="4"/>
      <c r="K7" s="4"/>
      <c r="V7" s="1"/>
      <c r="Y7" s="3"/>
      <c r="Z7" s="3"/>
      <c r="AA7" s="3"/>
      <c r="AB7" s="3"/>
      <c r="AC7" s="3"/>
      <c r="AD7" s="3"/>
      <c r="AE7" s="4"/>
      <c r="AF7" s="4"/>
      <c r="AU7"/>
      <c r="AV7"/>
    </row>
    <row r="8" spans="1:48" ht="14.25" x14ac:dyDescent="0.2">
      <c r="A8" s="1"/>
      <c r="D8" s="3"/>
      <c r="E8" s="3"/>
      <c r="F8" s="3"/>
      <c r="G8" s="3"/>
      <c r="H8" s="3"/>
      <c r="I8" s="3"/>
      <c r="J8" s="4"/>
      <c r="K8" s="4"/>
      <c r="V8" s="1"/>
      <c r="Y8" s="3"/>
      <c r="Z8" s="3"/>
      <c r="AA8" s="3"/>
      <c r="AB8" s="3"/>
      <c r="AC8" s="3"/>
      <c r="AD8" s="3"/>
      <c r="AE8" s="4"/>
      <c r="AF8" s="4"/>
      <c r="AU8"/>
      <c r="AV8"/>
    </row>
    <row r="9" spans="1:48" ht="14.25" x14ac:dyDescent="0.2">
      <c r="A9" s="1"/>
      <c r="D9" s="3"/>
      <c r="E9" s="3"/>
      <c r="F9" s="3"/>
      <c r="G9" s="3"/>
      <c r="H9" s="3"/>
      <c r="I9" s="3"/>
      <c r="J9" s="4"/>
      <c r="K9" s="4"/>
      <c r="V9" s="1"/>
      <c r="Y9" s="3"/>
      <c r="Z9" s="3"/>
      <c r="AA9" s="3"/>
      <c r="AB9" s="3"/>
      <c r="AC9" s="3"/>
      <c r="AD9" s="3"/>
      <c r="AE9" s="4"/>
      <c r="AF9" s="4"/>
      <c r="AU9"/>
      <c r="AV9"/>
    </row>
    <row r="10" spans="1:48" ht="14.25" x14ac:dyDescent="0.2">
      <c r="A10" s="1"/>
      <c r="D10" s="3"/>
      <c r="E10" s="3"/>
      <c r="F10" s="3"/>
      <c r="G10" s="3"/>
      <c r="H10" s="3"/>
      <c r="I10" s="3"/>
      <c r="J10" s="4"/>
      <c r="K10" s="4"/>
      <c r="V10" s="1"/>
      <c r="Y10" s="3"/>
      <c r="Z10" s="3"/>
      <c r="AA10" s="3"/>
      <c r="AB10" s="3"/>
      <c r="AC10" s="3"/>
      <c r="AD10" s="3"/>
      <c r="AE10" s="4"/>
      <c r="AF10" s="4"/>
      <c r="AU10"/>
      <c r="AV10"/>
    </row>
    <row r="11" spans="1:48" ht="14.25" x14ac:dyDescent="0.2">
      <c r="A11" s="1"/>
      <c r="D11" s="3"/>
      <c r="E11" s="3"/>
      <c r="F11" s="3"/>
      <c r="G11" s="3"/>
      <c r="H11" s="3"/>
      <c r="I11" s="3"/>
      <c r="J11" s="4"/>
      <c r="K11" s="4"/>
      <c r="V11" s="1"/>
      <c r="Y11" s="3"/>
      <c r="Z11" s="3"/>
      <c r="AA11" s="3"/>
      <c r="AB11" s="3"/>
      <c r="AC11" s="3"/>
      <c r="AD11" s="3"/>
      <c r="AE11" s="4"/>
      <c r="AF11" s="4"/>
      <c r="AU11"/>
      <c r="AV11"/>
    </row>
    <row r="12" spans="1:48" ht="14.25" x14ac:dyDescent="0.2">
      <c r="A12" s="1"/>
      <c r="D12" s="3"/>
      <c r="E12" s="3"/>
      <c r="F12" s="3"/>
      <c r="G12" s="3"/>
      <c r="H12" s="3"/>
      <c r="I12" s="3"/>
      <c r="J12" s="4"/>
      <c r="K12" s="4"/>
      <c r="V12" s="1"/>
      <c r="Y12" s="3"/>
      <c r="Z12" s="3"/>
      <c r="AA12" s="3"/>
      <c r="AB12" s="3"/>
      <c r="AC12" s="3"/>
      <c r="AD12" s="3"/>
      <c r="AE12" s="4"/>
      <c r="AF12" s="4"/>
      <c r="AU12"/>
      <c r="AV12"/>
    </row>
    <row r="13" spans="1:48" ht="14.25" x14ac:dyDescent="0.2">
      <c r="A13" s="1"/>
      <c r="D13" s="3"/>
      <c r="E13" s="3"/>
      <c r="F13" s="3"/>
      <c r="G13" s="3"/>
      <c r="H13" s="3"/>
      <c r="I13" s="3"/>
      <c r="J13" s="4"/>
      <c r="K13" s="4"/>
      <c r="V13" s="1"/>
      <c r="Y13" s="3"/>
      <c r="Z13" s="3"/>
      <c r="AA13" s="3"/>
      <c r="AB13" s="3"/>
      <c r="AC13" s="3"/>
      <c r="AD13" s="3"/>
      <c r="AE13" s="4"/>
      <c r="AF13" s="4"/>
      <c r="AU13"/>
      <c r="AV13"/>
    </row>
    <row r="14" spans="1:48" ht="14.25" x14ac:dyDescent="0.2">
      <c r="A14" s="1"/>
      <c r="D14" s="3"/>
      <c r="E14" s="3"/>
      <c r="F14" s="3"/>
      <c r="G14" s="3"/>
      <c r="H14" s="3"/>
      <c r="I14" s="3"/>
      <c r="J14" s="4"/>
      <c r="K14" s="4"/>
      <c r="V14" s="1"/>
      <c r="Y14" s="3"/>
      <c r="Z14" s="3"/>
      <c r="AA14" s="3"/>
      <c r="AB14" s="3"/>
      <c r="AC14" s="3"/>
      <c r="AD14" s="3"/>
      <c r="AE14" s="4"/>
      <c r="AF14" s="4"/>
      <c r="AU14"/>
      <c r="AV14"/>
    </row>
    <row r="15" spans="1:48" ht="14.25" x14ac:dyDescent="0.2">
      <c r="A15" s="1"/>
      <c r="D15" s="3"/>
      <c r="E15" s="3"/>
      <c r="F15" s="3"/>
      <c r="G15" s="3"/>
      <c r="H15" s="3"/>
      <c r="I15" s="3"/>
      <c r="J15" s="4"/>
      <c r="K15" s="4"/>
      <c r="V15" s="1"/>
      <c r="Y15" s="3"/>
      <c r="Z15" s="3"/>
      <c r="AA15" s="3"/>
      <c r="AB15" s="3"/>
      <c r="AC15" s="3"/>
      <c r="AD15" s="3"/>
      <c r="AE15" s="4"/>
      <c r="AF15" s="4"/>
      <c r="AU15"/>
      <c r="AV15"/>
    </row>
    <row r="16" spans="1:48" ht="14.25" x14ac:dyDescent="0.2">
      <c r="A16" s="1"/>
      <c r="D16" s="3"/>
      <c r="E16" s="3"/>
      <c r="F16" s="3"/>
      <c r="G16" s="3"/>
      <c r="H16" s="3"/>
      <c r="I16" s="3"/>
      <c r="J16" s="4"/>
      <c r="K16" s="4"/>
      <c r="V16" s="1"/>
      <c r="Y16" s="3"/>
      <c r="Z16" s="3"/>
      <c r="AA16" s="3"/>
      <c r="AB16" s="3"/>
      <c r="AC16" s="3"/>
      <c r="AD16" s="3"/>
      <c r="AE16" s="4"/>
      <c r="AF16" s="4"/>
      <c r="AU16"/>
      <c r="AV16"/>
    </row>
    <row r="17" spans="1:48" ht="14.25" x14ac:dyDescent="0.2">
      <c r="A17" s="1"/>
      <c r="D17" s="3"/>
      <c r="E17" s="3"/>
      <c r="F17" s="3"/>
      <c r="G17" s="3"/>
      <c r="H17" s="3"/>
      <c r="I17" s="3"/>
      <c r="J17" s="4"/>
      <c r="K17" s="4"/>
      <c r="V17" s="1"/>
      <c r="Y17" s="3"/>
      <c r="Z17" s="3"/>
      <c r="AA17" s="3"/>
      <c r="AB17" s="3"/>
      <c r="AC17" s="3"/>
      <c r="AD17" s="3"/>
      <c r="AE17" s="4"/>
      <c r="AF17" s="4"/>
      <c r="AU17"/>
      <c r="AV17"/>
    </row>
    <row r="18" spans="1:48" ht="14.25" x14ac:dyDescent="0.2">
      <c r="A18" s="1"/>
      <c r="D18" s="3"/>
      <c r="E18" s="3"/>
      <c r="F18" s="3"/>
      <c r="G18" s="3"/>
      <c r="H18" s="3"/>
      <c r="I18" s="3"/>
      <c r="J18" s="4"/>
      <c r="K18" s="4"/>
      <c r="V18" s="1"/>
      <c r="Y18" s="3"/>
      <c r="Z18" s="3"/>
      <c r="AA18" s="3"/>
      <c r="AB18" s="3"/>
      <c r="AC18" s="3"/>
      <c r="AD18" s="3"/>
      <c r="AE18" s="4"/>
      <c r="AF18" s="4"/>
      <c r="AU18"/>
      <c r="AV18"/>
    </row>
    <row r="19" spans="1:48" ht="14.25" x14ac:dyDescent="0.2">
      <c r="A19" s="1"/>
      <c r="D19" s="3"/>
      <c r="E19" s="3"/>
      <c r="F19" s="3"/>
      <c r="G19" s="3"/>
      <c r="H19" s="3"/>
      <c r="I19" s="3"/>
      <c r="J19" s="4"/>
      <c r="K19" s="4"/>
      <c r="V19" s="1"/>
      <c r="Y19" s="3"/>
      <c r="Z19" s="3"/>
      <c r="AA19" s="3"/>
      <c r="AB19" s="3"/>
      <c r="AC19" s="3"/>
      <c r="AD19" s="3"/>
      <c r="AE19" s="4"/>
      <c r="AF19" s="4"/>
      <c r="AU19"/>
      <c r="AV19"/>
    </row>
    <row r="20" spans="1:48" ht="14.25" x14ac:dyDescent="0.2">
      <c r="A20" s="1"/>
      <c r="D20" s="3"/>
      <c r="E20" s="3"/>
      <c r="F20" s="3"/>
      <c r="G20" s="3"/>
      <c r="H20" s="3"/>
      <c r="I20" s="3"/>
      <c r="J20" s="4"/>
      <c r="K20" s="4"/>
      <c r="V20" s="1"/>
      <c r="Y20" s="3"/>
      <c r="Z20" s="3"/>
      <c r="AA20" s="3"/>
      <c r="AB20" s="3"/>
      <c r="AC20" s="3"/>
      <c r="AD20" s="3"/>
      <c r="AE20" s="4"/>
      <c r="AF20" s="4"/>
      <c r="AU20"/>
      <c r="AV20"/>
    </row>
    <row r="21" spans="1:48" ht="14.25" x14ac:dyDescent="0.2">
      <c r="A21" s="1"/>
      <c r="D21" s="3"/>
      <c r="E21" s="3"/>
      <c r="F21" s="3"/>
      <c r="G21" s="3"/>
      <c r="H21" s="3"/>
      <c r="I21" s="3"/>
      <c r="J21" s="4"/>
      <c r="K21" s="4"/>
      <c r="V21" s="1"/>
      <c r="Y21" s="3"/>
      <c r="Z21" s="3"/>
      <c r="AA21" s="3"/>
      <c r="AB21" s="3"/>
      <c r="AC21" s="3"/>
      <c r="AD21" s="3"/>
      <c r="AE21" s="4"/>
      <c r="AF21" s="4"/>
      <c r="AU21"/>
      <c r="AV21"/>
    </row>
    <row r="22" spans="1:48" ht="14.25" x14ac:dyDescent="0.2">
      <c r="A22" s="1"/>
      <c r="D22" s="3"/>
      <c r="E22" s="3"/>
      <c r="F22" s="3"/>
      <c r="G22" s="3"/>
      <c r="H22" s="3"/>
      <c r="I22" s="3"/>
      <c r="J22" s="4"/>
      <c r="K22" s="4"/>
      <c r="V22" s="1"/>
      <c r="Y22" s="3"/>
      <c r="Z22" s="3"/>
      <c r="AA22" s="3"/>
      <c r="AB22" s="3"/>
      <c r="AC22" s="3"/>
      <c r="AD22" s="3"/>
      <c r="AE22" s="4"/>
      <c r="AF22" s="4"/>
      <c r="AU22"/>
      <c r="AV22"/>
    </row>
    <row r="23" spans="1:48" ht="14.25" x14ac:dyDescent="0.2">
      <c r="A23" s="1"/>
      <c r="D23" s="3"/>
      <c r="E23" s="3"/>
      <c r="F23" s="3"/>
      <c r="G23" s="3"/>
      <c r="H23" s="3"/>
      <c r="I23" s="3"/>
      <c r="J23" s="4"/>
      <c r="K23" s="4"/>
      <c r="V23" s="1"/>
      <c r="Y23" s="3"/>
      <c r="Z23" s="3"/>
      <c r="AA23" s="3"/>
      <c r="AB23" s="3"/>
      <c r="AC23" s="3"/>
      <c r="AD23" s="3"/>
      <c r="AE23" s="4"/>
      <c r="AF23" s="4"/>
      <c r="AU23"/>
      <c r="AV23"/>
    </row>
    <row r="24" spans="1:48" x14ac:dyDescent="0.2">
      <c r="A24" s="1"/>
      <c r="D24" s="3"/>
      <c r="E24" s="3"/>
      <c r="F24" s="3"/>
      <c r="G24" s="3"/>
      <c r="H24" s="3"/>
      <c r="I24" s="3"/>
      <c r="J24" s="4"/>
      <c r="K24" s="4"/>
      <c r="V24" s="1"/>
      <c r="Y24" s="3"/>
      <c r="Z24" s="3"/>
      <c r="AA24" s="3"/>
      <c r="AB24" s="3"/>
      <c r="AC24" s="3"/>
      <c r="AD24" s="3"/>
      <c r="AE24" s="4"/>
      <c r="AF24" s="4"/>
    </row>
    <row r="25" spans="1:48" x14ac:dyDescent="0.2">
      <c r="A25" s="1"/>
      <c r="D25" s="3"/>
      <c r="E25" s="3"/>
      <c r="F25" s="3"/>
      <c r="G25" s="3"/>
      <c r="H25" s="3"/>
      <c r="I25" s="3"/>
      <c r="J25" s="4"/>
      <c r="K25" s="4"/>
      <c r="V25" s="1"/>
      <c r="Y25" s="3"/>
      <c r="Z25" s="3"/>
      <c r="AA25" s="3"/>
      <c r="AB25" s="3"/>
      <c r="AC25" s="3"/>
      <c r="AD25" s="3"/>
      <c r="AE25" s="4"/>
      <c r="AF25" s="4"/>
    </row>
    <row r="26" spans="1:48" x14ac:dyDescent="0.2">
      <c r="A26" s="1"/>
      <c r="D26" s="3"/>
      <c r="E26" s="3"/>
      <c r="F26" s="3"/>
      <c r="G26" s="3"/>
      <c r="H26" s="3"/>
      <c r="I26" s="3"/>
      <c r="J26" s="4"/>
      <c r="K26" s="4"/>
      <c r="V26" s="1"/>
      <c r="Y26" s="3"/>
      <c r="Z26" s="3"/>
      <c r="AA26" s="3"/>
      <c r="AB26" s="3"/>
      <c r="AC26" s="3"/>
      <c r="AD26" s="3"/>
      <c r="AE26" s="4"/>
      <c r="AF26" s="4"/>
    </row>
    <row r="27" spans="1:48" ht="26.25" x14ac:dyDescent="0.4">
      <c r="A27" s="173" t="s">
        <v>62</v>
      </c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3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  <c r="AP27" s="174"/>
    </row>
    <row r="28" spans="1:48" s="8" customFormat="1" ht="38.25" customHeight="1" x14ac:dyDescent="0.2">
      <c r="A28" s="6" t="s">
        <v>55</v>
      </c>
      <c r="B28" s="7" t="s">
        <v>20</v>
      </c>
      <c r="C28" s="7" t="s">
        <v>56</v>
      </c>
      <c r="D28" s="7" t="s">
        <v>57</v>
      </c>
      <c r="E28" s="7" t="s">
        <v>19</v>
      </c>
      <c r="F28" s="7" t="s">
        <v>58</v>
      </c>
      <c r="G28" s="7" t="s">
        <v>59</v>
      </c>
      <c r="H28" s="7" t="s">
        <v>60</v>
      </c>
      <c r="I28" s="7" t="s">
        <v>61</v>
      </c>
      <c r="J28" s="7" t="s">
        <v>61</v>
      </c>
      <c r="K28" s="7" t="s">
        <v>61</v>
      </c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</row>
    <row r="29" spans="1:48" ht="14.25" x14ac:dyDescent="0.2">
      <c r="A29">
        <v>-15</v>
      </c>
      <c r="B29" s="9"/>
      <c r="C29" s="9"/>
      <c r="D29" s="9"/>
      <c r="E29" s="9"/>
      <c r="F29" s="9"/>
      <c r="G29" s="9"/>
      <c r="H29" s="9"/>
      <c r="I29" s="9"/>
      <c r="J29" s="10"/>
      <c r="K29" s="10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</row>
    <row r="30" spans="1:48" ht="14.25" x14ac:dyDescent="0.2">
      <c r="A30">
        <f>A29+1</f>
        <v>-14</v>
      </c>
      <c r="B30" s="9"/>
      <c r="C30" s="9"/>
      <c r="D30" s="9"/>
      <c r="E30" s="9"/>
      <c r="F30" s="9"/>
      <c r="G30" s="9"/>
      <c r="H30" s="9"/>
      <c r="I30" s="9"/>
      <c r="J30" s="10"/>
      <c r="K30" s="10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</row>
    <row r="31" spans="1:48" ht="14.25" x14ac:dyDescent="0.2">
      <c r="A31">
        <f t="shared" ref="A31:A49" si="0">A30+1</f>
        <v>-13</v>
      </c>
      <c r="B31" s="9"/>
      <c r="C31" s="9"/>
      <c r="D31" s="9"/>
      <c r="E31" s="9"/>
      <c r="F31" s="9"/>
      <c r="G31" s="9"/>
      <c r="H31" s="9"/>
      <c r="I31" s="9"/>
      <c r="J31" s="10"/>
      <c r="K31" s="10"/>
      <c r="R31" s="66"/>
      <c r="S31" s="66"/>
      <c r="Y31" s="66"/>
      <c r="Z31" s="66"/>
    </row>
    <row r="32" spans="1:48" ht="14.25" x14ac:dyDescent="0.2">
      <c r="A32">
        <f t="shared" si="0"/>
        <v>-12</v>
      </c>
      <c r="B32" s="9"/>
      <c r="C32" s="9"/>
      <c r="D32" s="9"/>
      <c r="E32" s="9"/>
      <c r="F32" s="9"/>
      <c r="G32" s="9"/>
      <c r="H32" s="9"/>
      <c r="I32" s="9"/>
      <c r="J32" s="10"/>
      <c r="K32" s="10"/>
    </row>
    <row r="33" spans="1:11" ht="14.25" x14ac:dyDescent="0.2">
      <c r="A33">
        <f t="shared" si="0"/>
        <v>-11</v>
      </c>
      <c r="B33" s="9"/>
      <c r="C33" s="9"/>
      <c r="D33" s="9"/>
      <c r="E33" s="9"/>
      <c r="F33" s="9"/>
      <c r="G33" s="9"/>
      <c r="H33" s="9"/>
      <c r="I33" s="9"/>
      <c r="J33" s="10"/>
      <c r="K33" s="10"/>
    </row>
    <row r="34" spans="1:11" ht="14.25" x14ac:dyDescent="0.2">
      <c r="A34">
        <f t="shared" si="0"/>
        <v>-10</v>
      </c>
      <c r="B34" s="9"/>
      <c r="C34" s="9"/>
      <c r="D34" s="9"/>
      <c r="E34" s="9"/>
      <c r="F34" s="9"/>
      <c r="G34" s="9"/>
      <c r="H34" s="9"/>
      <c r="I34" s="9"/>
      <c r="J34" s="10"/>
      <c r="K34" s="10"/>
    </row>
    <row r="35" spans="1:11" ht="14.25" x14ac:dyDescent="0.2">
      <c r="A35">
        <f t="shared" si="0"/>
        <v>-9</v>
      </c>
      <c r="B35" s="9"/>
      <c r="C35" s="9"/>
      <c r="D35" s="9"/>
      <c r="E35" s="9"/>
      <c r="F35" s="9"/>
      <c r="G35" s="9"/>
      <c r="H35" s="9"/>
      <c r="I35" s="9"/>
      <c r="J35" s="10"/>
      <c r="K35" s="10"/>
    </row>
    <row r="36" spans="1:11" ht="14.25" x14ac:dyDescent="0.2">
      <c r="A36">
        <f t="shared" si="0"/>
        <v>-8</v>
      </c>
      <c r="B36" s="9"/>
      <c r="C36" s="9"/>
      <c r="D36" s="9"/>
      <c r="E36" s="9"/>
      <c r="F36" s="9"/>
      <c r="G36" s="9"/>
      <c r="H36" s="9"/>
      <c r="I36" s="9"/>
      <c r="J36" s="10"/>
      <c r="K36" s="10"/>
    </row>
    <row r="37" spans="1:11" ht="14.25" x14ac:dyDescent="0.2">
      <c r="A37">
        <f t="shared" si="0"/>
        <v>-7</v>
      </c>
      <c r="B37" s="9"/>
      <c r="C37" s="9"/>
      <c r="D37" s="9"/>
      <c r="E37" s="9"/>
      <c r="F37" s="9"/>
      <c r="G37" s="9"/>
      <c r="H37" s="9"/>
      <c r="I37" s="9"/>
      <c r="J37" s="10"/>
      <c r="K37" s="10"/>
    </row>
    <row r="38" spans="1:11" ht="14.25" x14ac:dyDescent="0.2">
      <c r="A38">
        <f t="shared" si="0"/>
        <v>-6</v>
      </c>
      <c r="B38" s="9"/>
      <c r="C38" s="9"/>
      <c r="D38" s="9"/>
      <c r="E38" s="9"/>
      <c r="F38" s="9"/>
      <c r="G38" s="9"/>
      <c r="H38" s="9"/>
      <c r="I38" s="9"/>
      <c r="J38" s="10"/>
      <c r="K38" s="10"/>
    </row>
    <row r="39" spans="1:11" ht="14.25" x14ac:dyDescent="0.2">
      <c r="A39">
        <f t="shared" si="0"/>
        <v>-5</v>
      </c>
      <c r="B39" s="9"/>
      <c r="C39" s="9"/>
      <c r="D39" s="9"/>
      <c r="E39" s="9"/>
      <c r="F39" s="9"/>
      <c r="G39" s="9"/>
      <c r="H39" s="9"/>
      <c r="I39" s="9"/>
      <c r="J39" s="10"/>
      <c r="K39" s="10"/>
    </row>
    <row r="40" spans="1:11" ht="14.25" x14ac:dyDescent="0.2">
      <c r="A40">
        <f t="shared" si="0"/>
        <v>-4</v>
      </c>
      <c r="B40" s="9"/>
      <c r="C40" s="9"/>
      <c r="D40" s="9"/>
      <c r="E40" s="9"/>
      <c r="F40" s="9"/>
      <c r="G40" s="9"/>
      <c r="H40" s="9"/>
      <c r="I40" s="9"/>
      <c r="J40" s="10"/>
      <c r="K40" s="10"/>
    </row>
    <row r="41" spans="1:11" ht="14.25" x14ac:dyDescent="0.2">
      <c r="A41">
        <f t="shared" si="0"/>
        <v>-3</v>
      </c>
      <c r="B41" s="9"/>
      <c r="C41" s="9"/>
      <c r="D41" s="9"/>
      <c r="E41" s="9"/>
      <c r="F41" s="9"/>
      <c r="G41" s="9"/>
      <c r="H41" s="9"/>
      <c r="I41" s="9"/>
      <c r="J41" s="10"/>
      <c r="K41" s="10"/>
    </row>
    <row r="42" spans="1:11" ht="14.25" x14ac:dyDescent="0.2">
      <c r="A42">
        <f t="shared" si="0"/>
        <v>-2</v>
      </c>
      <c r="B42" s="9"/>
      <c r="C42" s="9"/>
      <c r="D42" s="9"/>
      <c r="E42" s="9"/>
      <c r="F42" s="9"/>
      <c r="G42" s="9"/>
      <c r="H42" s="9"/>
      <c r="I42" s="9"/>
      <c r="J42" s="10"/>
      <c r="K42" s="10"/>
    </row>
    <row r="43" spans="1:11" ht="14.25" x14ac:dyDescent="0.2">
      <c r="A43">
        <f t="shared" si="0"/>
        <v>-1</v>
      </c>
      <c r="B43" s="9"/>
      <c r="C43" s="9"/>
      <c r="D43" s="9"/>
      <c r="E43" s="9"/>
      <c r="F43" s="9"/>
      <c r="G43" s="9"/>
      <c r="H43" s="9"/>
      <c r="I43" s="9"/>
      <c r="J43" s="10"/>
      <c r="K43" s="10"/>
    </row>
    <row r="44" spans="1:11" ht="14.25" x14ac:dyDescent="0.2">
      <c r="A44">
        <f t="shared" si="0"/>
        <v>0</v>
      </c>
      <c r="B44" s="9"/>
      <c r="C44" s="9"/>
      <c r="D44" s="9"/>
      <c r="E44" s="9"/>
      <c r="F44" s="9"/>
      <c r="G44" s="9"/>
      <c r="H44" s="9"/>
      <c r="I44" s="9"/>
      <c r="J44" s="10"/>
      <c r="K44" s="10"/>
    </row>
    <row r="45" spans="1:11" ht="14.25" x14ac:dyDescent="0.2">
      <c r="A45">
        <f t="shared" si="0"/>
        <v>1</v>
      </c>
      <c r="B45" s="9"/>
      <c r="C45" s="9"/>
      <c r="D45" s="9"/>
      <c r="E45" s="9"/>
      <c r="F45" s="9"/>
      <c r="G45" s="9"/>
      <c r="H45" s="9"/>
      <c r="I45" s="9"/>
      <c r="J45" s="10"/>
      <c r="K45" s="10"/>
    </row>
    <row r="46" spans="1:11" ht="14.25" x14ac:dyDescent="0.2">
      <c r="A46">
        <f t="shared" si="0"/>
        <v>2</v>
      </c>
      <c r="B46" s="9"/>
      <c r="C46" s="9"/>
      <c r="D46" s="9"/>
      <c r="E46" s="9"/>
      <c r="F46" s="9"/>
      <c r="G46" s="9"/>
      <c r="H46" s="9"/>
      <c r="I46" s="9"/>
      <c r="J46" s="10"/>
      <c r="K46" s="10"/>
    </row>
    <row r="47" spans="1:11" ht="14.25" x14ac:dyDescent="0.2">
      <c r="A47">
        <f t="shared" si="0"/>
        <v>3</v>
      </c>
      <c r="B47" s="9"/>
      <c r="C47" s="9"/>
      <c r="D47" s="9"/>
      <c r="E47" s="9"/>
      <c r="F47" s="9"/>
      <c r="G47" s="9"/>
      <c r="H47" s="9"/>
      <c r="I47" s="9"/>
      <c r="J47" s="10"/>
      <c r="K47" s="10"/>
    </row>
    <row r="48" spans="1:11" ht="14.25" x14ac:dyDescent="0.2">
      <c r="A48">
        <f t="shared" si="0"/>
        <v>4</v>
      </c>
      <c r="B48" s="9"/>
      <c r="C48" s="9"/>
      <c r="D48" s="9"/>
      <c r="E48" s="9"/>
      <c r="F48" s="9"/>
      <c r="G48" s="9"/>
      <c r="H48" s="9"/>
      <c r="I48" s="9"/>
      <c r="J48" s="10"/>
      <c r="K48" s="10"/>
    </row>
    <row r="49" spans="1:29" ht="14.25" x14ac:dyDescent="0.2">
      <c r="A49">
        <f t="shared" si="0"/>
        <v>5</v>
      </c>
      <c r="B49" s="9"/>
      <c r="C49" s="9"/>
      <c r="D49" s="9"/>
      <c r="E49" s="9"/>
      <c r="F49" s="9"/>
      <c r="G49" s="9"/>
      <c r="H49" s="9"/>
      <c r="I49" s="9"/>
      <c r="J49" s="10"/>
      <c r="K49" s="10"/>
    </row>
    <row r="50" spans="1:29" ht="14.25" x14ac:dyDescent="0.2">
      <c r="A50"/>
      <c r="B50" s="9"/>
      <c r="C50" s="9"/>
      <c r="D50" s="9"/>
      <c r="E50" s="9"/>
      <c r="F50" s="9"/>
      <c r="G50" s="9"/>
      <c r="H50" s="9"/>
      <c r="I50" s="9"/>
      <c r="J50" s="9"/>
      <c r="K50" s="9"/>
    </row>
    <row r="51" spans="1:29" ht="14.25" x14ac:dyDescent="0.2">
      <c r="A51" s="12" t="s">
        <v>2</v>
      </c>
      <c r="B51" s="13" t="str">
        <f t="shared" ref="B51:K51" si="1">IF(OR(MIN(B$29:B$50)&gt;$B53*$B$54,SUM(B$29:B$50)=0),"",(LOG10(($B53*$B$54)/INDEX(B$29:B$50,MATCH($B53*$B$54,B$29:B$50)))/LOG10(INDEX(B$29:B$50,MATCH($B53*$B$54,B$29:B$50))/INDEX(B$29:B$50,1+MATCH($B53*$B$54,B$29:B$50))))*(INDEX($A$29:$A$50,MATCH($B53*$B$54,B$29:B$50))-INDEX($A$29:$A$50,1+MATCH($B53*$B$54,B$29:B$50)))+INDEX($A$29:$A$50,MATCH($B53*$B$54,B$29:B$50)))</f>
        <v/>
      </c>
      <c r="C51" s="13" t="str">
        <f t="shared" si="1"/>
        <v/>
      </c>
      <c r="D51" s="13" t="str">
        <f t="shared" si="1"/>
        <v/>
      </c>
      <c r="E51" s="13" t="str">
        <f t="shared" si="1"/>
        <v/>
      </c>
      <c r="F51" s="13" t="str">
        <f t="shared" si="1"/>
        <v/>
      </c>
      <c r="G51" s="13" t="str">
        <f t="shared" si="1"/>
        <v/>
      </c>
      <c r="H51" s="13" t="str">
        <f t="shared" si="1"/>
        <v/>
      </c>
      <c r="I51" s="13" t="str">
        <f t="shared" si="1"/>
        <v/>
      </c>
      <c r="J51" s="13" t="str">
        <f t="shared" si="1"/>
        <v/>
      </c>
      <c r="K51" s="13" t="str">
        <f t="shared" si="1"/>
        <v/>
      </c>
      <c r="AC51" s="13"/>
    </row>
    <row r="52" spans="1:29" ht="14.25" x14ac:dyDescent="0.2">
      <c r="A52" s="12"/>
      <c r="B52" s="13"/>
      <c r="C52" s="13"/>
      <c r="D52" s="13"/>
      <c r="E52" s="13"/>
      <c r="F52" s="13"/>
      <c r="G52" s="13"/>
      <c r="H52" s="13"/>
      <c r="I52" s="13"/>
      <c r="J52" s="13"/>
      <c r="K52" s="13"/>
    </row>
    <row r="53" spans="1:29" ht="14.25" x14ac:dyDescent="0.2">
      <c r="A53" s="14" t="s">
        <v>0</v>
      </c>
      <c r="B53" s="15">
        <v>0.7</v>
      </c>
      <c r="C53" s="13"/>
      <c r="D53" s="13"/>
      <c r="E53" s="13"/>
      <c r="F53" s="13"/>
      <c r="G53" s="13"/>
      <c r="H53" s="13"/>
      <c r="I53" s="13"/>
      <c r="J53" s="13"/>
      <c r="K53" s="13"/>
    </row>
    <row r="54" spans="1:29" ht="14.25" x14ac:dyDescent="0.2">
      <c r="A54" s="19" t="s">
        <v>3</v>
      </c>
      <c r="B54" s="72"/>
      <c r="C54" s="20" t="s">
        <v>4</v>
      </c>
      <c r="D54" s="5"/>
      <c r="E54" s="5"/>
      <c r="F54" s="5"/>
      <c r="G54" s="5"/>
      <c r="H54" s="5"/>
      <c r="I54" s="5"/>
    </row>
    <row r="55" spans="1:29" x14ac:dyDescent="0.2">
      <c r="D55" s="5"/>
      <c r="E55" s="5"/>
      <c r="F55" s="5"/>
      <c r="G55" s="5"/>
      <c r="H55" s="5"/>
      <c r="I55" s="5"/>
    </row>
    <row r="56" spans="1:29" ht="54" customHeight="1" x14ac:dyDescent="0.2">
      <c r="D56" s="5"/>
      <c r="E56" s="5"/>
      <c r="F56" s="5"/>
      <c r="G56" s="5"/>
      <c r="H56" s="5"/>
      <c r="I56" s="5"/>
    </row>
    <row r="57" spans="1:29" x14ac:dyDescent="0.2">
      <c r="D57" s="5"/>
      <c r="E57" s="5"/>
      <c r="F57" s="5"/>
      <c r="G57" s="5"/>
      <c r="H57" s="5"/>
      <c r="I57" s="5"/>
    </row>
    <row r="58" spans="1:29" x14ac:dyDescent="0.2">
      <c r="D58" s="5"/>
      <c r="E58" s="5"/>
      <c r="F58" s="5"/>
      <c r="G58" s="5"/>
      <c r="H58" s="5"/>
      <c r="I58" s="5"/>
    </row>
    <row r="59" spans="1:29" x14ac:dyDescent="0.2">
      <c r="D59" s="5"/>
      <c r="E59" s="5"/>
      <c r="F59" s="5"/>
      <c r="G59" s="5"/>
      <c r="H59" s="5"/>
      <c r="I59" s="5"/>
    </row>
    <row r="60" spans="1:29" x14ac:dyDescent="0.2">
      <c r="D60" s="5"/>
      <c r="E60" s="5"/>
      <c r="F60" s="5"/>
      <c r="G60" s="5"/>
      <c r="H60" s="5"/>
      <c r="I60" s="5"/>
    </row>
    <row r="61" spans="1:29" x14ac:dyDescent="0.2">
      <c r="D61" s="5"/>
      <c r="E61" s="5"/>
      <c r="F61" s="5"/>
      <c r="G61" s="5"/>
      <c r="H61" s="5"/>
      <c r="I61" s="5"/>
    </row>
    <row r="62" spans="1:29" x14ac:dyDescent="0.2">
      <c r="D62" s="5"/>
      <c r="E62" s="5"/>
      <c r="F62" s="5"/>
      <c r="G62" s="5"/>
      <c r="H62" s="5"/>
      <c r="I62" s="5"/>
    </row>
    <row r="63" spans="1:29" x14ac:dyDescent="0.2">
      <c r="D63" s="5"/>
      <c r="E63" s="5"/>
      <c r="F63" s="5"/>
      <c r="G63" s="5"/>
      <c r="H63" s="5"/>
      <c r="I63" s="5"/>
    </row>
    <row r="64" spans="1:29" x14ac:dyDescent="0.2">
      <c r="D64" s="5"/>
      <c r="E64" s="5"/>
      <c r="F64" s="5"/>
      <c r="G64" s="5"/>
      <c r="H64" s="5"/>
      <c r="I64" s="5"/>
    </row>
    <row r="65" spans="4:15" x14ac:dyDescent="0.2">
      <c r="D65" s="5"/>
      <c r="E65" s="5"/>
      <c r="F65" s="5"/>
      <c r="G65" s="5"/>
      <c r="H65" s="5"/>
      <c r="I65" s="5"/>
    </row>
    <row r="66" spans="4:15" x14ac:dyDescent="0.2">
      <c r="D66" s="5"/>
      <c r="E66" s="5"/>
      <c r="F66" s="5"/>
      <c r="G66" s="5"/>
      <c r="H66" s="5"/>
      <c r="I66" s="5"/>
    </row>
    <row r="67" spans="4:15" x14ac:dyDescent="0.2">
      <c r="D67" s="5"/>
      <c r="E67" s="5"/>
      <c r="F67" s="5"/>
      <c r="G67" s="5"/>
      <c r="H67" s="5"/>
      <c r="I67" s="5"/>
    </row>
    <row r="68" spans="4:15" x14ac:dyDescent="0.2">
      <c r="D68" s="5"/>
      <c r="E68" s="5"/>
      <c r="F68" s="5"/>
      <c r="G68" s="5"/>
      <c r="H68" s="5"/>
      <c r="I68" s="5"/>
    </row>
    <row r="69" spans="4:15" x14ac:dyDescent="0.2">
      <c r="D69" s="5"/>
      <c r="E69" s="5"/>
      <c r="F69" s="5"/>
      <c r="G69" s="5"/>
      <c r="H69" s="5"/>
      <c r="I69" s="5"/>
    </row>
    <row r="70" spans="4:15" x14ac:dyDescent="0.2">
      <c r="D70" s="5"/>
      <c r="E70" s="5"/>
      <c r="F70" s="5"/>
      <c r="G70" s="5"/>
      <c r="H70" s="5"/>
      <c r="I70" s="5"/>
    </row>
    <row r="71" spans="4:15" x14ac:dyDescent="0.2">
      <c r="D71" s="5"/>
      <c r="E71" s="5"/>
      <c r="F71" s="5"/>
      <c r="G71" s="5"/>
      <c r="H71" s="5"/>
      <c r="I71" s="5"/>
    </row>
    <row r="72" spans="4:15" x14ac:dyDescent="0.2">
      <c r="D72" s="5"/>
      <c r="E72" s="5"/>
      <c r="F72" s="5"/>
      <c r="G72" s="5"/>
      <c r="H72" s="5"/>
      <c r="I72" s="5"/>
    </row>
    <row r="73" spans="4:15" x14ac:dyDescent="0.2">
      <c r="D73" s="5"/>
      <c r="E73" s="5"/>
      <c r="F73" s="5"/>
      <c r="G73" s="5"/>
      <c r="H73" s="5"/>
      <c r="I73" s="5"/>
    </row>
    <row r="74" spans="4:15" x14ac:dyDescent="0.2">
      <c r="D74" s="5"/>
      <c r="E74" s="5"/>
      <c r="F74" s="5"/>
      <c r="G74" s="5"/>
      <c r="H74" s="5"/>
      <c r="I74" s="5"/>
    </row>
    <row r="75" spans="4:15" x14ac:dyDescent="0.2">
      <c r="D75" s="5"/>
      <c r="E75" s="5"/>
      <c r="F75" s="5"/>
      <c r="G75" s="5"/>
      <c r="H75" s="5"/>
      <c r="I75" s="5"/>
    </row>
    <row r="76" spans="4:15" x14ac:dyDescent="0.2">
      <c r="D76" s="5"/>
      <c r="E76" s="5"/>
      <c r="F76" s="5"/>
      <c r="G76" s="5"/>
      <c r="H76" s="5"/>
      <c r="I76" s="5"/>
      <c r="N76" s="73"/>
      <c r="O76" s="73"/>
    </row>
    <row r="77" spans="4:15" x14ac:dyDescent="0.2">
      <c r="D77" s="5"/>
      <c r="E77" s="5"/>
      <c r="F77" s="5"/>
      <c r="G77" s="5"/>
      <c r="H77" s="5"/>
      <c r="I77" s="5"/>
      <c r="N77" s="73"/>
      <c r="O77" s="73"/>
    </row>
    <row r="78" spans="4:15" x14ac:dyDescent="0.2">
      <c r="D78" s="5"/>
      <c r="E78" s="5"/>
      <c r="F78" s="5"/>
      <c r="G78" s="5"/>
      <c r="H78" s="5"/>
      <c r="I78" s="5"/>
      <c r="N78" s="73"/>
      <c r="O78" s="73"/>
    </row>
    <row r="79" spans="4:15" x14ac:dyDescent="0.2">
      <c r="D79" s="5"/>
      <c r="E79" s="5"/>
      <c r="F79" s="5"/>
      <c r="G79" s="5"/>
      <c r="H79" s="5"/>
      <c r="I79" s="5"/>
      <c r="N79" s="73"/>
      <c r="O79" s="73"/>
    </row>
    <row r="80" spans="4:15" x14ac:dyDescent="0.2">
      <c r="D80" s="5"/>
      <c r="E80" s="5"/>
      <c r="F80" s="5"/>
      <c r="G80" s="5"/>
      <c r="H80" s="5"/>
      <c r="I80" s="5"/>
      <c r="N80" s="73"/>
      <c r="O80" s="73"/>
    </row>
    <row r="81" spans="4:21" x14ac:dyDescent="0.2">
      <c r="D81" s="5"/>
      <c r="E81" s="5"/>
      <c r="F81" s="5"/>
      <c r="G81" s="5"/>
      <c r="H81" s="5"/>
      <c r="I81" s="5"/>
      <c r="N81" s="73"/>
      <c r="O81" s="73"/>
    </row>
    <row r="82" spans="4:21" x14ac:dyDescent="0.2">
      <c r="D82" s="5"/>
      <c r="E82" s="5"/>
      <c r="F82" s="5"/>
      <c r="G82" s="5"/>
      <c r="H82" s="5"/>
      <c r="I82" s="5"/>
      <c r="N82" s="74"/>
      <c r="O82" s="74"/>
    </row>
    <row r="83" spans="4:21" x14ac:dyDescent="0.2">
      <c r="D83" s="5"/>
      <c r="E83" s="5"/>
      <c r="F83" s="5"/>
      <c r="G83" s="5"/>
      <c r="H83" s="5"/>
      <c r="I83" s="5"/>
      <c r="L83" s="18"/>
      <c r="M83" s="18"/>
      <c r="R83" s="18"/>
      <c r="S83" s="18"/>
      <c r="T83" s="18"/>
      <c r="U83" s="18"/>
    </row>
    <row r="84" spans="4:21" x14ac:dyDescent="0.2">
      <c r="D84" s="5"/>
      <c r="E84" s="5"/>
      <c r="F84" s="5"/>
      <c r="G84" s="5"/>
      <c r="H84" s="5"/>
      <c r="I84" s="5"/>
    </row>
    <row r="85" spans="4:21" x14ac:dyDescent="0.2">
      <c r="D85" s="5"/>
      <c r="E85" s="5"/>
      <c r="F85" s="5"/>
      <c r="G85" s="5"/>
      <c r="H85" s="5"/>
      <c r="I85" s="5"/>
    </row>
    <row r="86" spans="4:21" x14ac:dyDescent="0.2">
      <c r="D86" s="5"/>
      <c r="E86" s="5"/>
      <c r="F86" s="5"/>
      <c r="G86" s="5"/>
      <c r="H86" s="5"/>
      <c r="I86" s="5"/>
    </row>
    <row r="87" spans="4:21" x14ac:dyDescent="0.2">
      <c r="D87" s="5"/>
      <c r="E87" s="5"/>
      <c r="F87" s="5"/>
      <c r="G87" s="5"/>
      <c r="H87" s="5"/>
      <c r="I87" s="5"/>
    </row>
    <row r="88" spans="4:21" x14ac:dyDescent="0.2">
      <c r="D88" s="5"/>
      <c r="E88" s="5"/>
      <c r="F88" s="5"/>
      <c r="G88" s="5"/>
      <c r="H88" s="5"/>
      <c r="I88" s="5"/>
    </row>
    <row r="89" spans="4:21" x14ac:dyDescent="0.2">
      <c r="D89" s="5"/>
      <c r="E89" s="5"/>
      <c r="F89" s="5"/>
      <c r="G89" s="5"/>
      <c r="H89" s="5"/>
      <c r="I89" s="5"/>
    </row>
    <row r="90" spans="4:21" x14ac:dyDescent="0.2">
      <c r="D90" s="5"/>
      <c r="E90" s="5"/>
      <c r="F90" s="5"/>
      <c r="G90" s="5"/>
      <c r="H90" s="5"/>
      <c r="I90" s="5"/>
    </row>
    <row r="91" spans="4:21" x14ac:dyDescent="0.2">
      <c r="D91" s="5"/>
      <c r="E91" s="5"/>
      <c r="F91" s="5"/>
      <c r="G91" s="5"/>
      <c r="H91" s="5"/>
      <c r="I91" s="5"/>
    </row>
    <row r="92" spans="4:21" x14ac:dyDescent="0.2">
      <c r="D92" s="5"/>
      <c r="E92" s="5"/>
      <c r="F92" s="5"/>
      <c r="G92" s="5"/>
      <c r="H92" s="5"/>
      <c r="I92" s="5"/>
    </row>
    <row r="93" spans="4:21" x14ac:dyDescent="0.2">
      <c r="D93" s="5"/>
      <c r="E93" s="5"/>
      <c r="F93" s="5"/>
      <c r="G93" s="5"/>
      <c r="H93" s="5"/>
      <c r="I93" s="5"/>
    </row>
    <row r="94" spans="4:21" x14ac:dyDescent="0.2">
      <c r="D94" s="5"/>
      <c r="E94" s="5"/>
      <c r="F94" s="5"/>
      <c r="G94" s="5"/>
      <c r="H94" s="5"/>
      <c r="I94" s="5"/>
    </row>
    <row r="95" spans="4:21" x14ac:dyDescent="0.2">
      <c r="D95" s="5"/>
      <c r="E95" s="5"/>
      <c r="F95" s="5"/>
      <c r="G95" s="5"/>
      <c r="H95" s="5"/>
      <c r="I95" s="5"/>
    </row>
    <row r="96" spans="4:21" x14ac:dyDescent="0.2">
      <c r="D96" s="5"/>
      <c r="E96" s="5"/>
      <c r="F96" s="5"/>
      <c r="G96" s="5"/>
      <c r="H96" s="5"/>
      <c r="I96" s="5"/>
    </row>
    <row r="97" spans="2:11" x14ac:dyDescent="0.2">
      <c r="D97" s="5"/>
      <c r="E97" s="5"/>
      <c r="F97" s="5"/>
      <c r="G97" s="5"/>
      <c r="H97" s="5"/>
      <c r="I97" s="5"/>
    </row>
    <row r="98" spans="2:11" x14ac:dyDescent="0.2">
      <c r="D98" s="5"/>
      <c r="E98" s="5"/>
      <c r="F98" s="5"/>
      <c r="G98" s="5"/>
      <c r="H98" s="5"/>
      <c r="I98" s="5"/>
    </row>
    <row r="99" spans="2:11" x14ac:dyDescent="0.2">
      <c r="D99" s="16"/>
      <c r="E99" s="16"/>
      <c r="F99" s="16"/>
      <c r="G99" s="16"/>
      <c r="H99" s="16"/>
      <c r="I99" s="16"/>
      <c r="J99" s="17"/>
      <c r="K99" s="17"/>
    </row>
    <row r="100" spans="2:11" x14ac:dyDescent="0.2">
      <c r="D100" s="16"/>
      <c r="E100" s="16"/>
      <c r="F100" s="16"/>
      <c r="G100" s="16"/>
      <c r="H100" s="16"/>
      <c r="I100" s="16"/>
      <c r="J100" s="17"/>
      <c r="K100" s="17"/>
    </row>
    <row r="101" spans="2:11" x14ac:dyDescent="0.2">
      <c r="D101" s="16"/>
      <c r="E101" s="16"/>
      <c r="F101" s="16"/>
      <c r="G101" s="16"/>
      <c r="H101" s="16"/>
      <c r="I101" s="16"/>
      <c r="J101" s="17"/>
      <c r="K101" s="17"/>
    </row>
    <row r="102" spans="2:11" x14ac:dyDescent="0.2">
      <c r="D102" s="16"/>
      <c r="E102" s="16"/>
      <c r="F102" s="16"/>
      <c r="G102" s="16"/>
      <c r="H102" s="16"/>
      <c r="I102" s="16"/>
      <c r="J102" s="17"/>
      <c r="K102" s="17"/>
    </row>
    <row r="103" spans="2:11" x14ac:dyDescent="0.2">
      <c r="D103" s="16"/>
      <c r="E103" s="16"/>
      <c r="F103" s="16"/>
      <c r="G103" s="16"/>
      <c r="H103" s="16"/>
      <c r="I103" s="16"/>
      <c r="J103" s="17"/>
      <c r="K103" s="17"/>
    </row>
    <row r="104" spans="2:11" x14ac:dyDescent="0.2">
      <c r="D104" s="16"/>
      <c r="E104" s="16"/>
      <c r="F104" s="16"/>
      <c r="G104" s="16"/>
      <c r="H104" s="16"/>
      <c r="I104" s="16"/>
      <c r="J104" s="17"/>
      <c r="K104" s="17"/>
    </row>
    <row r="105" spans="2:11" x14ac:dyDescent="0.2">
      <c r="D105" s="16"/>
      <c r="E105" s="16"/>
      <c r="F105" s="16"/>
      <c r="G105" s="16"/>
      <c r="H105" s="16"/>
      <c r="I105" s="16"/>
    </row>
    <row r="106" spans="2:11" x14ac:dyDescent="0.2">
      <c r="B106" s="18"/>
      <c r="C106" s="18"/>
      <c r="D106" s="16"/>
      <c r="E106" s="16"/>
      <c r="F106" s="16"/>
      <c r="G106" s="16"/>
      <c r="H106" s="16"/>
      <c r="I106" s="16"/>
    </row>
  </sheetData>
  <mergeCells count="2">
    <mergeCell ref="A27:U27"/>
    <mergeCell ref="V27:AP27"/>
  </mergeCells>
  <phoneticPr fontId="1" type="noConversion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6"/>
  <sheetViews>
    <sheetView topLeftCell="A14" workbookViewId="0">
      <selection activeCell="B2" sqref="B2:T2"/>
    </sheetView>
  </sheetViews>
  <sheetFormatPr defaultColWidth="8" defaultRowHeight="12.75" x14ac:dyDescent="0.2"/>
  <cols>
    <col min="1" max="1" width="18.75" style="5" customWidth="1"/>
    <col min="2" max="3" width="8.5" style="5" customWidth="1"/>
    <col min="4" max="7" width="8.5" style="11" customWidth="1"/>
    <col min="8" max="9" width="10.5" style="11" bestFit="1" customWidth="1"/>
    <col min="10" max="21" width="8.5" style="5" customWidth="1"/>
    <col min="22" max="22" width="7.625" style="5" customWidth="1"/>
    <col min="23" max="23" width="20.75" style="5" customWidth="1"/>
    <col min="24" max="42" width="7.625" style="5" customWidth="1"/>
    <col min="43" max="16384" width="8" style="5"/>
  </cols>
  <sheetData>
    <row r="1" spans="1:48" ht="14.25" x14ac:dyDescent="0.2">
      <c r="A1" s="1"/>
      <c r="B1" s="2"/>
      <c r="C1" s="2"/>
      <c r="D1" s="3"/>
      <c r="E1" s="3"/>
      <c r="F1" s="3"/>
      <c r="G1" s="3"/>
      <c r="H1" s="3"/>
      <c r="I1" s="3"/>
      <c r="J1" s="4"/>
      <c r="K1" s="4"/>
      <c r="S1"/>
      <c r="T1" s="63"/>
      <c r="V1" s="1"/>
      <c r="W1" s="2"/>
      <c r="X1" s="2"/>
      <c r="Y1" s="3"/>
      <c r="Z1" s="3"/>
      <c r="AA1" s="3"/>
      <c r="AB1" s="3"/>
      <c r="AC1" s="3"/>
      <c r="AD1" s="3"/>
      <c r="AE1" s="4"/>
      <c r="AF1" s="4"/>
      <c r="AN1"/>
      <c r="AO1" s="63"/>
    </row>
    <row r="2" spans="1:48" ht="14.25" x14ac:dyDescent="0.2">
      <c r="A2" s="1"/>
      <c r="D2" s="3"/>
      <c r="E2" s="3"/>
      <c r="F2" s="3"/>
      <c r="G2" s="3"/>
      <c r="H2" s="3"/>
      <c r="I2" s="3"/>
      <c r="J2" s="4"/>
      <c r="K2" s="4"/>
      <c r="S2"/>
      <c r="T2" s="63"/>
      <c r="V2" s="1"/>
      <c r="Y2" s="3"/>
      <c r="Z2" s="3"/>
      <c r="AA2" s="3"/>
      <c r="AB2" s="3"/>
      <c r="AC2" s="3"/>
      <c r="AD2" s="3"/>
      <c r="AE2" s="4"/>
      <c r="AF2" s="4"/>
      <c r="AN2"/>
      <c r="AO2" s="63"/>
    </row>
    <row r="3" spans="1:48" ht="14.25" x14ac:dyDescent="0.2">
      <c r="A3" s="1"/>
      <c r="D3" s="3"/>
      <c r="E3" s="3"/>
      <c r="F3" s="3"/>
      <c r="G3" s="3"/>
      <c r="H3" s="3"/>
      <c r="I3" s="3"/>
      <c r="J3" s="4"/>
      <c r="K3" s="4"/>
      <c r="S3"/>
      <c r="T3" s="63"/>
      <c r="V3" s="1"/>
      <c r="Y3" s="3"/>
      <c r="Z3" s="3"/>
      <c r="AA3" s="3"/>
      <c r="AB3" s="3"/>
      <c r="AC3" s="3"/>
      <c r="AD3" s="3"/>
      <c r="AE3" s="4"/>
      <c r="AF3" s="4"/>
      <c r="AN3"/>
      <c r="AO3" s="63"/>
      <c r="AU3"/>
      <c r="AV3"/>
    </row>
    <row r="4" spans="1:48" ht="14.25" x14ac:dyDescent="0.2">
      <c r="A4" s="1"/>
      <c r="D4" s="3"/>
      <c r="E4" s="3"/>
      <c r="F4" s="3"/>
      <c r="G4" s="3"/>
      <c r="H4" s="3"/>
      <c r="I4" s="3"/>
      <c r="J4" s="4"/>
      <c r="K4" s="4"/>
      <c r="S4"/>
      <c r="T4" s="63"/>
      <c r="V4" s="1"/>
      <c r="Y4" s="3"/>
      <c r="Z4" s="3"/>
      <c r="AA4" s="3"/>
      <c r="AB4" s="3"/>
      <c r="AC4" s="3"/>
      <c r="AD4" s="3"/>
      <c r="AE4" s="4"/>
      <c r="AF4" s="4"/>
      <c r="AN4"/>
      <c r="AO4" s="63"/>
      <c r="AU4"/>
      <c r="AV4"/>
    </row>
    <row r="5" spans="1:48" ht="14.25" x14ac:dyDescent="0.2">
      <c r="A5" s="1"/>
      <c r="D5" s="3"/>
      <c r="E5" s="3"/>
      <c r="F5" s="3"/>
      <c r="G5" s="3"/>
      <c r="H5" s="3"/>
      <c r="I5" s="3"/>
      <c r="J5" s="4"/>
      <c r="K5" s="4"/>
      <c r="S5"/>
      <c r="T5" s="63"/>
      <c r="V5" s="1"/>
      <c r="Y5" s="3"/>
      <c r="Z5" s="3"/>
      <c r="AA5" s="3"/>
      <c r="AB5" s="3"/>
      <c r="AC5" s="3"/>
      <c r="AD5" s="3"/>
      <c r="AE5" s="4"/>
      <c r="AF5" s="4"/>
      <c r="AN5"/>
      <c r="AO5" s="63"/>
      <c r="AU5"/>
      <c r="AV5"/>
    </row>
    <row r="6" spans="1:48" ht="14.25" x14ac:dyDescent="0.2">
      <c r="A6" s="1"/>
      <c r="D6" s="3"/>
      <c r="E6" s="3"/>
      <c r="F6" s="3"/>
      <c r="G6" s="3"/>
      <c r="H6" s="3"/>
      <c r="I6" s="3"/>
      <c r="J6" s="4"/>
      <c r="K6" s="4"/>
      <c r="S6"/>
      <c r="T6" s="63"/>
      <c r="V6" s="1"/>
      <c r="Y6" s="3"/>
      <c r="Z6" s="3"/>
      <c r="AA6" s="3"/>
      <c r="AB6" s="3"/>
      <c r="AC6" s="3"/>
      <c r="AD6" s="3"/>
      <c r="AE6" s="4"/>
      <c r="AF6" s="4"/>
      <c r="AN6"/>
      <c r="AO6" s="63"/>
      <c r="AU6"/>
      <c r="AV6"/>
    </row>
    <row r="7" spans="1:48" ht="14.25" x14ac:dyDescent="0.2">
      <c r="A7" s="1"/>
      <c r="D7" s="3"/>
      <c r="E7" s="3"/>
      <c r="F7" s="3"/>
      <c r="G7" s="3"/>
      <c r="H7" s="3"/>
      <c r="I7" s="3"/>
      <c r="J7" s="4"/>
      <c r="K7" s="4"/>
      <c r="V7" s="1"/>
      <c r="Y7" s="3"/>
      <c r="Z7" s="3"/>
      <c r="AA7" s="3"/>
      <c r="AB7" s="3"/>
      <c r="AC7" s="3"/>
      <c r="AD7" s="3"/>
      <c r="AE7" s="4"/>
      <c r="AF7" s="4"/>
      <c r="AU7"/>
      <c r="AV7"/>
    </row>
    <row r="8" spans="1:48" ht="14.25" x14ac:dyDescent="0.2">
      <c r="A8" s="1"/>
      <c r="D8" s="3"/>
      <c r="E8" s="3"/>
      <c r="F8" s="3"/>
      <c r="G8" s="3"/>
      <c r="H8" s="3"/>
      <c r="I8" s="3"/>
      <c r="J8" s="4"/>
      <c r="K8" s="4"/>
      <c r="V8" s="1"/>
      <c r="Y8" s="3"/>
      <c r="Z8" s="3"/>
      <c r="AA8" s="3"/>
      <c r="AB8" s="3"/>
      <c r="AC8" s="3"/>
      <c r="AD8" s="3"/>
      <c r="AE8" s="4"/>
      <c r="AF8" s="4"/>
      <c r="AU8"/>
      <c r="AV8"/>
    </row>
    <row r="9" spans="1:48" ht="14.25" x14ac:dyDescent="0.2">
      <c r="A9" s="1"/>
      <c r="D9" s="3"/>
      <c r="E9" s="3"/>
      <c r="F9" s="3"/>
      <c r="G9" s="3"/>
      <c r="H9" s="3"/>
      <c r="I9" s="3"/>
      <c r="J9" s="4"/>
      <c r="K9" s="4"/>
      <c r="V9" s="1"/>
      <c r="Y9" s="3"/>
      <c r="Z9" s="3"/>
      <c r="AA9" s="3"/>
      <c r="AB9" s="3"/>
      <c r="AC9" s="3"/>
      <c r="AD9" s="3"/>
      <c r="AE9" s="4"/>
      <c r="AF9" s="4"/>
      <c r="AU9"/>
      <c r="AV9"/>
    </row>
    <row r="10" spans="1:48" ht="14.25" x14ac:dyDescent="0.2">
      <c r="A10" s="1"/>
      <c r="D10" s="3"/>
      <c r="E10" s="3"/>
      <c r="F10" s="3"/>
      <c r="G10" s="3"/>
      <c r="H10" s="3"/>
      <c r="I10" s="3"/>
      <c r="J10" s="4"/>
      <c r="K10" s="4"/>
      <c r="V10" s="1"/>
      <c r="Y10" s="3"/>
      <c r="Z10" s="3"/>
      <c r="AA10" s="3"/>
      <c r="AB10" s="3"/>
      <c r="AC10" s="3"/>
      <c r="AD10" s="3"/>
      <c r="AE10" s="4"/>
      <c r="AF10" s="4"/>
      <c r="AU10"/>
      <c r="AV10"/>
    </row>
    <row r="11" spans="1:48" ht="14.25" x14ac:dyDescent="0.2">
      <c r="A11" s="1"/>
      <c r="D11" s="3"/>
      <c r="E11" s="3"/>
      <c r="F11" s="3"/>
      <c r="G11" s="3"/>
      <c r="H11" s="3"/>
      <c r="I11" s="3"/>
      <c r="J11" s="4"/>
      <c r="K11" s="4"/>
      <c r="V11" s="1"/>
      <c r="Y11" s="3"/>
      <c r="Z11" s="3"/>
      <c r="AA11" s="3"/>
      <c r="AB11" s="3"/>
      <c r="AC11" s="3"/>
      <c r="AD11" s="3"/>
      <c r="AE11" s="4"/>
      <c r="AF11" s="4"/>
      <c r="AU11"/>
      <c r="AV11"/>
    </row>
    <row r="12" spans="1:48" ht="14.25" x14ac:dyDescent="0.2">
      <c r="A12" s="1"/>
      <c r="D12" s="3"/>
      <c r="E12" s="3"/>
      <c r="F12" s="3"/>
      <c r="G12" s="3"/>
      <c r="H12" s="3"/>
      <c r="I12" s="3"/>
      <c r="J12" s="4"/>
      <c r="K12" s="4"/>
      <c r="V12" s="1"/>
      <c r="Y12" s="3"/>
      <c r="Z12" s="3"/>
      <c r="AA12" s="3"/>
      <c r="AB12" s="3"/>
      <c r="AC12" s="3"/>
      <c r="AD12" s="3"/>
      <c r="AE12" s="4"/>
      <c r="AF12" s="4"/>
      <c r="AU12"/>
      <c r="AV12"/>
    </row>
    <row r="13" spans="1:48" ht="14.25" x14ac:dyDescent="0.2">
      <c r="A13" s="1"/>
      <c r="D13" s="3"/>
      <c r="E13" s="3"/>
      <c r="F13" s="3"/>
      <c r="G13" s="3"/>
      <c r="H13" s="3"/>
      <c r="I13" s="3"/>
      <c r="J13" s="4"/>
      <c r="K13" s="4"/>
      <c r="V13" s="1"/>
      <c r="Y13" s="3"/>
      <c r="Z13" s="3"/>
      <c r="AA13" s="3"/>
      <c r="AB13" s="3"/>
      <c r="AC13" s="3"/>
      <c r="AD13" s="3"/>
      <c r="AE13" s="4"/>
      <c r="AF13" s="4"/>
      <c r="AU13"/>
      <c r="AV13"/>
    </row>
    <row r="14" spans="1:48" ht="14.25" x14ac:dyDescent="0.2">
      <c r="A14" s="1"/>
      <c r="D14" s="3"/>
      <c r="E14" s="3"/>
      <c r="F14" s="3"/>
      <c r="G14" s="3"/>
      <c r="H14" s="3"/>
      <c r="I14" s="3"/>
      <c r="J14" s="4"/>
      <c r="K14" s="4"/>
      <c r="V14" s="1"/>
      <c r="Y14" s="3"/>
      <c r="Z14" s="3"/>
      <c r="AA14" s="3"/>
      <c r="AB14" s="3"/>
      <c r="AC14" s="3"/>
      <c r="AD14" s="3"/>
      <c r="AE14" s="4"/>
      <c r="AF14" s="4"/>
      <c r="AU14"/>
      <c r="AV14"/>
    </row>
    <row r="15" spans="1:48" ht="14.25" x14ac:dyDescent="0.2">
      <c r="A15" s="1"/>
      <c r="D15" s="3"/>
      <c r="E15" s="3"/>
      <c r="F15" s="3"/>
      <c r="G15" s="3"/>
      <c r="H15" s="3"/>
      <c r="I15" s="3"/>
      <c r="J15" s="4"/>
      <c r="K15" s="4"/>
      <c r="V15" s="1"/>
      <c r="Y15" s="3"/>
      <c r="Z15" s="3"/>
      <c r="AA15" s="3"/>
      <c r="AB15" s="3"/>
      <c r="AC15" s="3"/>
      <c r="AD15" s="3"/>
      <c r="AE15" s="4"/>
      <c r="AF15" s="4"/>
      <c r="AU15"/>
      <c r="AV15"/>
    </row>
    <row r="16" spans="1:48" ht="14.25" x14ac:dyDescent="0.2">
      <c r="A16" s="1"/>
      <c r="D16" s="3"/>
      <c r="E16" s="3"/>
      <c r="F16" s="3"/>
      <c r="G16" s="3"/>
      <c r="H16" s="3"/>
      <c r="I16" s="3"/>
      <c r="J16" s="4"/>
      <c r="K16" s="4"/>
      <c r="V16" s="1"/>
      <c r="Y16" s="3"/>
      <c r="Z16" s="3"/>
      <c r="AA16" s="3"/>
      <c r="AB16" s="3"/>
      <c r="AC16" s="3"/>
      <c r="AD16" s="3"/>
      <c r="AE16" s="4"/>
      <c r="AF16" s="4"/>
      <c r="AU16"/>
      <c r="AV16"/>
    </row>
    <row r="17" spans="1:48" ht="14.25" x14ac:dyDescent="0.2">
      <c r="A17" s="1"/>
      <c r="D17" s="3"/>
      <c r="E17" s="3"/>
      <c r="F17" s="3"/>
      <c r="G17" s="3"/>
      <c r="H17" s="3"/>
      <c r="I17" s="3"/>
      <c r="J17" s="4"/>
      <c r="K17" s="4"/>
      <c r="V17" s="1"/>
      <c r="Y17" s="3"/>
      <c r="Z17" s="3"/>
      <c r="AA17" s="3"/>
      <c r="AB17" s="3"/>
      <c r="AC17" s="3"/>
      <c r="AD17" s="3"/>
      <c r="AE17" s="4"/>
      <c r="AF17" s="4"/>
      <c r="AU17"/>
      <c r="AV17"/>
    </row>
    <row r="18" spans="1:48" ht="14.25" x14ac:dyDescent="0.2">
      <c r="A18" s="1"/>
      <c r="D18" s="3"/>
      <c r="E18" s="3"/>
      <c r="F18" s="3"/>
      <c r="G18" s="3"/>
      <c r="H18" s="3"/>
      <c r="I18" s="3"/>
      <c r="J18" s="4"/>
      <c r="K18" s="4"/>
      <c r="V18" s="1"/>
      <c r="Y18" s="3"/>
      <c r="Z18" s="3"/>
      <c r="AA18" s="3"/>
      <c r="AB18" s="3"/>
      <c r="AC18" s="3"/>
      <c r="AD18" s="3"/>
      <c r="AE18" s="4"/>
      <c r="AF18" s="4"/>
      <c r="AU18"/>
      <c r="AV18"/>
    </row>
    <row r="19" spans="1:48" ht="14.25" x14ac:dyDescent="0.2">
      <c r="A19" s="1"/>
      <c r="D19" s="3"/>
      <c r="E19" s="3"/>
      <c r="F19" s="3"/>
      <c r="G19" s="3"/>
      <c r="H19" s="3"/>
      <c r="I19" s="3"/>
      <c r="J19" s="4"/>
      <c r="K19" s="4"/>
      <c r="V19" s="1"/>
      <c r="Y19" s="3"/>
      <c r="Z19" s="3"/>
      <c r="AA19" s="3"/>
      <c r="AB19" s="3"/>
      <c r="AC19" s="3"/>
      <c r="AD19" s="3"/>
      <c r="AE19" s="4"/>
      <c r="AF19" s="4"/>
      <c r="AU19"/>
      <c r="AV19"/>
    </row>
    <row r="20" spans="1:48" ht="14.25" x14ac:dyDescent="0.2">
      <c r="A20" s="1"/>
      <c r="D20" s="3"/>
      <c r="E20" s="3"/>
      <c r="F20" s="3"/>
      <c r="G20" s="3"/>
      <c r="H20" s="3"/>
      <c r="I20" s="3"/>
      <c r="J20" s="4"/>
      <c r="K20" s="4"/>
      <c r="V20" s="1"/>
      <c r="Y20" s="3"/>
      <c r="Z20" s="3"/>
      <c r="AA20" s="3"/>
      <c r="AB20" s="3"/>
      <c r="AC20" s="3"/>
      <c r="AD20" s="3"/>
      <c r="AE20" s="4"/>
      <c r="AF20" s="4"/>
      <c r="AU20"/>
      <c r="AV20"/>
    </row>
    <row r="21" spans="1:48" ht="14.25" x14ac:dyDescent="0.2">
      <c r="A21" s="1"/>
      <c r="D21" s="3"/>
      <c r="E21" s="3"/>
      <c r="F21" s="3"/>
      <c r="G21" s="3"/>
      <c r="H21" s="3"/>
      <c r="I21" s="3"/>
      <c r="J21" s="4"/>
      <c r="K21" s="4"/>
      <c r="V21" s="1"/>
      <c r="Y21" s="3"/>
      <c r="Z21" s="3"/>
      <c r="AA21" s="3"/>
      <c r="AB21" s="3"/>
      <c r="AC21" s="3"/>
      <c r="AD21" s="3"/>
      <c r="AE21" s="4"/>
      <c r="AF21" s="4"/>
      <c r="AU21"/>
      <c r="AV21"/>
    </row>
    <row r="22" spans="1:48" ht="14.25" x14ac:dyDescent="0.2">
      <c r="A22" s="1"/>
      <c r="D22" s="3"/>
      <c r="E22" s="3"/>
      <c r="F22" s="3"/>
      <c r="G22" s="3"/>
      <c r="H22" s="3"/>
      <c r="I22" s="3"/>
      <c r="J22" s="4"/>
      <c r="K22" s="4"/>
      <c r="V22" s="1"/>
      <c r="Y22" s="3"/>
      <c r="Z22" s="3"/>
      <c r="AA22" s="3"/>
      <c r="AB22" s="3"/>
      <c r="AC22" s="3"/>
      <c r="AD22" s="3"/>
      <c r="AE22" s="4"/>
      <c r="AF22" s="4"/>
      <c r="AU22"/>
      <c r="AV22"/>
    </row>
    <row r="23" spans="1:48" ht="14.25" x14ac:dyDescent="0.2">
      <c r="A23" s="1"/>
      <c r="D23" s="3"/>
      <c r="E23" s="3"/>
      <c r="F23" s="3"/>
      <c r="G23" s="3"/>
      <c r="H23" s="3"/>
      <c r="I23" s="3"/>
      <c r="J23" s="4"/>
      <c r="K23" s="4"/>
      <c r="V23" s="1"/>
      <c r="Y23" s="3"/>
      <c r="Z23" s="3"/>
      <c r="AA23" s="3"/>
      <c r="AB23" s="3"/>
      <c r="AC23" s="3"/>
      <c r="AD23" s="3"/>
      <c r="AE23" s="4"/>
      <c r="AF23" s="4"/>
      <c r="AU23"/>
      <c r="AV23"/>
    </row>
    <row r="24" spans="1:48" x14ac:dyDescent="0.2">
      <c r="A24" s="1"/>
      <c r="D24" s="3"/>
      <c r="E24" s="3"/>
      <c r="F24" s="3"/>
      <c r="G24" s="3"/>
      <c r="H24" s="3"/>
      <c r="I24" s="3"/>
      <c r="J24" s="4"/>
      <c r="K24" s="4"/>
      <c r="V24" s="1"/>
      <c r="Y24" s="3"/>
      <c r="Z24" s="3"/>
      <c r="AA24" s="3"/>
      <c r="AB24" s="3"/>
      <c r="AC24" s="3"/>
      <c r="AD24" s="3"/>
      <c r="AE24" s="4"/>
      <c r="AF24" s="4"/>
    </row>
    <row r="25" spans="1:48" x14ac:dyDescent="0.2">
      <c r="A25" s="1"/>
      <c r="D25" s="3"/>
      <c r="E25" s="3"/>
      <c r="F25" s="3"/>
      <c r="G25" s="3"/>
      <c r="H25" s="3"/>
      <c r="I25" s="3"/>
      <c r="J25" s="4"/>
      <c r="K25" s="4"/>
      <c r="V25" s="1"/>
      <c r="Y25" s="3"/>
      <c r="Z25" s="3"/>
      <c r="AA25" s="3"/>
      <c r="AB25" s="3"/>
      <c r="AC25" s="3"/>
      <c r="AD25" s="3"/>
      <c r="AE25" s="4"/>
      <c r="AF25" s="4"/>
    </row>
    <row r="26" spans="1:48" x14ac:dyDescent="0.2">
      <c r="A26" s="1"/>
      <c r="D26" s="3"/>
      <c r="E26" s="3"/>
      <c r="F26" s="3"/>
      <c r="G26" s="3"/>
      <c r="H26" s="3"/>
      <c r="I26" s="3"/>
      <c r="J26" s="4"/>
      <c r="K26" s="4"/>
      <c r="V26" s="1"/>
      <c r="Y26" s="3"/>
      <c r="Z26" s="3"/>
      <c r="AA26" s="3"/>
      <c r="AB26" s="3"/>
      <c r="AC26" s="3"/>
      <c r="AD26" s="3"/>
      <c r="AE26" s="4"/>
      <c r="AF26" s="4"/>
    </row>
    <row r="27" spans="1:48" ht="26.25" x14ac:dyDescent="0.4">
      <c r="A27" s="173" t="s">
        <v>62</v>
      </c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3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  <c r="AP27" s="174"/>
    </row>
    <row r="28" spans="1:48" s="8" customFormat="1" ht="38.25" customHeight="1" x14ac:dyDescent="0.2">
      <c r="A28" s="6" t="s">
        <v>55</v>
      </c>
      <c r="B28" s="7" t="s">
        <v>20</v>
      </c>
      <c r="C28" s="7" t="s">
        <v>56</v>
      </c>
      <c r="D28" s="7" t="s">
        <v>57</v>
      </c>
      <c r="E28" s="7" t="s">
        <v>19</v>
      </c>
      <c r="F28" s="7" t="s">
        <v>58</v>
      </c>
      <c r="G28" s="7" t="s">
        <v>59</v>
      </c>
      <c r="H28" s="7" t="s">
        <v>60</v>
      </c>
      <c r="I28" s="7" t="s">
        <v>61</v>
      </c>
      <c r="J28" s="7" t="s">
        <v>61</v>
      </c>
      <c r="K28" s="7" t="s">
        <v>61</v>
      </c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</row>
    <row r="29" spans="1:48" ht="14.25" x14ac:dyDescent="0.2">
      <c r="A29">
        <v>-15</v>
      </c>
      <c r="B29" s="9"/>
      <c r="C29" s="9"/>
      <c r="D29" s="9"/>
      <c r="E29" s="9"/>
      <c r="F29" s="9"/>
      <c r="G29" s="9"/>
      <c r="H29" s="9"/>
      <c r="I29" s="9"/>
      <c r="J29" s="10"/>
      <c r="K29" s="10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</row>
    <row r="30" spans="1:48" ht="14.25" x14ac:dyDescent="0.2">
      <c r="A30">
        <f>A29+1</f>
        <v>-14</v>
      </c>
      <c r="B30" s="9"/>
      <c r="C30" s="9"/>
      <c r="D30" s="9"/>
      <c r="E30" s="9"/>
      <c r="F30" s="9"/>
      <c r="G30" s="9"/>
      <c r="H30" s="9"/>
      <c r="I30" s="9"/>
      <c r="J30" s="10"/>
      <c r="K30" s="10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</row>
    <row r="31" spans="1:48" ht="14.25" x14ac:dyDescent="0.2">
      <c r="A31">
        <f t="shared" ref="A31:A49" si="0">A30+1</f>
        <v>-13</v>
      </c>
      <c r="B31" s="9"/>
      <c r="C31" s="9"/>
      <c r="D31" s="9"/>
      <c r="E31" s="9"/>
      <c r="F31" s="9"/>
      <c r="G31" s="9"/>
      <c r="H31" s="9"/>
      <c r="I31" s="9"/>
      <c r="J31" s="10"/>
      <c r="K31" s="10"/>
      <c r="R31" s="66"/>
      <c r="S31" s="66"/>
      <c r="Y31" s="66"/>
      <c r="Z31" s="66"/>
    </row>
    <row r="32" spans="1:48" ht="14.25" x14ac:dyDescent="0.2">
      <c r="A32">
        <f t="shared" si="0"/>
        <v>-12</v>
      </c>
      <c r="B32" s="9"/>
      <c r="C32" s="9"/>
      <c r="D32" s="9"/>
      <c r="E32" s="9"/>
      <c r="F32" s="9"/>
      <c r="G32" s="9"/>
      <c r="H32" s="9"/>
      <c r="I32" s="9"/>
      <c r="J32" s="10"/>
      <c r="K32" s="10"/>
    </row>
    <row r="33" spans="1:11" ht="14.25" x14ac:dyDescent="0.2">
      <c r="A33">
        <f t="shared" si="0"/>
        <v>-11</v>
      </c>
      <c r="B33" s="9"/>
      <c r="C33" s="9"/>
      <c r="D33" s="9"/>
      <c r="E33" s="9"/>
      <c r="F33" s="9"/>
      <c r="G33" s="9"/>
      <c r="H33" s="9"/>
      <c r="I33" s="9"/>
      <c r="J33" s="10"/>
      <c r="K33" s="10"/>
    </row>
    <row r="34" spans="1:11" ht="14.25" x14ac:dyDescent="0.2">
      <c r="A34">
        <f t="shared" si="0"/>
        <v>-10</v>
      </c>
      <c r="B34" s="9"/>
      <c r="C34" s="9"/>
      <c r="D34" s="9"/>
      <c r="E34" s="9"/>
      <c r="F34" s="9"/>
      <c r="G34" s="9"/>
      <c r="H34" s="9"/>
      <c r="I34" s="9"/>
      <c r="J34" s="10"/>
      <c r="K34" s="10"/>
    </row>
    <row r="35" spans="1:11" ht="14.25" x14ac:dyDescent="0.2">
      <c r="A35">
        <f t="shared" si="0"/>
        <v>-9</v>
      </c>
      <c r="B35" s="9"/>
      <c r="C35" s="9"/>
      <c r="D35" s="9"/>
      <c r="E35" s="9"/>
      <c r="F35" s="9"/>
      <c r="G35" s="9"/>
      <c r="H35" s="9"/>
      <c r="I35" s="9"/>
      <c r="J35" s="10"/>
      <c r="K35" s="10"/>
    </row>
    <row r="36" spans="1:11" ht="14.25" x14ac:dyDescent="0.2">
      <c r="A36">
        <f t="shared" si="0"/>
        <v>-8</v>
      </c>
      <c r="B36" s="9"/>
      <c r="C36" s="9"/>
      <c r="D36" s="9"/>
      <c r="E36" s="9"/>
      <c r="F36" s="9"/>
      <c r="G36" s="9"/>
      <c r="H36" s="9"/>
      <c r="I36" s="9"/>
      <c r="J36" s="10"/>
      <c r="K36" s="10"/>
    </row>
    <row r="37" spans="1:11" ht="14.25" x14ac:dyDescent="0.2">
      <c r="A37">
        <f t="shared" si="0"/>
        <v>-7</v>
      </c>
      <c r="B37" s="9"/>
      <c r="C37" s="9"/>
      <c r="D37" s="9"/>
      <c r="E37" s="9"/>
      <c r="F37" s="9"/>
      <c r="G37" s="9"/>
      <c r="H37" s="9"/>
      <c r="I37" s="9"/>
      <c r="J37" s="10"/>
      <c r="K37" s="10"/>
    </row>
    <row r="38" spans="1:11" ht="14.25" x14ac:dyDescent="0.2">
      <c r="A38">
        <f t="shared" si="0"/>
        <v>-6</v>
      </c>
      <c r="B38" s="9"/>
      <c r="C38" s="9"/>
      <c r="D38" s="9"/>
      <c r="E38" s="9"/>
      <c r="F38" s="9"/>
      <c r="G38" s="9"/>
      <c r="H38" s="9"/>
      <c r="I38" s="9"/>
      <c r="J38" s="10"/>
      <c r="K38" s="10"/>
    </row>
    <row r="39" spans="1:11" ht="14.25" x14ac:dyDescent="0.2">
      <c r="A39">
        <f t="shared" si="0"/>
        <v>-5</v>
      </c>
      <c r="B39" s="9"/>
      <c r="C39" s="9"/>
      <c r="D39" s="9"/>
      <c r="E39" s="9"/>
      <c r="F39" s="9"/>
      <c r="G39" s="9"/>
      <c r="H39" s="9"/>
      <c r="I39" s="9"/>
      <c r="J39" s="10"/>
      <c r="K39" s="10"/>
    </row>
    <row r="40" spans="1:11" ht="14.25" x14ac:dyDescent="0.2">
      <c r="A40">
        <f t="shared" si="0"/>
        <v>-4</v>
      </c>
      <c r="B40" s="9"/>
      <c r="C40" s="9"/>
      <c r="D40" s="9"/>
      <c r="E40" s="9"/>
      <c r="F40" s="9"/>
      <c r="G40" s="9"/>
      <c r="H40" s="9"/>
      <c r="I40" s="9"/>
      <c r="J40" s="10"/>
      <c r="K40" s="10"/>
    </row>
    <row r="41" spans="1:11" ht="14.25" x14ac:dyDescent="0.2">
      <c r="A41">
        <f t="shared" si="0"/>
        <v>-3</v>
      </c>
      <c r="B41" s="9"/>
      <c r="C41" s="9"/>
      <c r="D41" s="9"/>
      <c r="E41" s="9"/>
      <c r="F41" s="9"/>
      <c r="G41" s="9"/>
      <c r="H41" s="9"/>
      <c r="I41" s="9"/>
      <c r="J41" s="10"/>
      <c r="K41" s="10"/>
    </row>
    <row r="42" spans="1:11" ht="14.25" x14ac:dyDescent="0.2">
      <c r="A42">
        <f t="shared" si="0"/>
        <v>-2</v>
      </c>
      <c r="B42" s="9"/>
      <c r="C42" s="9"/>
      <c r="D42" s="9"/>
      <c r="E42" s="9"/>
      <c r="F42" s="9"/>
      <c r="G42" s="9"/>
      <c r="H42" s="9"/>
      <c r="I42" s="9"/>
      <c r="J42" s="10"/>
      <c r="K42" s="10"/>
    </row>
    <row r="43" spans="1:11" ht="14.25" x14ac:dyDescent="0.2">
      <c r="A43">
        <f t="shared" si="0"/>
        <v>-1</v>
      </c>
      <c r="B43" s="9"/>
      <c r="C43" s="9"/>
      <c r="D43" s="9"/>
      <c r="E43" s="9"/>
      <c r="F43" s="9"/>
      <c r="G43" s="9"/>
      <c r="H43" s="9"/>
      <c r="I43" s="9"/>
      <c r="J43" s="10"/>
      <c r="K43" s="10"/>
    </row>
    <row r="44" spans="1:11" ht="14.25" x14ac:dyDescent="0.2">
      <c r="A44">
        <f t="shared" si="0"/>
        <v>0</v>
      </c>
      <c r="B44" s="9"/>
      <c r="C44" s="9"/>
      <c r="D44" s="9"/>
      <c r="E44" s="9"/>
      <c r="F44" s="9"/>
      <c r="G44" s="9"/>
      <c r="H44" s="9"/>
      <c r="I44" s="9"/>
      <c r="J44" s="10"/>
      <c r="K44" s="10"/>
    </row>
    <row r="45" spans="1:11" ht="14.25" x14ac:dyDescent="0.2">
      <c r="A45">
        <f t="shared" si="0"/>
        <v>1</v>
      </c>
      <c r="B45" s="9"/>
      <c r="C45" s="9"/>
      <c r="D45" s="9"/>
      <c r="E45" s="9"/>
      <c r="F45" s="9"/>
      <c r="G45" s="9"/>
      <c r="H45" s="9"/>
      <c r="I45" s="9"/>
      <c r="J45" s="10"/>
      <c r="K45" s="10"/>
    </row>
    <row r="46" spans="1:11" ht="14.25" x14ac:dyDescent="0.2">
      <c r="A46">
        <f t="shared" si="0"/>
        <v>2</v>
      </c>
      <c r="B46" s="9"/>
      <c r="C46" s="9"/>
      <c r="D46" s="9"/>
      <c r="E46" s="9"/>
      <c r="F46" s="9"/>
      <c r="G46" s="9"/>
      <c r="H46" s="9"/>
      <c r="I46" s="9"/>
      <c r="J46" s="10"/>
      <c r="K46" s="10"/>
    </row>
    <row r="47" spans="1:11" ht="14.25" x14ac:dyDescent="0.2">
      <c r="A47">
        <f t="shared" si="0"/>
        <v>3</v>
      </c>
      <c r="B47" s="9"/>
      <c r="C47" s="9"/>
      <c r="D47" s="9"/>
      <c r="E47" s="9"/>
      <c r="F47" s="9"/>
      <c r="G47" s="9"/>
      <c r="H47" s="9"/>
      <c r="I47" s="9"/>
      <c r="J47" s="10"/>
      <c r="K47" s="10"/>
    </row>
    <row r="48" spans="1:11" ht="14.25" x14ac:dyDescent="0.2">
      <c r="A48">
        <f t="shared" si="0"/>
        <v>4</v>
      </c>
      <c r="B48" s="9"/>
      <c r="C48" s="9"/>
      <c r="D48" s="9"/>
      <c r="E48" s="9"/>
      <c r="F48" s="9"/>
      <c r="G48" s="9"/>
      <c r="H48" s="9"/>
      <c r="I48" s="9"/>
      <c r="J48" s="10"/>
      <c r="K48" s="10"/>
    </row>
    <row r="49" spans="1:29" ht="14.25" x14ac:dyDescent="0.2">
      <c r="A49">
        <f t="shared" si="0"/>
        <v>5</v>
      </c>
      <c r="B49" s="9"/>
      <c r="C49" s="9"/>
      <c r="D49" s="9"/>
      <c r="E49" s="9"/>
      <c r="F49" s="9"/>
      <c r="G49" s="9"/>
      <c r="H49" s="9"/>
      <c r="I49" s="9"/>
      <c r="J49" s="10"/>
      <c r="K49" s="10"/>
    </row>
    <row r="50" spans="1:29" ht="14.25" x14ac:dyDescent="0.2">
      <c r="A50"/>
      <c r="B50" s="9"/>
      <c r="C50" s="9"/>
      <c r="D50" s="9"/>
      <c r="E50" s="9"/>
      <c r="F50" s="9"/>
      <c r="G50" s="9"/>
      <c r="H50" s="9"/>
      <c r="I50" s="9"/>
      <c r="J50" s="9"/>
      <c r="K50" s="9"/>
    </row>
    <row r="51" spans="1:29" ht="14.25" x14ac:dyDescent="0.2">
      <c r="A51" s="12" t="s">
        <v>2</v>
      </c>
      <c r="B51" s="13" t="str">
        <f t="shared" ref="B51:K51" si="1">IF(OR(MIN(B$29:B$50)&gt;$B53*$B$54,SUM(B$29:B$50)=0),"",(LOG10(($B53*$B$54)/INDEX(B$29:B$50,MATCH($B53*$B$54,B$29:B$50)))/LOG10(INDEX(B$29:B$50,MATCH($B53*$B$54,B$29:B$50))/INDEX(B$29:B$50,1+MATCH($B53*$B$54,B$29:B$50))))*(INDEX($A$29:$A$50,MATCH($B53*$B$54,B$29:B$50))-INDEX($A$29:$A$50,1+MATCH($B53*$B$54,B$29:B$50)))+INDEX($A$29:$A$50,MATCH($B53*$B$54,B$29:B$50)))</f>
        <v/>
      </c>
      <c r="C51" s="13" t="str">
        <f t="shared" si="1"/>
        <v/>
      </c>
      <c r="D51" s="13" t="str">
        <f t="shared" si="1"/>
        <v/>
      </c>
      <c r="E51" s="13" t="str">
        <f t="shared" si="1"/>
        <v/>
      </c>
      <c r="F51" s="13" t="str">
        <f t="shared" si="1"/>
        <v/>
      </c>
      <c r="G51" s="13" t="str">
        <f t="shared" si="1"/>
        <v/>
      </c>
      <c r="H51" s="13" t="str">
        <f t="shared" si="1"/>
        <v/>
      </c>
      <c r="I51" s="13" t="str">
        <f t="shared" si="1"/>
        <v/>
      </c>
      <c r="J51" s="13" t="str">
        <f t="shared" si="1"/>
        <v/>
      </c>
      <c r="K51" s="13" t="str">
        <f t="shared" si="1"/>
        <v/>
      </c>
      <c r="AC51" s="13"/>
    </row>
    <row r="52" spans="1:29" ht="14.25" x14ac:dyDescent="0.2">
      <c r="A52" s="12"/>
      <c r="B52" s="13"/>
      <c r="C52" s="13"/>
      <c r="D52" s="13"/>
      <c r="E52" s="13"/>
      <c r="F52" s="13"/>
      <c r="G52" s="13"/>
      <c r="H52" s="13"/>
      <c r="I52" s="13"/>
      <c r="J52" s="13"/>
      <c r="K52" s="13"/>
    </row>
    <row r="53" spans="1:29" ht="14.25" x14ac:dyDescent="0.2">
      <c r="A53" s="14" t="s">
        <v>0</v>
      </c>
      <c r="B53" s="15">
        <v>0.7</v>
      </c>
      <c r="C53" s="13"/>
      <c r="D53" s="13"/>
      <c r="E53" s="13"/>
      <c r="F53" s="13"/>
      <c r="G53" s="13"/>
      <c r="H53" s="13"/>
      <c r="I53" s="13"/>
      <c r="J53" s="13"/>
      <c r="K53" s="13"/>
    </row>
    <row r="54" spans="1:29" ht="14.25" x14ac:dyDescent="0.2">
      <c r="A54" s="19" t="s">
        <v>3</v>
      </c>
      <c r="B54" s="72"/>
      <c r="C54" s="20" t="s">
        <v>4</v>
      </c>
      <c r="D54" s="5"/>
      <c r="E54" s="5"/>
      <c r="F54" s="5"/>
      <c r="G54" s="5"/>
      <c r="H54" s="5"/>
      <c r="I54" s="5"/>
    </row>
    <row r="55" spans="1:29" x14ac:dyDescent="0.2">
      <c r="D55" s="5"/>
      <c r="E55" s="5"/>
      <c r="F55" s="5"/>
      <c r="G55" s="5"/>
      <c r="H55" s="5"/>
      <c r="I55" s="5"/>
    </row>
    <row r="56" spans="1:29" ht="54" customHeight="1" x14ac:dyDescent="0.2">
      <c r="D56" s="5"/>
      <c r="E56" s="5"/>
      <c r="F56" s="5"/>
      <c r="G56" s="5"/>
      <c r="H56" s="5"/>
      <c r="I56" s="5"/>
    </row>
    <row r="57" spans="1:29" x14ac:dyDescent="0.2">
      <c r="D57" s="5"/>
      <c r="E57" s="5"/>
      <c r="F57" s="5"/>
      <c r="G57" s="5"/>
      <c r="H57" s="5"/>
      <c r="I57" s="5"/>
    </row>
    <row r="58" spans="1:29" x14ac:dyDescent="0.2">
      <c r="D58" s="5"/>
      <c r="E58" s="5"/>
      <c r="F58" s="5"/>
      <c r="G58" s="5"/>
      <c r="H58" s="5"/>
      <c r="I58" s="5"/>
    </row>
    <row r="59" spans="1:29" x14ac:dyDescent="0.2">
      <c r="D59" s="5"/>
      <c r="E59" s="5"/>
      <c r="F59" s="5"/>
      <c r="G59" s="5"/>
      <c r="H59" s="5"/>
      <c r="I59" s="5"/>
    </row>
    <row r="60" spans="1:29" x14ac:dyDescent="0.2">
      <c r="D60" s="5"/>
      <c r="E60" s="5"/>
      <c r="F60" s="5"/>
      <c r="G60" s="5"/>
      <c r="H60" s="5"/>
      <c r="I60" s="5"/>
    </row>
    <row r="61" spans="1:29" x14ac:dyDescent="0.2">
      <c r="D61" s="5"/>
      <c r="E61" s="5"/>
      <c r="F61" s="5"/>
      <c r="G61" s="5"/>
      <c r="H61" s="5"/>
      <c r="I61" s="5"/>
    </row>
    <row r="62" spans="1:29" x14ac:dyDescent="0.2">
      <c r="D62" s="5"/>
      <c r="E62" s="5"/>
      <c r="F62" s="5"/>
      <c r="G62" s="5"/>
      <c r="H62" s="5"/>
      <c r="I62" s="5"/>
    </row>
    <row r="63" spans="1:29" x14ac:dyDescent="0.2">
      <c r="D63" s="5"/>
      <c r="E63" s="5"/>
      <c r="F63" s="5"/>
      <c r="G63" s="5"/>
      <c r="H63" s="5"/>
      <c r="I63" s="5"/>
    </row>
    <row r="64" spans="1:29" x14ac:dyDescent="0.2">
      <c r="D64" s="5"/>
      <c r="E64" s="5"/>
      <c r="F64" s="5"/>
      <c r="G64" s="5"/>
      <c r="H64" s="5"/>
      <c r="I64" s="5"/>
    </row>
    <row r="65" spans="4:15" x14ac:dyDescent="0.2">
      <c r="D65" s="5"/>
      <c r="E65" s="5"/>
      <c r="F65" s="5"/>
      <c r="G65" s="5"/>
      <c r="H65" s="5"/>
      <c r="I65" s="5"/>
    </row>
    <row r="66" spans="4:15" x14ac:dyDescent="0.2">
      <c r="D66" s="5"/>
      <c r="E66" s="5"/>
      <c r="F66" s="5"/>
      <c r="G66" s="5"/>
      <c r="H66" s="5"/>
      <c r="I66" s="5"/>
    </row>
    <row r="67" spans="4:15" x14ac:dyDescent="0.2">
      <c r="D67" s="5"/>
      <c r="E67" s="5"/>
      <c r="F67" s="5"/>
      <c r="G67" s="5"/>
      <c r="H67" s="5"/>
      <c r="I67" s="5"/>
    </row>
    <row r="68" spans="4:15" x14ac:dyDescent="0.2">
      <c r="D68" s="5"/>
      <c r="E68" s="5"/>
      <c r="F68" s="5"/>
      <c r="G68" s="5"/>
      <c r="H68" s="5"/>
      <c r="I68" s="5"/>
    </row>
    <row r="69" spans="4:15" x14ac:dyDescent="0.2">
      <c r="D69" s="5"/>
      <c r="E69" s="5"/>
      <c r="F69" s="5"/>
      <c r="G69" s="5"/>
      <c r="H69" s="5"/>
      <c r="I69" s="5"/>
    </row>
    <row r="70" spans="4:15" x14ac:dyDescent="0.2">
      <c r="D70" s="5"/>
      <c r="E70" s="5"/>
      <c r="F70" s="5"/>
      <c r="G70" s="5"/>
      <c r="H70" s="5"/>
      <c r="I70" s="5"/>
    </row>
    <row r="71" spans="4:15" x14ac:dyDescent="0.2">
      <c r="D71" s="5"/>
      <c r="E71" s="5"/>
      <c r="F71" s="5"/>
      <c r="G71" s="5"/>
      <c r="H71" s="5"/>
      <c r="I71" s="5"/>
    </row>
    <row r="72" spans="4:15" x14ac:dyDescent="0.2">
      <c r="D72" s="5"/>
      <c r="E72" s="5"/>
      <c r="F72" s="5"/>
      <c r="G72" s="5"/>
      <c r="H72" s="5"/>
      <c r="I72" s="5"/>
    </row>
    <row r="73" spans="4:15" x14ac:dyDescent="0.2">
      <c r="D73" s="5"/>
      <c r="E73" s="5"/>
      <c r="F73" s="5"/>
      <c r="G73" s="5"/>
      <c r="H73" s="5"/>
      <c r="I73" s="5"/>
    </row>
    <row r="74" spans="4:15" x14ac:dyDescent="0.2">
      <c r="D74" s="5"/>
      <c r="E74" s="5"/>
      <c r="F74" s="5"/>
      <c r="G74" s="5"/>
      <c r="H74" s="5"/>
      <c r="I74" s="5"/>
    </row>
    <row r="75" spans="4:15" x14ac:dyDescent="0.2">
      <c r="D75" s="5"/>
      <c r="E75" s="5"/>
      <c r="F75" s="5"/>
      <c r="G75" s="5"/>
      <c r="H75" s="5"/>
      <c r="I75" s="5"/>
    </row>
    <row r="76" spans="4:15" x14ac:dyDescent="0.2">
      <c r="D76" s="5"/>
      <c r="E76" s="5"/>
      <c r="F76" s="5"/>
      <c r="G76" s="5"/>
      <c r="H76" s="5"/>
      <c r="I76" s="5"/>
      <c r="N76" s="73"/>
      <c r="O76" s="73"/>
    </row>
    <row r="77" spans="4:15" x14ac:dyDescent="0.2">
      <c r="D77" s="5"/>
      <c r="E77" s="5"/>
      <c r="F77" s="5"/>
      <c r="G77" s="5"/>
      <c r="H77" s="5"/>
      <c r="I77" s="5"/>
      <c r="N77" s="73"/>
      <c r="O77" s="73"/>
    </row>
    <row r="78" spans="4:15" x14ac:dyDescent="0.2">
      <c r="D78" s="5"/>
      <c r="E78" s="5"/>
      <c r="F78" s="5"/>
      <c r="G78" s="5"/>
      <c r="H78" s="5"/>
      <c r="I78" s="5"/>
      <c r="N78" s="73"/>
      <c r="O78" s="73"/>
    </row>
    <row r="79" spans="4:15" x14ac:dyDescent="0.2">
      <c r="D79" s="5"/>
      <c r="E79" s="5"/>
      <c r="F79" s="5"/>
      <c r="G79" s="5"/>
      <c r="H79" s="5"/>
      <c r="I79" s="5"/>
      <c r="N79" s="73"/>
      <c r="O79" s="73"/>
    </row>
    <row r="80" spans="4:15" x14ac:dyDescent="0.2">
      <c r="D80" s="5"/>
      <c r="E80" s="5"/>
      <c r="F80" s="5"/>
      <c r="G80" s="5"/>
      <c r="H80" s="5"/>
      <c r="I80" s="5"/>
      <c r="N80" s="73"/>
      <c r="O80" s="73"/>
    </row>
    <row r="81" spans="4:21" x14ac:dyDescent="0.2">
      <c r="D81" s="5"/>
      <c r="E81" s="5"/>
      <c r="F81" s="5"/>
      <c r="G81" s="5"/>
      <c r="H81" s="5"/>
      <c r="I81" s="5"/>
      <c r="N81" s="73"/>
      <c r="O81" s="73"/>
    </row>
    <row r="82" spans="4:21" x14ac:dyDescent="0.2">
      <c r="D82" s="5"/>
      <c r="E82" s="5"/>
      <c r="F82" s="5"/>
      <c r="G82" s="5"/>
      <c r="H82" s="5"/>
      <c r="I82" s="5"/>
      <c r="N82" s="74"/>
      <c r="O82" s="74"/>
    </row>
    <row r="83" spans="4:21" x14ac:dyDescent="0.2">
      <c r="D83" s="5"/>
      <c r="E83" s="5"/>
      <c r="F83" s="5"/>
      <c r="G83" s="5"/>
      <c r="H83" s="5"/>
      <c r="I83" s="5"/>
      <c r="L83" s="18"/>
      <c r="M83" s="18"/>
      <c r="R83" s="18"/>
      <c r="S83" s="18"/>
      <c r="T83" s="18"/>
      <c r="U83" s="18"/>
    </row>
    <row r="84" spans="4:21" x14ac:dyDescent="0.2">
      <c r="D84" s="5"/>
      <c r="E84" s="5"/>
      <c r="F84" s="5"/>
      <c r="G84" s="5"/>
      <c r="H84" s="5"/>
      <c r="I84" s="5"/>
    </row>
    <row r="85" spans="4:21" x14ac:dyDescent="0.2">
      <c r="D85" s="5"/>
      <c r="E85" s="5"/>
      <c r="F85" s="5"/>
      <c r="G85" s="5"/>
      <c r="H85" s="5"/>
      <c r="I85" s="5"/>
    </row>
    <row r="86" spans="4:21" x14ac:dyDescent="0.2">
      <c r="D86" s="5"/>
      <c r="E86" s="5"/>
      <c r="F86" s="5"/>
      <c r="G86" s="5"/>
      <c r="H86" s="5"/>
      <c r="I86" s="5"/>
    </row>
    <row r="87" spans="4:21" x14ac:dyDescent="0.2">
      <c r="D87" s="5"/>
      <c r="E87" s="5"/>
      <c r="F87" s="5"/>
      <c r="G87" s="5"/>
      <c r="H87" s="5"/>
      <c r="I87" s="5"/>
    </row>
    <row r="88" spans="4:21" x14ac:dyDescent="0.2">
      <c r="D88" s="5"/>
      <c r="E88" s="5"/>
      <c r="F88" s="5"/>
      <c r="G88" s="5"/>
      <c r="H88" s="5"/>
      <c r="I88" s="5"/>
    </row>
    <row r="89" spans="4:21" x14ac:dyDescent="0.2">
      <c r="D89" s="5"/>
      <c r="E89" s="5"/>
      <c r="F89" s="5"/>
      <c r="G89" s="5"/>
      <c r="H89" s="5"/>
      <c r="I89" s="5"/>
    </row>
    <row r="90" spans="4:21" x14ac:dyDescent="0.2">
      <c r="D90" s="5"/>
      <c r="E90" s="5"/>
      <c r="F90" s="5"/>
      <c r="G90" s="5"/>
      <c r="H90" s="5"/>
      <c r="I90" s="5"/>
    </row>
    <row r="91" spans="4:21" x14ac:dyDescent="0.2">
      <c r="D91" s="5"/>
      <c r="E91" s="5"/>
      <c r="F91" s="5"/>
      <c r="G91" s="5"/>
      <c r="H91" s="5"/>
      <c r="I91" s="5"/>
    </row>
    <row r="92" spans="4:21" x14ac:dyDescent="0.2">
      <c r="D92" s="5"/>
      <c r="E92" s="5"/>
      <c r="F92" s="5"/>
      <c r="G92" s="5"/>
      <c r="H92" s="5"/>
      <c r="I92" s="5"/>
    </row>
    <row r="93" spans="4:21" x14ac:dyDescent="0.2">
      <c r="D93" s="5"/>
      <c r="E93" s="5"/>
      <c r="F93" s="5"/>
      <c r="G93" s="5"/>
      <c r="H93" s="5"/>
      <c r="I93" s="5"/>
    </row>
    <row r="94" spans="4:21" x14ac:dyDescent="0.2">
      <c r="D94" s="5"/>
      <c r="E94" s="5"/>
      <c r="F94" s="5"/>
      <c r="G94" s="5"/>
      <c r="H94" s="5"/>
      <c r="I94" s="5"/>
    </row>
    <row r="95" spans="4:21" x14ac:dyDescent="0.2">
      <c r="D95" s="5"/>
      <c r="E95" s="5"/>
      <c r="F95" s="5"/>
      <c r="G95" s="5"/>
      <c r="H95" s="5"/>
      <c r="I95" s="5"/>
    </row>
    <row r="96" spans="4:21" x14ac:dyDescent="0.2">
      <c r="D96" s="5"/>
      <c r="E96" s="5"/>
      <c r="F96" s="5"/>
      <c r="G96" s="5"/>
      <c r="H96" s="5"/>
      <c r="I96" s="5"/>
    </row>
    <row r="97" spans="2:11" x14ac:dyDescent="0.2">
      <c r="D97" s="5"/>
      <c r="E97" s="5"/>
      <c r="F97" s="5"/>
      <c r="G97" s="5"/>
      <c r="H97" s="5"/>
      <c r="I97" s="5"/>
    </row>
    <row r="98" spans="2:11" x14ac:dyDescent="0.2">
      <c r="D98" s="5"/>
      <c r="E98" s="5"/>
      <c r="F98" s="5"/>
      <c r="G98" s="5"/>
      <c r="H98" s="5"/>
      <c r="I98" s="5"/>
    </row>
    <row r="99" spans="2:11" x14ac:dyDescent="0.2">
      <c r="D99" s="16"/>
      <c r="E99" s="16"/>
      <c r="F99" s="16"/>
      <c r="G99" s="16"/>
      <c r="H99" s="16"/>
      <c r="I99" s="16"/>
      <c r="J99" s="17"/>
      <c r="K99" s="17"/>
    </row>
    <row r="100" spans="2:11" x14ac:dyDescent="0.2">
      <c r="D100" s="16"/>
      <c r="E100" s="16"/>
      <c r="F100" s="16"/>
      <c r="G100" s="16"/>
      <c r="H100" s="16"/>
      <c r="I100" s="16"/>
      <c r="J100" s="17"/>
      <c r="K100" s="17"/>
    </row>
    <row r="101" spans="2:11" x14ac:dyDescent="0.2">
      <c r="D101" s="16"/>
      <c r="E101" s="16"/>
      <c r="F101" s="16"/>
      <c r="G101" s="16"/>
      <c r="H101" s="16"/>
      <c r="I101" s="16"/>
      <c r="J101" s="17"/>
      <c r="K101" s="17"/>
    </row>
    <row r="102" spans="2:11" x14ac:dyDescent="0.2">
      <c r="D102" s="16"/>
      <c r="E102" s="16"/>
      <c r="F102" s="16"/>
      <c r="G102" s="16"/>
      <c r="H102" s="16"/>
      <c r="I102" s="16"/>
      <c r="J102" s="17"/>
      <c r="K102" s="17"/>
    </row>
    <row r="103" spans="2:11" x14ac:dyDescent="0.2">
      <c r="D103" s="16"/>
      <c r="E103" s="16"/>
      <c r="F103" s="16"/>
      <c r="G103" s="16"/>
      <c r="H103" s="16"/>
      <c r="I103" s="16"/>
      <c r="J103" s="17"/>
      <c r="K103" s="17"/>
    </row>
    <row r="104" spans="2:11" x14ac:dyDescent="0.2">
      <c r="D104" s="16"/>
      <c r="E104" s="16"/>
      <c r="F104" s="16"/>
      <c r="G104" s="16"/>
      <c r="H104" s="16"/>
      <c r="I104" s="16"/>
      <c r="J104" s="17"/>
      <c r="K104" s="17"/>
    </row>
    <row r="105" spans="2:11" x14ac:dyDescent="0.2">
      <c r="D105" s="16"/>
      <c r="E105" s="16"/>
      <c r="F105" s="16"/>
      <c r="G105" s="16"/>
      <c r="H105" s="16"/>
      <c r="I105" s="16"/>
    </row>
    <row r="106" spans="2:11" x14ac:dyDescent="0.2">
      <c r="B106" s="18"/>
      <c r="C106" s="18"/>
      <c r="D106" s="16"/>
      <c r="E106" s="16"/>
      <c r="F106" s="16"/>
      <c r="G106" s="16"/>
      <c r="H106" s="16"/>
      <c r="I106" s="16"/>
    </row>
  </sheetData>
  <mergeCells count="2">
    <mergeCell ref="A27:U27"/>
    <mergeCell ref="V27:AP27"/>
  </mergeCells>
  <phoneticPr fontId="1" type="noConversion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6"/>
  <sheetViews>
    <sheetView topLeftCell="A19" workbookViewId="0">
      <selection activeCell="B2" sqref="B2:T2"/>
    </sheetView>
  </sheetViews>
  <sheetFormatPr defaultColWidth="8" defaultRowHeight="12.75" x14ac:dyDescent="0.2"/>
  <cols>
    <col min="1" max="1" width="18.75" style="5" customWidth="1"/>
    <col min="2" max="3" width="8.5" style="5" customWidth="1"/>
    <col min="4" max="7" width="8.5" style="11" customWidth="1"/>
    <col min="8" max="9" width="10.5" style="11" bestFit="1" customWidth="1"/>
    <col min="10" max="21" width="8.5" style="5" customWidth="1"/>
    <col min="22" max="22" width="7.625" style="5" customWidth="1"/>
    <col min="23" max="23" width="20.75" style="5" customWidth="1"/>
    <col min="24" max="42" width="7.625" style="5" customWidth="1"/>
    <col min="43" max="16384" width="8" style="5"/>
  </cols>
  <sheetData>
    <row r="1" spans="1:48" ht="14.25" x14ac:dyDescent="0.2">
      <c r="A1" s="1"/>
      <c r="B1" s="2"/>
      <c r="C1" s="2"/>
      <c r="D1" s="3"/>
      <c r="E1" s="3"/>
      <c r="F1" s="3"/>
      <c r="G1" s="3"/>
      <c r="H1" s="3"/>
      <c r="I1" s="3"/>
      <c r="J1" s="4"/>
      <c r="K1" s="4"/>
      <c r="S1"/>
      <c r="T1" s="63"/>
      <c r="V1" s="1"/>
      <c r="W1" s="2"/>
      <c r="X1" s="2"/>
      <c r="Y1" s="3"/>
      <c r="Z1" s="3"/>
      <c r="AA1" s="3"/>
      <c r="AB1" s="3"/>
      <c r="AC1" s="3"/>
      <c r="AD1" s="3"/>
      <c r="AE1" s="4"/>
      <c r="AF1" s="4"/>
      <c r="AN1"/>
      <c r="AO1" s="63"/>
    </row>
    <row r="2" spans="1:48" ht="14.25" x14ac:dyDescent="0.2">
      <c r="A2" s="1"/>
      <c r="D2" s="3"/>
      <c r="E2" s="3"/>
      <c r="F2" s="3"/>
      <c r="G2" s="3"/>
      <c r="H2" s="3"/>
      <c r="I2" s="3"/>
      <c r="J2" s="4"/>
      <c r="K2" s="4"/>
      <c r="S2"/>
      <c r="T2" s="63"/>
      <c r="V2" s="1"/>
      <c r="Y2" s="3"/>
      <c r="Z2" s="3"/>
      <c r="AA2" s="3"/>
      <c r="AB2" s="3"/>
      <c r="AC2" s="3"/>
      <c r="AD2" s="3"/>
      <c r="AE2" s="4"/>
      <c r="AF2" s="4"/>
      <c r="AN2"/>
      <c r="AO2" s="63"/>
    </row>
    <row r="3" spans="1:48" ht="14.25" x14ac:dyDescent="0.2">
      <c r="A3" s="1"/>
      <c r="D3" s="3"/>
      <c r="E3" s="3"/>
      <c r="F3" s="3"/>
      <c r="G3" s="3"/>
      <c r="H3" s="3"/>
      <c r="I3" s="3"/>
      <c r="J3" s="4"/>
      <c r="K3" s="4"/>
      <c r="S3"/>
      <c r="T3" s="63"/>
      <c r="V3" s="1"/>
      <c r="Y3" s="3"/>
      <c r="Z3" s="3"/>
      <c r="AA3" s="3"/>
      <c r="AB3" s="3"/>
      <c r="AC3" s="3"/>
      <c r="AD3" s="3"/>
      <c r="AE3" s="4"/>
      <c r="AF3" s="4"/>
      <c r="AN3"/>
      <c r="AO3" s="63"/>
      <c r="AU3"/>
      <c r="AV3"/>
    </row>
    <row r="4" spans="1:48" ht="14.25" x14ac:dyDescent="0.2">
      <c r="A4" s="1"/>
      <c r="D4" s="3"/>
      <c r="E4" s="3"/>
      <c r="F4" s="3"/>
      <c r="G4" s="3"/>
      <c r="H4" s="3"/>
      <c r="I4" s="3"/>
      <c r="J4" s="4"/>
      <c r="K4" s="4"/>
      <c r="S4"/>
      <c r="T4" s="63"/>
      <c r="V4" s="1"/>
      <c r="Y4" s="3"/>
      <c r="Z4" s="3"/>
      <c r="AA4" s="3"/>
      <c r="AB4" s="3"/>
      <c r="AC4" s="3"/>
      <c r="AD4" s="3"/>
      <c r="AE4" s="4"/>
      <c r="AF4" s="4"/>
      <c r="AN4"/>
      <c r="AO4" s="63"/>
      <c r="AU4"/>
      <c r="AV4"/>
    </row>
    <row r="5" spans="1:48" ht="14.25" x14ac:dyDescent="0.2">
      <c r="A5" s="1"/>
      <c r="D5" s="3"/>
      <c r="E5" s="3"/>
      <c r="F5" s="3"/>
      <c r="G5" s="3"/>
      <c r="H5" s="3"/>
      <c r="I5" s="3"/>
      <c r="J5" s="4"/>
      <c r="K5" s="4"/>
      <c r="S5"/>
      <c r="T5" s="63"/>
      <c r="V5" s="1"/>
      <c r="Y5" s="3"/>
      <c r="Z5" s="3"/>
      <c r="AA5" s="3"/>
      <c r="AB5" s="3"/>
      <c r="AC5" s="3"/>
      <c r="AD5" s="3"/>
      <c r="AE5" s="4"/>
      <c r="AF5" s="4"/>
      <c r="AN5"/>
      <c r="AO5" s="63"/>
      <c r="AU5"/>
      <c r="AV5"/>
    </row>
    <row r="6" spans="1:48" ht="14.25" x14ac:dyDescent="0.2">
      <c r="A6" s="1"/>
      <c r="D6" s="3"/>
      <c r="E6" s="3"/>
      <c r="F6" s="3"/>
      <c r="G6" s="3"/>
      <c r="H6" s="3"/>
      <c r="I6" s="3"/>
      <c r="J6" s="4"/>
      <c r="K6" s="4"/>
      <c r="S6"/>
      <c r="T6" s="63"/>
      <c r="V6" s="1"/>
      <c r="Y6" s="3"/>
      <c r="Z6" s="3"/>
      <c r="AA6" s="3"/>
      <c r="AB6" s="3"/>
      <c r="AC6" s="3"/>
      <c r="AD6" s="3"/>
      <c r="AE6" s="4"/>
      <c r="AF6" s="4"/>
      <c r="AN6"/>
      <c r="AO6" s="63"/>
      <c r="AU6"/>
      <c r="AV6"/>
    </row>
    <row r="7" spans="1:48" ht="14.25" x14ac:dyDescent="0.2">
      <c r="A7" s="1"/>
      <c r="D7" s="3"/>
      <c r="E7" s="3"/>
      <c r="F7" s="3"/>
      <c r="G7" s="3"/>
      <c r="H7" s="3"/>
      <c r="I7" s="3"/>
      <c r="J7" s="4"/>
      <c r="K7" s="4"/>
      <c r="V7" s="1"/>
      <c r="Y7" s="3"/>
      <c r="Z7" s="3"/>
      <c r="AA7" s="3"/>
      <c r="AB7" s="3"/>
      <c r="AC7" s="3"/>
      <c r="AD7" s="3"/>
      <c r="AE7" s="4"/>
      <c r="AF7" s="4"/>
      <c r="AU7"/>
      <c r="AV7"/>
    </row>
    <row r="8" spans="1:48" ht="14.25" x14ac:dyDescent="0.2">
      <c r="A8" s="1"/>
      <c r="D8" s="3"/>
      <c r="E8" s="3"/>
      <c r="F8" s="3"/>
      <c r="G8" s="3"/>
      <c r="H8" s="3"/>
      <c r="I8" s="3"/>
      <c r="J8" s="4"/>
      <c r="K8" s="4"/>
      <c r="V8" s="1"/>
      <c r="Y8" s="3"/>
      <c r="Z8" s="3"/>
      <c r="AA8" s="3"/>
      <c r="AB8" s="3"/>
      <c r="AC8" s="3"/>
      <c r="AD8" s="3"/>
      <c r="AE8" s="4"/>
      <c r="AF8" s="4"/>
      <c r="AU8"/>
      <c r="AV8"/>
    </row>
    <row r="9" spans="1:48" ht="14.25" x14ac:dyDescent="0.2">
      <c r="A9" s="1"/>
      <c r="D9" s="3"/>
      <c r="E9" s="3"/>
      <c r="F9" s="3"/>
      <c r="G9" s="3"/>
      <c r="H9" s="3"/>
      <c r="I9" s="3"/>
      <c r="J9" s="4"/>
      <c r="K9" s="4"/>
      <c r="V9" s="1"/>
      <c r="Y9" s="3"/>
      <c r="Z9" s="3"/>
      <c r="AA9" s="3"/>
      <c r="AB9" s="3"/>
      <c r="AC9" s="3"/>
      <c r="AD9" s="3"/>
      <c r="AE9" s="4"/>
      <c r="AF9" s="4"/>
      <c r="AU9"/>
      <c r="AV9"/>
    </row>
    <row r="10" spans="1:48" ht="14.25" x14ac:dyDescent="0.2">
      <c r="A10" s="1"/>
      <c r="D10" s="3"/>
      <c r="E10" s="3"/>
      <c r="F10" s="3"/>
      <c r="G10" s="3"/>
      <c r="H10" s="3"/>
      <c r="I10" s="3"/>
      <c r="J10" s="4"/>
      <c r="K10" s="4"/>
      <c r="V10" s="1"/>
      <c r="Y10" s="3"/>
      <c r="Z10" s="3"/>
      <c r="AA10" s="3"/>
      <c r="AB10" s="3"/>
      <c r="AC10" s="3"/>
      <c r="AD10" s="3"/>
      <c r="AE10" s="4"/>
      <c r="AF10" s="4"/>
      <c r="AU10"/>
      <c r="AV10"/>
    </row>
    <row r="11" spans="1:48" ht="14.25" x14ac:dyDescent="0.2">
      <c r="A11" s="1"/>
      <c r="D11" s="3"/>
      <c r="E11" s="3"/>
      <c r="F11" s="3"/>
      <c r="G11" s="3"/>
      <c r="H11" s="3"/>
      <c r="I11" s="3"/>
      <c r="J11" s="4"/>
      <c r="K11" s="4"/>
      <c r="V11" s="1"/>
      <c r="Y11" s="3"/>
      <c r="Z11" s="3"/>
      <c r="AA11" s="3"/>
      <c r="AB11" s="3"/>
      <c r="AC11" s="3"/>
      <c r="AD11" s="3"/>
      <c r="AE11" s="4"/>
      <c r="AF11" s="4"/>
      <c r="AU11"/>
      <c r="AV11"/>
    </row>
    <row r="12" spans="1:48" ht="14.25" x14ac:dyDescent="0.2">
      <c r="A12" s="1"/>
      <c r="D12" s="3"/>
      <c r="E12" s="3"/>
      <c r="F12" s="3"/>
      <c r="G12" s="3"/>
      <c r="H12" s="3"/>
      <c r="I12" s="3"/>
      <c r="J12" s="4"/>
      <c r="K12" s="4"/>
      <c r="V12" s="1"/>
      <c r="Y12" s="3"/>
      <c r="Z12" s="3"/>
      <c r="AA12" s="3"/>
      <c r="AB12" s="3"/>
      <c r="AC12" s="3"/>
      <c r="AD12" s="3"/>
      <c r="AE12" s="4"/>
      <c r="AF12" s="4"/>
      <c r="AU12"/>
      <c r="AV12"/>
    </row>
    <row r="13" spans="1:48" ht="14.25" x14ac:dyDescent="0.2">
      <c r="A13" s="1"/>
      <c r="D13" s="3"/>
      <c r="E13" s="3"/>
      <c r="F13" s="3"/>
      <c r="G13" s="3"/>
      <c r="H13" s="3"/>
      <c r="I13" s="3"/>
      <c r="J13" s="4"/>
      <c r="K13" s="4"/>
      <c r="V13" s="1"/>
      <c r="Y13" s="3"/>
      <c r="Z13" s="3"/>
      <c r="AA13" s="3"/>
      <c r="AB13" s="3"/>
      <c r="AC13" s="3"/>
      <c r="AD13" s="3"/>
      <c r="AE13" s="4"/>
      <c r="AF13" s="4"/>
      <c r="AU13"/>
      <c r="AV13"/>
    </row>
    <row r="14" spans="1:48" ht="14.25" x14ac:dyDescent="0.2">
      <c r="A14" s="1"/>
      <c r="D14" s="3"/>
      <c r="E14" s="3"/>
      <c r="F14" s="3"/>
      <c r="G14" s="3"/>
      <c r="H14" s="3"/>
      <c r="I14" s="3"/>
      <c r="J14" s="4"/>
      <c r="K14" s="4"/>
      <c r="V14" s="1"/>
      <c r="Y14" s="3"/>
      <c r="Z14" s="3"/>
      <c r="AA14" s="3"/>
      <c r="AB14" s="3"/>
      <c r="AC14" s="3"/>
      <c r="AD14" s="3"/>
      <c r="AE14" s="4"/>
      <c r="AF14" s="4"/>
      <c r="AU14"/>
      <c r="AV14"/>
    </row>
    <row r="15" spans="1:48" ht="14.25" x14ac:dyDescent="0.2">
      <c r="A15" s="1"/>
      <c r="D15" s="3"/>
      <c r="E15" s="3"/>
      <c r="F15" s="3"/>
      <c r="G15" s="3"/>
      <c r="H15" s="3"/>
      <c r="I15" s="3"/>
      <c r="J15" s="4"/>
      <c r="K15" s="4"/>
      <c r="V15" s="1"/>
      <c r="Y15" s="3"/>
      <c r="Z15" s="3"/>
      <c r="AA15" s="3"/>
      <c r="AB15" s="3"/>
      <c r="AC15" s="3"/>
      <c r="AD15" s="3"/>
      <c r="AE15" s="4"/>
      <c r="AF15" s="4"/>
      <c r="AU15"/>
      <c r="AV15"/>
    </row>
    <row r="16" spans="1:48" ht="14.25" x14ac:dyDescent="0.2">
      <c r="A16" s="1"/>
      <c r="D16" s="3"/>
      <c r="E16" s="3"/>
      <c r="F16" s="3"/>
      <c r="G16" s="3"/>
      <c r="H16" s="3"/>
      <c r="I16" s="3"/>
      <c r="J16" s="4"/>
      <c r="K16" s="4"/>
      <c r="V16" s="1"/>
      <c r="Y16" s="3"/>
      <c r="Z16" s="3"/>
      <c r="AA16" s="3"/>
      <c r="AB16" s="3"/>
      <c r="AC16" s="3"/>
      <c r="AD16" s="3"/>
      <c r="AE16" s="4"/>
      <c r="AF16" s="4"/>
      <c r="AU16"/>
      <c r="AV16"/>
    </row>
    <row r="17" spans="1:48" ht="14.25" x14ac:dyDescent="0.2">
      <c r="A17" s="1"/>
      <c r="D17" s="3"/>
      <c r="E17" s="3"/>
      <c r="F17" s="3"/>
      <c r="G17" s="3"/>
      <c r="H17" s="3"/>
      <c r="I17" s="3"/>
      <c r="J17" s="4"/>
      <c r="K17" s="4"/>
      <c r="V17" s="1"/>
      <c r="Y17" s="3"/>
      <c r="Z17" s="3"/>
      <c r="AA17" s="3"/>
      <c r="AB17" s="3"/>
      <c r="AC17" s="3"/>
      <c r="AD17" s="3"/>
      <c r="AE17" s="4"/>
      <c r="AF17" s="4"/>
      <c r="AU17"/>
      <c r="AV17"/>
    </row>
    <row r="18" spans="1:48" ht="14.25" x14ac:dyDescent="0.2">
      <c r="A18" s="1"/>
      <c r="D18" s="3"/>
      <c r="E18" s="3"/>
      <c r="F18" s="3"/>
      <c r="G18" s="3"/>
      <c r="H18" s="3"/>
      <c r="I18" s="3"/>
      <c r="J18" s="4"/>
      <c r="K18" s="4"/>
      <c r="V18" s="1"/>
      <c r="Y18" s="3"/>
      <c r="Z18" s="3"/>
      <c r="AA18" s="3"/>
      <c r="AB18" s="3"/>
      <c r="AC18" s="3"/>
      <c r="AD18" s="3"/>
      <c r="AE18" s="4"/>
      <c r="AF18" s="4"/>
      <c r="AU18"/>
      <c r="AV18"/>
    </row>
    <row r="19" spans="1:48" ht="14.25" x14ac:dyDescent="0.2">
      <c r="A19" s="1"/>
      <c r="D19" s="3"/>
      <c r="E19" s="3"/>
      <c r="F19" s="3"/>
      <c r="G19" s="3"/>
      <c r="H19" s="3"/>
      <c r="I19" s="3"/>
      <c r="J19" s="4"/>
      <c r="K19" s="4"/>
      <c r="V19" s="1"/>
      <c r="Y19" s="3"/>
      <c r="Z19" s="3"/>
      <c r="AA19" s="3"/>
      <c r="AB19" s="3"/>
      <c r="AC19" s="3"/>
      <c r="AD19" s="3"/>
      <c r="AE19" s="4"/>
      <c r="AF19" s="4"/>
      <c r="AU19"/>
      <c r="AV19"/>
    </row>
    <row r="20" spans="1:48" ht="14.25" x14ac:dyDescent="0.2">
      <c r="A20" s="1"/>
      <c r="D20" s="3"/>
      <c r="E20" s="3"/>
      <c r="F20" s="3"/>
      <c r="G20" s="3"/>
      <c r="H20" s="3"/>
      <c r="I20" s="3"/>
      <c r="J20" s="4"/>
      <c r="K20" s="4"/>
      <c r="V20" s="1"/>
      <c r="Y20" s="3"/>
      <c r="Z20" s="3"/>
      <c r="AA20" s="3"/>
      <c r="AB20" s="3"/>
      <c r="AC20" s="3"/>
      <c r="AD20" s="3"/>
      <c r="AE20" s="4"/>
      <c r="AF20" s="4"/>
      <c r="AU20"/>
      <c r="AV20"/>
    </row>
    <row r="21" spans="1:48" ht="14.25" x14ac:dyDescent="0.2">
      <c r="A21" s="1"/>
      <c r="D21" s="3"/>
      <c r="E21" s="3"/>
      <c r="F21" s="3"/>
      <c r="G21" s="3"/>
      <c r="H21" s="3"/>
      <c r="I21" s="3"/>
      <c r="J21" s="4"/>
      <c r="K21" s="4"/>
      <c r="V21" s="1"/>
      <c r="Y21" s="3"/>
      <c r="Z21" s="3"/>
      <c r="AA21" s="3"/>
      <c r="AB21" s="3"/>
      <c r="AC21" s="3"/>
      <c r="AD21" s="3"/>
      <c r="AE21" s="4"/>
      <c r="AF21" s="4"/>
      <c r="AU21"/>
      <c r="AV21"/>
    </row>
    <row r="22" spans="1:48" ht="14.25" x14ac:dyDescent="0.2">
      <c r="A22" s="1"/>
      <c r="D22" s="3"/>
      <c r="E22" s="3"/>
      <c r="F22" s="3"/>
      <c r="G22" s="3"/>
      <c r="H22" s="3"/>
      <c r="I22" s="3"/>
      <c r="J22" s="4"/>
      <c r="K22" s="4"/>
      <c r="V22" s="1"/>
      <c r="Y22" s="3"/>
      <c r="Z22" s="3"/>
      <c r="AA22" s="3"/>
      <c r="AB22" s="3"/>
      <c r="AC22" s="3"/>
      <c r="AD22" s="3"/>
      <c r="AE22" s="4"/>
      <c r="AF22" s="4"/>
      <c r="AU22"/>
      <c r="AV22"/>
    </row>
    <row r="23" spans="1:48" ht="14.25" x14ac:dyDescent="0.2">
      <c r="A23" s="1"/>
      <c r="D23" s="3"/>
      <c r="E23" s="3"/>
      <c r="F23" s="3"/>
      <c r="G23" s="3"/>
      <c r="H23" s="3"/>
      <c r="I23" s="3"/>
      <c r="J23" s="4"/>
      <c r="K23" s="4"/>
      <c r="V23" s="1"/>
      <c r="Y23" s="3"/>
      <c r="Z23" s="3"/>
      <c r="AA23" s="3"/>
      <c r="AB23" s="3"/>
      <c r="AC23" s="3"/>
      <c r="AD23" s="3"/>
      <c r="AE23" s="4"/>
      <c r="AF23" s="4"/>
      <c r="AU23"/>
      <c r="AV23"/>
    </row>
    <row r="24" spans="1:48" x14ac:dyDescent="0.2">
      <c r="A24" s="1"/>
      <c r="D24" s="3"/>
      <c r="E24" s="3"/>
      <c r="F24" s="3"/>
      <c r="G24" s="3"/>
      <c r="H24" s="3"/>
      <c r="I24" s="3"/>
      <c r="J24" s="4"/>
      <c r="K24" s="4"/>
      <c r="V24" s="1"/>
      <c r="Y24" s="3"/>
      <c r="Z24" s="3"/>
      <c r="AA24" s="3"/>
      <c r="AB24" s="3"/>
      <c r="AC24" s="3"/>
      <c r="AD24" s="3"/>
      <c r="AE24" s="4"/>
      <c r="AF24" s="4"/>
    </row>
    <row r="25" spans="1:48" x14ac:dyDescent="0.2">
      <c r="A25" s="1"/>
      <c r="D25" s="3"/>
      <c r="E25" s="3"/>
      <c r="F25" s="3"/>
      <c r="G25" s="3"/>
      <c r="H25" s="3"/>
      <c r="I25" s="3"/>
      <c r="J25" s="4"/>
      <c r="K25" s="4"/>
      <c r="V25" s="1"/>
      <c r="Y25" s="3"/>
      <c r="Z25" s="3"/>
      <c r="AA25" s="3"/>
      <c r="AB25" s="3"/>
      <c r="AC25" s="3"/>
      <c r="AD25" s="3"/>
      <c r="AE25" s="4"/>
      <c r="AF25" s="4"/>
    </row>
    <row r="26" spans="1:48" x14ac:dyDescent="0.2">
      <c r="A26" s="1"/>
      <c r="D26" s="3"/>
      <c r="E26" s="3"/>
      <c r="F26" s="3"/>
      <c r="G26" s="3"/>
      <c r="H26" s="3"/>
      <c r="I26" s="3"/>
      <c r="J26" s="4"/>
      <c r="K26" s="4"/>
      <c r="V26" s="1"/>
      <c r="Y26" s="3"/>
      <c r="Z26" s="3"/>
      <c r="AA26" s="3"/>
      <c r="AB26" s="3"/>
      <c r="AC26" s="3"/>
      <c r="AD26" s="3"/>
      <c r="AE26" s="4"/>
      <c r="AF26" s="4"/>
    </row>
    <row r="27" spans="1:48" ht="26.25" x14ac:dyDescent="0.4">
      <c r="A27" s="173" t="s">
        <v>62</v>
      </c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3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  <c r="AP27" s="174"/>
    </row>
    <row r="28" spans="1:48" s="8" customFormat="1" ht="38.25" customHeight="1" x14ac:dyDescent="0.2">
      <c r="A28" s="6" t="s">
        <v>55</v>
      </c>
      <c r="B28" s="7" t="s">
        <v>20</v>
      </c>
      <c r="C28" s="7" t="s">
        <v>56</v>
      </c>
      <c r="D28" s="7" t="s">
        <v>57</v>
      </c>
      <c r="E28" s="7" t="s">
        <v>19</v>
      </c>
      <c r="F28" s="7" t="s">
        <v>58</v>
      </c>
      <c r="G28" s="7" t="s">
        <v>59</v>
      </c>
      <c r="H28" s="7" t="s">
        <v>60</v>
      </c>
      <c r="I28" s="7" t="s">
        <v>61</v>
      </c>
      <c r="J28" s="7" t="s">
        <v>61</v>
      </c>
      <c r="K28" s="7" t="s">
        <v>61</v>
      </c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</row>
    <row r="29" spans="1:48" ht="14.25" x14ac:dyDescent="0.2">
      <c r="A29">
        <v>-15</v>
      </c>
      <c r="B29" s="9"/>
      <c r="C29" s="9"/>
      <c r="D29" s="9"/>
      <c r="E29" s="9"/>
      <c r="F29" s="9"/>
      <c r="G29" s="9"/>
      <c r="H29" s="9"/>
      <c r="I29" s="9"/>
      <c r="J29" s="10"/>
      <c r="K29" s="10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</row>
    <row r="30" spans="1:48" ht="14.25" x14ac:dyDescent="0.2">
      <c r="A30">
        <f>A29+1</f>
        <v>-14</v>
      </c>
      <c r="B30" s="9"/>
      <c r="C30" s="9"/>
      <c r="D30" s="9"/>
      <c r="E30" s="9"/>
      <c r="F30" s="9"/>
      <c r="G30" s="9"/>
      <c r="H30" s="9"/>
      <c r="I30" s="9"/>
      <c r="J30" s="10"/>
      <c r="K30" s="10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</row>
    <row r="31" spans="1:48" ht="14.25" x14ac:dyDescent="0.2">
      <c r="A31">
        <f t="shared" ref="A31:A49" si="0">A30+1</f>
        <v>-13</v>
      </c>
      <c r="B31" s="9"/>
      <c r="C31" s="9"/>
      <c r="D31" s="9"/>
      <c r="E31" s="9"/>
      <c r="F31" s="9"/>
      <c r="G31" s="9"/>
      <c r="H31" s="9"/>
      <c r="I31" s="9"/>
      <c r="J31" s="10"/>
      <c r="K31" s="10"/>
      <c r="R31" s="66"/>
      <c r="S31" s="66"/>
      <c r="Y31" s="66"/>
      <c r="Z31" s="66"/>
    </row>
    <row r="32" spans="1:48" ht="14.25" x14ac:dyDescent="0.2">
      <c r="A32">
        <f t="shared" si="0"/>
        <v>-12</v>
      </c>
      <c r="B32" s="9"/>
      <c r="C32" s="9"/>
      <c r="D32" s="9"/>
      <c r="E32" s="9"/>
      <c r="F32" s="9"/>
      <c r="G32" s="9"/>
      <c r="H32" s="9"/>
      <c r="I32" s="9"/>
      <c r="J32" s="10"/>
      <c r="K32" s="10"/>
    </row>
    <row r="33" spans="1:11" ht="14.25" x14ac:dyDescent="0.2">
      <c r="A33">
        <f t="shared" si="0"/>
        <v>-11</v>
      </c>
      <c r="B33" s="9"/>
      <c r="C33" s="9"/>
      <c r="D33" s="9"/>
      <c r="E33" s="9"/>
      <c r="F33" s="9"/>
      <c r="G33" s="9"/>
      <c r="H33" s="9"/>
      <c r="I33" s="9"/>
      <c r="J33" s="10"/>
      <c r="K33" s="10"/>
    </row>
    <row r="34" spans="1:11" ht="14.25" x14ac:dyDescent="0.2">
      <c r="A34">
        <f t="shared" si="0"/>
        <v>-10</v>
      </c>
      <c r="B34" s="9"/>
      <c r="C34" s="9"/>
      <c r="D34" s="9"/>
      <c r="E34" s="9"/>
      <c r="F34" s="9"/>
      <c r="G34" s="9"/>
      <c r="H34" s="9"/>
      <c r="I34" s="9"/>
      <c r="J34" s="10"/>
      <c r="K34" s="10"/>
    </row>
    <row r="35" spans="1:11" ht="14.25" x14ac:dyDescent="0.2">
      <c r="A35">
        <f t="shared" si="0"/>
        <v>-9</v>
      </c>
      <c r="B35" s="9"/>
      <c r="C35" s="9"/>
      <c r="D35" s="9"/>
      <c r="E35" s="9"/>
      <c r="F35" s="9"/>
      <c r="G35" s="9"/>
      <c r="H35" s="9"/>
      <c r="I35" s="9"/>
      <c r="J35" s="10"/>
      <c r="K35" s="10"/>
    </row>
    <row r="36" spans="1:11" ht="14.25" x14ac:dyDescent="0.2">
      <c r="A36">
        <f t="shared" si="0"/>
        <v>-8</v>
      </c>
      <c r="B36" s="9"/>
      <c r="C36" s="9"/>
      <c r="D36" s="9"/>
      <c r="E36" s="9"/>
      <c r="F36" s="9"/>
      <c r="G36" s="9"/>
      <c r="H36" s="9"/>
      <c r="I36" s="9"/>
      <c r="J36" s="10"/>
      <c r="K36" s="10"/>
    </row>
    <row r="37" spans="1:11" ht="14.25" x14ac:dyDescent="0.2">
      <c r="A37">
        <f t="shared" si="0"/>
        <v>-7</v>
      </c>
      <c r="B37" s="9"/>
      <c r="C37" s="9"/>
      <c r="D37" s="9"/>
      <c r="E37" s="9"/>
      <c r="F37" s="9"/>
      <c r="G37" s="9"/>
      <c r="H37" s="9"/>
      <c r="I37" s="9"/>
      <c r="J37" s="10"/>
      <c r="K37" s="10"/>
    </row>
    <row r="38" spans="1:11" ht="14.25" x14ac:dyDescent="0.2">
      <c r="A38">
        <f t="shared" si="0"/>
        <v>-6</v>
      </c>
      <c r="B38" s="9"/>
      <c r="C38" s="9"/>
      <c r="D38" s="9"/>
      <c r="E38" s="9"/>
      <c r="F38" s="9"/>
      <c r="G38" s="9"/>
      <c r="H38" s="9"/>
      <c r="I38" s="9"/>
      <c r="J38" s="10"/>
      <c r="K38" s="10"/>
    </row>
    <row r="39" spans="1:11" ht="14.25" x14ac:dyDescent="0.2">
      <c r="A39">
        <f t="shared" si="0"/>
        <v>-5</v>
      </c>
      <c r="B39" s="9"/>
      <c r="C39" s="9"/>
      <c r="D39" s="9"/>
      <c r="E39" s="9"/>
      <c r="F39" s="9"/>
      <c r="G39" s="9"/>
      <c r="H39" s="9"/>
      <c r="I39" s="9"/>
      <c r="J39" s="10"/>
      <c r="K39" s="10"/>
    </row>
    <row r="40" spans="1:11" ht="14.25" x14ac:dyDescent="0.2">
      <c r="A40">
        <f t="shared" si="0"/>
        <v>-4</v>
      </c>
      <c r="B40" s="9"/>
      <c r="C40" s="9"/>
      <c r="D40" s="9"/>
      <c r="E40" s="9"/>
      <c r="F40" s="9"/>
      <c r="G40" s="9"/>
      <c r="H40" s="9"/>
      <c r="I40" s="9"/>
      <c r="J40" s="10"/>
      <c r="K40" s="10"/>
    </row>
    <row r="41" spans="1:11" ht="14.25" x14ac:dyDescent="0.2">
      <c r="A41">
        <f t="shared" si="0"/>
        <v>-3</v>
      </c>
      <c r="B41" s="9"/>
      <c r="C41" s="9"/>
      <c r="D41" s="9"/>
      <c r="E41" s="9"/>
      <c r="F41" s="9"/>
      <c r="G41" s="9"/>
      <c r="H41" s="9"/>
      <c r="I41" s="9"/>
      <c r="J41" s="10"/>
      <c r="K41" s="10"/>
    </row>
    <row r="42" spans="1:11" ht="14.25" x14ac:dyDescent="0.2">
      <c r="A42">
        <f t="shared" si="0"/>
        <v>-2</v>
      </c>
      <c r="B42" s="9"/>
      <c r="C42" s="9"/>
      <c r="D42" s="9"/>
      <c r="E42" s="9"/>
      <c r="F42" s="9"/>
      <c r="G42" s="9"/>
      <c r="H42" s="9"/>
      <c r="I42" s="9"/>
      <c r="J42" s="10"/>
      <c r="K42" s="10"/>
    </row>
    <row r="43" spans="1:11" ht="14.25" x14ac:dyDescent="0.2">
      <c r="A43">
        <f t="shared" si="0"/>
        <v>-1</v>
      </c>
      <c r="B43" s="9"/>
      <c r="C43" s="9"/>
      <c r="D43" s="9"/>
      <c r="E43" s="9"/>
      <c r="F43" s="9"/>
      <c r="G43" s="9"/>
      <c r="H43" s="9"/>
      <c r="I43" s="9"/>
      <c r="J43" s="10"/>
      <c r="K43" s="10"/>
    </row>
    <row r="44" spans="1:11" ht="14.25" x14ac:dyDescent="0.2">
      <c r="A44">
        <f t="shared" si="0"/>
        <v>0</v>
      </c>
      <c r="B44" s="9"/>
      <c r="C44" s="9"/>
      <c r="D44" s="9"/>
      <c r="E44" s="9"/>
      <c r="F44" s="9"/>
      <c r="G44" s="9"/>
      <c r="H44" s="9"/>
      <c r="I44" s="9"/>
      <c r="J44" s="10"/>
      <c r="K44" s="10"/>
    </row>
    <row r="45" spans="1:11" ht="14.25" x14ac:dyDescent="0.2">
      <c r="A45">
        <f t="shared" si="0"/>
        <v>1</v>
      </c>
      <c r="B45" s="9"/>
      <c r="C45" s="9"/>
      <c r="D45" s="9"/>
      <c r="E45" s="9"/>
      <c r="F45" s="9"/>
      <c r="G45" s="9"/>
      <c r="H45" s="9"/>
      <c r="I45" s="9"/>
      <c r="J45" s="10"/>
      <c r="K45" s="10"/>
    </row>
    <row r="46" spans="1:11" ht="14.25" x14ac:dyDescent="0.2">
      <c r="A46">
        <f t="shared" si="0"/>
        <v>2</v>
      </c>
      <c r="B46" s="9"/>
      <c r="C46" s="9"/>
      <c r="D46" s="9"/>
      <c r="E46" s="9"/>
      <c r="F46" s="9"/>
      <c r="G46" s="9"/>
      <c r="H46" s="9"/>
      <c r="I46" s="9"/>
      <c r="J46" s="10"/>
      <c r="K46" s="10"/>
    </row>
    <row r="47" spans="1:11" ht="14.25" x14ac:dyDescent="0.2">
      <c r="A47">
        <f t="shared" si="0"/>
        <v>3</v>
      </c>
      <c r="B47" s="9"/>
      <c r="C47" s="9"/>
      <c r="D47" s="9"/>
      <c r="E47" s="9"/>
      <c r="F47" s="9"/>
      <c r="G47" s="9"/>
      <c r="H47" s="9"/>
      <c r="I47" s="9"/>
      <c r="J47" s="10"/>
      <c r="K47" s="10"/>
    </row>
    <row r="48" spans="1:11" ht="14.25" x14ac:dyDescent="0.2">
      <c r="A48">
        <f t="shared" si="0"/>
        <v>4</v>
      </c>
      <c r="B48" s="9"/>
      <c r="C48" s="9"/>
      <c r="D48" s="9"/>
      <c r="E48" s="9"/>
      <c r="F48" s="9"/>
      <c r="G48" s="9"/>
      <c r="H48" s="9"/>
      <c r="I48" s="9"/>
      <c r="J48" s="10"/>
      <c r="K48" s="10"/>
    </row>
    <row r="49" spans="1:29" ht="14.25" x14ac:dyDescent="0.2">
      <c r="A49">
        <f t="shared" si="0"/>
        <v>5</v>
      </c>
      <c r="B49" s="9"/>
      <c r="C49" s="9"/>
      <c r="D49" s="9"/>
      <c r="E49" s="9"/>
      <c r="F49" s="9"/>
      <c r="G49" s="9"/>
      <c r="H49" s="9"/>
      <c r="I49" s="9"/>
      <c r="J49" s="10"/>
      <c r="K49" s="10"/>
    </row>
    <row r="50" spans="1:29" ht="14.25" x14ac:dyDescent="0.2">
      <c r="A50"/>
      <c r="B50" s="9"/>
      <c r="C50" s="9"/>
      <c r="D50" s="9"/>
      <c r="E50" s="9"/>
      <c r="F50" s="9"/>
      <c r="G50" s="9"/>
      <c r="H50" s="9"/>
      <c r="I50" s="9"/>
      <c r="J50" s="9"/>
      <c r="K50" s="9"/>
    </row>
    <row r="51" spans="1:29" ht="14.25" x14ac:dyDescent="0.2">
      <c r="A51" s="12" t="s">
        <v>2</v>
      </c>
      <c r="B51" s="13" t="str">
        <f t="shared" ref="B51:K51" si="1">IF(OR(MIN(B$29:B$50)&gt;$B53*$B$54,SUM(B$29:B$50)=0),"",(LOG10(($B53*$B$54)/INDEX(B$29:B$50,MATCH($B53*$B$54,B$29:B$50)))/LOG10(INDEX(B$29:B$50,MATCH($B53*$B$54,B$29:B$50))/INDEX(B$29:B$50,1+MATCH($B53*$B$54,B$29:B$50))))*(INDEX($A$29:$A$50,MATCH($B53*$B$54,B$29:B$50))-INDEX($A$29:$A$50,1+MATCH($B53*$B$54,B$29:B$50)))+INDEX($A$29:$A$50,MATCH($B53*$B$54,B$29:B$50)))</f>
        <v/>
      </c>
      <c r="C51" s="13" t="str">
        <f t="shared" si="1"/>
        <v/>
      </c>
      <c r="D51" s="13" t="str">
        <f t="shared" si="1"/>
        <v/>
      </c>
      <c r="E51" s="13" t="str">
        <f t="shared" si="1"/>
        <v/>
      </c>
      <c r="F51" s="13" t="str">
        <f t="shared" si="1"/>
        <v/>
      </c>
      <c r="G51" s="13" t="str">
        <f t="shared" si="1"/>
        <v/>
      </c>
      <c r="H51" s="13" t="str">
        <f t="shared" si="1"/>
        <v/>
      </c>
      <c r="I51" s="13" t="str">
        <f t="shared" si="1"/>
        <v/>
      </c>
      <c r="J51" s="13" t="str">
        <f t="shared" si="1"/>
        <v/>
      </c>
      <c r="K51" s="13" t="str">
        <f t="shared" si="1"/>
        <v/>
      </c>
      <c r="AC51" s="13"/>
    </row>
    <row r="52" spans="1:29" ht="14.25" x14ac:dyDescent="0.2">
      <c r="A52" s="12"/>
      <c r="B52" s="13"/>
      <c r="C52" s="13"/>
      <c r="D52" s="13"/>
      <c r="E52" s="13"/>
      <c r="F52" s="13"/>
      <c r="G52" s="13"/>
      <c r="H52" s="13"/>
      <c r="I52" s="13"/>
      <c r="J52" s="13"/>
      <c r="K52" s="13"/>
    </row>
    <row r="53" spans="1:29" ht="14.25" x14ac:dyDescent="0.2">
      <c r="A53" s="14" t="s">
        <v>0</v>
      </c>
      <c r="B53" s="15">
        <v>0.7</v>
      </c>
      <c r="C53" s="13"/>
      <c r="D53" s="13"/>
      <c r="E53" s="13"/>
      <c r="F53" s="13"/>
      <c r="G53" s="13"/>
      <c r="H53" s="13"/>
      <c r="I53" s="13"/>
      <c r="J53" s="13"/>
      <c r="K53" s="13"/>
    </row>
    <row r="54" spans="1:29" ht="14.25" x14ac:dyDescent="0.2">
      <c r="A54" s="19" t="s">
        <v>3</v>
      </c>
      <c r="B54" s="72"/>
      <c r="C54" s="20" t="s">
        <v>4</v>
      </c>
      <c r="D54" s="5"/>
      <c r="E54" s="5"/>
      <c r="F54" s="5"/>
      <c r="G54" s="5"/>
      <c r="H54" s="5"/>
      <c r="I54" s="5"/>
    </row>
    <row r="55" spans="1:29" x14ac:dyDescent="0.2">
      <c r="D55" s="5"/>
      <c r="E55" s="5"/>
      <c r="F55" s="5"/>
      <c r="G55" s="5"/>
      <c r="H55" s="5"/>
      <c r="I55" s="5"/>
    </row>
    <row r="56" spans="1:29" ht="54" customHeight="1" x14ac:dyDescent="0.2">
      <c r="D56" s="5"/>
      <c r="E56" s="5"/>
      <c r="F56" s="5"/>
      <c r="G56" s="5"/>
      <c r="H56" s="5"/>
      <c r="I56" s="5"/>
    </row>
    <row r="57" spans="1:29" x14ac:dyDescent="0.2">
      <c r="D57" s="5"/>
      <c r="E57" s="5"/>
      <c r="F57" s="5"/>
      <c r="G57" s="5"/>
      <c r="H57" s="5"/>
      <c r="I57" s="5"/>
    </row>
    <row r="58" spans="1:29" x14ac:dyDescent="0.2">
      <c r="D58" s="5"/>
      <c r="E58" s="5"/>
      <c r="F58" s="5"/>
      <c r="G58" s="5"/>
      <c r="H58" s="5"/>
      <c r="I58" s="5"/>
    </row>
    <row r="59" spans="1:29" x14ac:dyDescent="0.2">
      <c r="D59" s="5"/>
      <c r="E59" s="5"/>
      <c r="F59" s="5"/>
      <c r="G59" s="5"/>
      <c r="H59" s="5"/>
      <c r="I59" s="5"/>
    </row>
    <row r="60" spans="1:29" x14ac:dyDescent="0.2">
      <c r="D60" s="5"/>
      <c r="E60" s="5"/>
      <c r="F60" s="5"/>
      <c r="G60" s="5"/>
      <c r="H60" s="5"/>
      <c r="I60" s="5"/>
    </row>
    <row r="61" spans="1:29" x14ac:dyDescent="0.2">
      <c r="D61" s="5"/>
      <c r="E61" s="5"/>
      <c r="F61" s="5"/>
      <c r="G61" s="5"/>
      <c r="H61" s="5"/>
      <c r="I61" s="5"/>
    </row>
    <row r="62" spans="1:29" x14ac:dyDescent="0.2">
      <c r="D62" s="5"/>
      <c r="E62" s="5"/>
      <c r="F62" s="5"/>
      <c r="G62" s="5"/>
      <c r="H62" s="5"/>
      <c r="I62" s="5"/>
    </row>
    <row r="63" spans="1:29" x14ac:dyDescent="0.2">
      <c r="D63" s="5"/>
      <c r="E63" s="5"/>
      <c r="F63" s="5"/>
      <c r="G63" s="5"/>
      <c r="H63" s="5"/>
      <c r="I63" s="5"/>
    </row>
    <row r="64" spans="1:29" x14ac:dyDescent="0.2">
      <c r="D64" s="5"/>
      <c r="E64" s="5"/>
      <c r="F64" s="5"/>
      <c r="G64" s="5"/>
      <c r="H64" s="5"/>
      <c r="I64" s="5"/>
    </row>
    <row r="65" spans="4:15" x14ac:dyDescent="0.2">
      <c r="D65" s="5"/>
      <c r="E65" s="5"/>
      <c r="F65" s="5"/>
      <c r="G65" s="5"/>
      <c r="H65" s="5"/>
      <c r="I65" s="5"/>
    </row>
    <row r="66" spans="4:15" x14ac:dyDescent="0.2">
      <c r="D66" s="5"/>
      <c r="E66" s="5"/>
      <c r="F66" s="5"/>
      <c r="G66" s="5"/>
      <c r="H66" s="5"/>
      <c r="I66" s="5"/>
    </row>
    <row r="67" spans="4:15" x14ac:dyDescent="0.2">
      <c r="D67" s="5"/>
      <c r="E67" s="5"/>
      <c r="F67" s="5"/>
      <c r="G67" s="5"/>
      <c r="H67" s="5"/>
      <c r="I67" s="5"/>
    </row>
    <row r="68" spans="4:15" x14ac:dyDescent="0.2">
      <c r="D68" s="5"/>
      <c r="E68" s="5"/>
      <c r="F68" s="5"/>
      <c r="G68" s="5"/>
      <c r="H68" s="5"/>
      <c r="I68" s="5"/>
    </row>
    <row r="69" spans="4:15" x14ac:dyDescent="0.2">
      <c r="D69" s="5"/>
      <c r="E69" s="5"/>
      <c r="F69" s="5"/>
      <c r="G69" s="5"/>
      <c r="H69" s="5"/>
      <c r="I69" s="5"/>
    </row>
    <row r="70" spans="4:15" x14ac:dyDescent="0.2">
      <c r="D70" s="5"/>
      <c r="E70" s="5"/>
      <c r="F70" s="5"/>
      <c r="G70" s="5"/>
      <c r="H70" s="5"/>
      <c r="I70" s="5"/>
    </row>
    <row r="71" spans="4:15" x14ac:dyDescent="0.2">
      <c r="D71" s="5"/>
      <c r="E71" s="5"/>
      <c r="F71" s="5"/>
      <c r="G71" s="5"/>
      <c r="H71" s="5"/>
      <c r="I71" s="5"/>
    </row>
    <row r="72" spans="4:15" x14ac:dyDescent="0.2">
      <c r="D72" s="5"/>
      <c r="E72" s="5"/>
      <c r="F72" s="5"/>
      <c r="G72" s="5"/>
      <c r="H72" s="5"/>
      <c r="I72" s="5"/>
    </row>
    <row r="73" spans="4:15" x14ac:dyDescent="0.2">
      <c r="D73" s="5"/>
      <c r="E73" s="5"/>
      <c r="F73" s="5"/>
      <c r="G73" s="5"/>
      <c r="H73" s="5"/>
      <c r="I73" s="5"/>
    </row>
    <row r="74" spans="4:15" x14ac:dyDescent="0.2">
      <c r="D74" s="5"/>
      <c r="E74" s="5"/>
      <c r="F74" s="5"/>
      <c r="G74" s="5"/>
      <c r="H74" s="5"/>
      <c r="I74" s="5"/>
    </row>
    <row r="75" spans="4:15" x14ac:dyDescent="0.2">
      <c r="D75" s="5"/>
      <c r="E75" s="5"/>
      <c r="F75" s="5"/>
      <c r="G75" s="5"/>
      <c r="H75" s="5"/>
      <c r="I75" s="5"/>
    </row>
    <row r="76" spans="4:15" x14ac:dyDescent="0.2">
      <c r="D76" s="5"/>
      <c r="E76" s="5"/>
      <c r="F76" s="5"/>
      <c r="G76" s="5"/>
      <c r="H76" s="5"/>
      <c r="I76" s="5"/>
      <c r="N76" s="73"/>
      <c r="O76" s="73"/>
    </row>
    <row r="77" spans="4:15" x14ac:dyDescent="0.2">
      <c r="D77" s="5"/>
      <c r="E77" s="5"/>
      <c r="F77" s="5"/>
      <c r="G77" s="5"/>
      <c r="H77" s="5"/>
      <c r="I77" s="5"/>
      <c r="N77" s="73"/>
      <c r="O77" s="73"/>
    </row>
    <row r="78" spans="4:15" x14ac:dyDescent="0.2">
      <c r="D78" s="5"/>
      <c r="E78" s="5"/>
      <c r="F78" s="5"/>
      <c r="G78" s="5"/>
      <c r="H78" s="5"/>
      <c r="I78" s="5"/>
      <c r="N78" s="73"/>
      <c r="O78" s="73"/>
    </row>
    <row r="79" spans="4:15" x14ac:dyDescent="0.2">
      <c r="D79" s="5"/>
      <c r="E79" s="5"/>
      <c r="F79" s="5"/>
      <c r="G79" s="5"/>
      <c r="H79" s="5"/>
      <c r="I79" s="5"/>
      <c r="N79" s="73"/>
      <c r="O79" s="73"/>
    </row>
    <row r="80" spans="4:15" x14ac:dyDescent="0.2">
      <c r="D80" s="5"/>
      <c r="E80" s="5"/>
      <c r="F80" s="5"/>
      <c r="G80" s="5"/>
      <c r="H80" s="5"/>
      <c r="I80" s="5"/>
      <c r="N80" s="73"/>
      <c r="O80" s="73"/>
    </row>
    <row r="81" spans="4:21" x14ac:dyDescent="0.2">
      <c r="D81" s="5"/>
      <c r="E81" s="5"/>
      <c r="F81" s="5"/>
      <c r="G81" s="5"/>
      <c r="H81" s="5"/>
      <c r="I81" s="5"/>
      <c r="N81" s="73"/>
      <c r="O81" s="73"/>
    </row>
    <row r="82" spans="4:21" x14ac:dyDescent="0.2">
      <c r="D82" s="5"/>
      <c r="E82" s="5"/>
      <c r="F82" s="5"/>
      <c r="G82" s="5"/>
      <c r="H82" s="5"/>
      <c r="I82" s="5"/>
      <c r="N82" s="74"/>
      <c r="O82" s="74"/>
    </row>
    <row r="83" spans="4:21" x14ac:dyDescent="0.2">
      <c r="D83" s="5"/>
      <c r="E83" s="5"/>
      <c r="F83" s="5"/>
      <c r="G83" s="5"/>
      <c r="H83" s="5"/>
      <c r="I83" s="5"/>
      <c r="L83" s="18"/>
      <c r="M83" s="18"/>
      <c r="R83" s="18"/>
      <c r="S83" s="18"/>
      <c r="T83" s="18"/>
      <c r="U83" s="18"/>
    </row>
    <row r="84" spans="4:21" x14ac:dyDescent="0.2">
      <c r="D84" s="5"/>
      <c r="E84" s="5"/>
      <c r="F84" s="5"/>
      <c r="G84" s="5"/>
      <c r="H84" s="5"/>
      <c r="I84" s="5"/>
    </row>
    <row r="85" spans="4:21" x14ac:dyDescent="0.2">
      <c r="D85" s="5"/>
      <c r="E85" s="5"/>
      <c r="F85" s="5"/>
      <c r="G85" s="5"/>
      <c r="H85" s="5"/>
      <c r="I85" s="5"/>
    </row>
    <row r="86" spans="4:21" x14ac:dyDescent="0.2">
      <c r="D86" s="5"/>
      <c r="E86" s="5"/>
      <c r="F86" s="5"/>
      <c r="G86" s="5"/>
      <c r="H86" s="5"/>
      <c r="I86" s="5"/>
    </row>
    <row r="87" spans="4:21" x14ac:dyDescent="0.2">
      <c r="D87" s="5"/>
      <c r="E87" s="5"/>
      <c r="F87" s="5"/>
      <c r="G87" s="5"/>
      <c r="H87" s="5"/>
      <c r="I87" s="5"/>
    </row>
    <row r="88" spans="4:21" x14ac:dyDescent="0.2">
      <c r="D88" s="5"/>
      <c r="E88" s="5"/>
      <c r="F88" s="5"/>
      <c r="G88" s="5"/>
      <c r="H88" s="5"/>
      <c r="I88" s="5"/>
    </row>
    <row r="89" spans="4:21" x14ac:dyDescent="0.2">
      <c r="D89" s="5"/>
      <c r="E89" s="5"/>
      <c r="F89" s="5"/>
      <c r="G89" s="5"/>
      <c r="H89" s="5"/>
      <c r="I89" s="5"/>
    </row>
    <row r="90" spans="4:21" x14ac:dyDescent="0.2">
      <c r="D90" s="5"/>
      <c r="E90" s="5"/>
      <c r="F90" s="5"/>
      <c r="G90" s="5"/>
      <c r="H90" s="5"/>
      <c r="I90" s="5"/>
    </row>
    <row r="91" spans="4:21" x14ac:dyDescent="0.2">
      <c r="D91" s="5"/>
      <c r="E91" s="5"/>
      <c r="F91" s="5"/>
      <c r="G91" s="5"/>
      <c r="H91" s="5"/>
      <c r="I91" s="5"/>
    </row>
    <row r="92" spans="4:21" x14ac:dyDescent="0.2">
      <c r="D92" s="5"/>
      <c r="E92" s="5"/>
      <c r="F92" s="5"/>
      <c r="G92" s="5"/>
      <c r="H92" s="5"/>
      <c r="I92" s="5"/>
    </row>
    <row r="93" spans="4:21" x14ac:dyDescent="0.2">
      <c r="D93" s="5"/>
      <c r="E93" s="5"/>
      <c r="F93" s="5"/>
      <c r="G93" s="5"/>
      <c r="H93" s="5"/>
      <c r="I93" s="5"/>
    </row>
    <row r="94" spans="4:21" x14ac:dyDescent="0.2">
      <c r="D94" s="5"/>
      <c r="E94" s="5"/>
      <c r="F94" s="5"/>
      <c r="G94" s="5"/>
      <c r="H94" s="5"/>
      <c r="I94" s="5"/>
    </row>
    <row r="95" spans="4:21" x14ac:dyDescent="0.2">
      <c r="D95" s="5"/>
      <c r="E95" s="5"/>
      <c r="F95" s="5"/>
      <c r="G95" s="5"/>
      <c r="H95" s="5"/>
      <c r="I95" s="5"/>
    </row>
    <row r="96" spans="4:21" x14ac:dyDescent="0.2">
      <c r="D96" s="5"/>
      <c r="E96" s="5"/>
      <c r="F96" s="5"/>
      <c r="G96" s="5"/>
      <c r="H96" s="5"/>
      <c r="I96" s="5"/>
    </row>
    <row r="97" spans="2:11" x14ac:dyDescent="0.2">
      <c r="D97" s="5"/>
      <c r="E97" s="5"/>
      <c r="F97" s="5"/>
      <c r="G97" s="5"/>
      <c r="H97" s="5"/>
      <c r="I97" s="5"/>
    </row>
    <row r="98" spans="2:11" x14ac:dyDescent="0.2">
      <c r="D98" s="5"/>
      <c r="E98" s="5"/>
      <c r="F98" s="5"/>
      <c r="G98" s="5"/>
      <c r="H98" s="5"/>
      <c r="I98" s="5"/>
    </row>
    <row r="99" spans="2:11" x14ac:dyDescent="0.2">
      <c r="D99" s="16"/>
      <c r="E99" s="16"/>
      <c r="F99" s="16"/>
      <c r="G99" s="16"/>
      <c r="H99" s="16"/>
      <c r="I99" s="16"/>
      <c r="J99" s="17"/>
      <c r="K99" s="17"/>
    </row>
    <row r="100" spans="2:11" x14ac:dyDescent="0.2">
      <c r="D100" s="16"/>
      <c r="E100" s="16"/>
      <c r="F100" s="16"/>
      <c r="G100" s="16"/>
      <c r="H100" s="16"/>
      <c r="I100" s="16"/>
      <c r="J100" s="17"/>
      <c r="K100" s="17"/>
    </row>
    <row r="101" spans="2:11" x14ac:dyDescent="0.2">
      <c r="D101" s="16"/>
      <c r="E101" s="16"/>
      <c r="F101" s="16"/>
      <c r="G101" s="16"/>
      <c r="H101" s="16"/>
      <c r="I101" s="16"/>
      <c r="J101" s="17"/>
      <c r="K101" s="17"/>
    </row>
    <row r="102" spans="2:11" x14ac:dyDescent="0.2">
      <c r="D102" s="16"/>
      <c r="E102" s="16"/>
      <c r="F102" s="16"/>
      <c r="G102" s="16"/>
      <c r="H102" s="16"/>
      <c r="I102" s="16"/>
      <c r="J102" s="17"/>
      <c r="K102" s="17"/>
    </row>
    <row r="103" spans="2:11" x14ac:dyDescent="0.2">
      <c r="D103" s="16"/>
      <c r="E103" s="16"/>
      <c r="F103" s="16"/>
      <c r="G103" s="16"/>
      <c r="H103" s="16"/>
      <c r="I103" s="16"/>
      <c r="J103" s="17"/>
      <c r="K103" s="17"/>
    </row>
    <row r="104" spans="2:11" x14ac:dyDescent="0.2">
      <c r="D104" s="16"/>
      <c r="E104" s="16"/>
      <c r="F104" s="16"/>
      <c r="G104" s="16"/>
      <c r="H104" s="16"/>
      <c r="I104" s="16"/>
      <c r="J104" s="17"/>
      <c r="K104" s="17"/>
    </row>
    <row r="105" spans="2:11" x14ac:dyDescent="0.2">
      <c r="D105" s="16"/>
      <c r="E105" s="16"/>
      <c r="F105" s="16"/>
      <c r="G105" s="16"/>
      <c r="H105" s="16"/>
      <c r="I105" s="16"/>
    </row>
    <row r="106" spans="2:11" x14ac:dyDescent="0.2">
      <c r="B106" s="18"/>
      <c r="C106" s="18"/>
      <c r="D106" s="16"/>
      <c r="E106" s="16"/>
      <c r="F106" s="16"/>
      <c r="G106" s="16"/>
      <c r="H106" s="16"/>
      <c r="I106" s="16"/>
    </row>
  </sheetData>
  <mergeCells count="2">
    <mergeCell ref="A27:U27"/>
    <mergeCell ref="V27:AP27"/>
  </mergeCells>
  <phoneticPr fontId="1" type="noConversion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32"/>
  <sheetViews>
    <sheetView zoomScale="85" zoomScaleNormal="85" workbookViewId="0">
      <selection activeCell="B2" sqref="B2:T2"/>
    </sheetView>
  </sheetViews>
  <sheetFormatPr defaultRowHeight="13.5" x14ac:dyDescent="0.15"/>
  <sheetData>
    <row r="1" spans="2:23" ht="14.25" thickBot="1" x14ac:dyDescent="0.2"/>
    <row r="2" spans="2:23" ht="27" x14ac:dyDescent="0.4">
      <c r="B2" s="168" t="s">
        <v>43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87"/>
      <c r="W2" s="64"/>
    </row>
    <row r="3" spans="2:23" x14ac:dyDescent="0.15">
      <c r="B3" s="65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7"/>
    </row>
    <row r="4" spans="2:23" ht="18.75" thickBot="1" x14ac:dyDescent="0.3">
      <c r="B4" s="65"/>
      <c r="C4" s="66"/>
      <c r="D4" s="66"/>
      <c r="E4" s="150" t="s">
        <v>39</v>
      </c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66"/>
      <c r="S4" s="66"/>
      <c r="T4" s="66"/>
      <c r="U4" s="66"/>
      <c r="V4" s="66"/>
      <c r="W4" s="67"/>
    </row>
    <row r="5" spans="2:23" ht="16.5" thickBot="1" x14ac:dyDescent="0.3">
      <c r="B5" s="65"/>
      <c r="C5" s="66"/>
      <c r="D5" s="66"/>
      <c r="E5" s="151" t="s">
        <v>45</v>
      </c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3"/>
      <c r="U5" s="66"/>
      <c r="V5" s="66"/>
      <c r="W5" s="67"/>
    </row>
    <row r="6" spans="2:23" ht="56.25" thickBot="1" x14ac:dyDescent="0.2">
      <c r="B6" s="65"/>
      <c r="C6" s="66"/>
      <c r="D6" s="66"/>
      <c r="E6" s="21" t="s">
        <v>6</v>
      </c>
      <c r="F6" s="56" t="s">
        <v>29</v>
      </c>
      <c r="G6" s="56" t="s">
        <v>26</v>
      </c>
      <c r="H6" s="22" t="s">
        <v>27</v>
      </c>
      <c r="I6" s="22" t="s">
        <v>7</v>
      </c>
      <c r="J6" s="22" t="s">
        <v>49</v>
      </c>
      <c r="K6" s="23" t="s">
        <v>28</v>
      </c>
      <c r="L6" s="23" t="s">
        <v>20</v>
      </c>
      <c r="M6" s="23" t="s">
        <v>9</v>
      </c>
      <c r="N6" s="23" t="s">
        <v>21</v>
      </c>
      <c r="O6" s="23" t="s">
        <v>10</v>
      </c>
      <c r="P6" s="23" t="s">
        <v>1</v>
      </c>
      <c r="Q6" s="23" t="s">
        <v>66</v>
      </c>
      <c r="R6" s="24" t="s">
        <v>11</v>
      </c>
      <c r="S6" s="24" t="s">
        <v>12</v>
      </c>
      <c r="T6" s="25" t="s">
        <v>13</v>
      </c>
      <c r="U6" s="66"/>
      <c r="V6" s="66"/>
      <c r="W6" s="67"/>
    </row>
    <row r="7" spans="2:23" ht="14.25" thickBot="1" x14ac:dyDescent="0.2">
      <c r="B7" s="65"/>
      <c r="C7" s="66"/>
      <c r="D7" s="66"/>
      <c r="E7" s="154" t="s">
        <v>46</v>
      </c>
      <c r="F7" s="156" t="s">
        <v>30</v>
      </c>
      <c r="G7" s="156">
        <v>2</v>
      </c>
      <c r="H7" s="156">
        <v>10</v>
      </c>
      <c r="I7" s="156">
        <v>15</v>
      </c>
      <c r="J7" s="27" t="s">
        <v>47</v>
      </c>
      <c r="K7" s="57"/>
      <c r="L7" s="27"/>
      <c r="M7" s="27">
        <v>6.1</v>
      </c>
      <c r="N7" s="27"/>
      <c r="O7" s="77"/>
      <c r="P7" s="27"/>
      <c r="Q7" s="27">
        <v>6.15</v>
      </c>
      <c r="R7" s="78">
        <f>MAX(K7:Q7)-MIN(K7:Q7)</f>
        <v>5.0000000000000711E-2</v>
      </c>
      <c r="S7" s="78">
        <f>STDEV(K7:Q7)</f>
        <v>3.5355339059327882E-2</v>
      </c>
      <c r="T7" s="79">
        <f>AVERAGE(K7:Q7)</f>
        <v>6.125</v>
      </c>
      <c r="U7" s="66"/>
      <c r="V7" s="66"/>
      <c r="W7" s="67"/>
    </row>
    <row r="8" spans="2:23" ht="14.25" thickBot="1" x14ac:dyDescent="0.2">
      <c r="B8" s="65"/>
      <c r="C8" s="66"/>
      <c r="D8" s="66"/>
      <c r="E8" s="148"/>
      <c r="F8" s="145"/>
      <c r="G8" s="145"/>
      <c r="H8" s="145"/>
      <c r="I8" s="145"/>
      <c r="J8" s="60" t="s">
        <v>50</v>
      </c>
      <c r="K8" s="54"/>
      <c r="L8" s="55"/>
      <c r="M8" s="55">
        <v>7</v>
      </c>
      <c r="N8" s="55"/>
      <c r="O8" s="55"/>
      <c r="P8" s="55"/>
      <c r="Q8" s="55">
        <v>6.19</v>
      </c>
      <c r="R8" s="78">
        <f t="shared" ref="R8" si="0">MAX(K8:Q8)-MIN(K8:Q8)</f>
        <v>0.80999999999999961</v>
      </c>
      <c r="S8" s="78">
        <f t="shared" ref="S8" si="1">STDEV(K8:Q8)</f>
        <v>0.57275649276110319</v>
      </c>
      <c r="T8" s="79">
        <f t="shared" ref="T8" si="2">AVERAGE(K8:Q8)</f>
        <v>6.5950000000000006</v>
      </c>
      <c r="U8" s="66"/>
      <c r="V8" s="66"/>
      <c r="W8" s="67"/>
    </row>
    <row r="9" spans="2:23" ht="14.25" thickBot="1" x14ac:dyDescent="0.2">
      <c r="B9" s="65"/>
      <c r="C9" s="66"/>
      <c r="D9" s="66"/>
      <c r="E9" s="155"/>
      <c r="F9" s="157"/>
      <c r="G9" s="157"/>
      <c r="H9" s="157"/>
      <c r="I9" s="157"/>
      <c r="J9" s="60" t="s">
        <v>65</v>
      </c>
      <c r="K9" s="54">
        <f>K8-K7</f>
        <v>0</v>
      </c>
      <c r="L9" s="54">
        <f t="shared" ref="L9:Q9" si="3">L8-L7</f>
        <v>0</v>
      </c>
      <c r="M9" s="54">
        <f t="shared" si="3"/>
        <v>0.90000000000000036</v>
      </c>
      <c r="N9" s="54">
        <f t="shared" si="3"/>
        <v>0</v>
      </c>
      <c r="O9" s="54">
        <f t="shared" si="3"/>
        <v>0</v>
      </c>
      <c r="P9" s="54">
        <f>0.7</f>
        <v>0.7</v>
      </c>
      <c r="Q9" s="54">
        <f t="shared" si="3"/>
        <v>4.0000000000000036E-2</v>
      </c>
      <c r="R9" s="78">
        <f t="shared" ref="R9:R18" si="4">MAX(K9:Q9)-MIN(K9:Q9)</f>
        <v>0.90000000000000036</v>
      </c>
      <c r="S9" s="78">
        <f t="shared" ref="S9:S18" si="5">STDEV(K9:Q9)</f>
        <v>0.39101820685901334</v>
      </c>
      <c r="T9" s="79">
        <f t="shared" ref="T9:T18" si="6">AVERAGE(K9:Q9)</f>
        <v>0.23428571428571435</v>
      </c>
      <c r="U9" s="66"/>
      <c r="V9" s="66"/>
      <c r="W9" s="67"/>
    </row>
    <row r="10" spans="2:23" ht="14.25" thickBot="1" x14ac:dyDescent="0.2">
      <c r="B10" s="65"/>
      <c r="C10" s="66"/>
      <c r="D10" s="66"/>
      <c r="E10" s="147" t="s">
        <v>40</v>
      </c>
      <c r="F10" s="144" t="s">
        <v>31</v>
      </c>
      <c r="G10" s="144">
        <v>4</v>
      </c>
      <c r="H10" s="144">
        <v>10</v>
      </c>
      <c r="I10" s="144">
        <v>15</v>
      </c>
      <c r="J10" s="77" t="s">
        <v>47</v>
      </c>
      <c r="K10" s="54"/>
      <c r="L10" s="55"/>
      <c r="M10" s="55"/>
      <c r="N10" s="55"/>
      <c r="O10" s="55"/>
      <c r="P10" s="55"/>
      <c r="Q10" s="55"/>
      <c r="R10" s="78">
        <f t="shared" si="4"/>
        <v>0</v>
      </c>
      <c r="S10" s="78" t="e">
        <f t="shared" si="5"/>
        <v>#DIV/0!</v>
      </c>
      <c r="T10" s="79" t="e">
        <f t="shared" si="6"/>
        <v>#DIV/0!</v>
      </c>
      <c r="U10" s="66"/>
      <c r="V10" s="66"/>
      <c r="W10" s="67"/>
    </row>
    <row r="11" spans="2:23" ht="14.25" thickBot="1" x14ac:dyDescent="0.2">
      <c r="B11" s="65"/>
      <c r="C11" s="66"/>
      <c r="D11" s="66"/>
      <c r="E11" s="148"/>
      <c r="F11" s="145"/>
      <c r="G11" s="145"/>
      <c r="H11" s="145"/>
      <c r="I11" s="145"/>
      <c r="J11" s="71" t="s">
        <v>48</v>
      </c>
      <c r="K11" s="34"/>
      <c r="L11" s="35"/>
      <c r="M11" s="35"/>
      <c r="N11" s="35"/>
      <c r="O11" s="35"/>
      <c r="P11" s="35"/>
      <c r="Q11" s="35"/>
      <c r="R11" s="78">
        <f t="shared" ref="R11" si="7">MAX(K11:Q11)-MIN(K11:Q11)</f>
        <v>0</v>
      </c>
      <c r="S11" s="78" t="e">
        <f t="shared" ref="S11" si="8">STDEV(K11:Q11)</f>
        <v>#DIV/0!</v>
      </c>
      <c r="T11" s="79" t="e">
        <f t="shared" ref="T11" si="9">AVERAGE(K11:Q11)</f>
        <v>#DIV/0!</v>
      </c>
      <c r="U11" s="66"/>
      <c r="V11" s="66"/>
      <c r="W11" s="67"/>
    </row>
    <row r="12" spans="2:23" ht="14.25" thickBot="1" x14ac:dyDescent="0.2">
      <c r="B12" s="65"/>
      <c r="C12" s="66"/>
      <c r="D12" s="66"/>
      <c r="E12" s="149"/>
      <c r="F12" s="146"/>
      <c r="G12" s="146"/>
      <c r="H12" s="146"/>
      <c r="I12" s="146"/>
      <c r="J12" s="71" t="s">
        <v>65</v>
      </c>
      <c r="K12" s="34">
        <f>K11-K10</f>
        <v>0</v>
      </c>
      <c r="L12" s="34">
        <f t="shared" ref="L12:Q12" si="10">L11-L10</f>
        <v>0</v>
      </c>
      <c r="M12" s="34">
        <f t="shared" si="10"/>
        <v>0</v>
      </c>
      <c r="N12" s="34">
        <f t="shared" si="10"/>
        <v>0</v>
      </c>
      <c r="O12" s="34">
        <f t="shared" si="10"/>
        <v>0</v>
      </c>
      <c r="P12" s="34">
        <f t="shared" si="10"/>
        <v>0</v>
      </c>
      <c r="Q12" s="34">
        <f t="shared" si="10"/>
        <v>0</v>
      </c>
      <c r="R12" s="78">
        <f t="shared" si="4"/>
        <v>0</v>
      </c>
      <c r="S12" s="78">
        <f t="shared" si="5"/>
        <v>0</v>
      </c>
      <c r="T12" s="79">
        <f t="shared" si="6"/>
        <v>0</v>
      </c>
      <c r="U12" s="66"/>
      <c r="V12" s="66"/>
      <c r="W12" s="67"/>
    </row>
    <row r="13" spans="2:23" ht="14.25" thickBot="1" x14ac:dyDescent="0.2">
      <c r="B13" s="65"/>
      <c r="C13" s="66"/>
      <c r="D13" s="66"/>
      <c r="E13" s="154" t="s">
        <v>41</v>
      </c>
      <c r="F13" s="156" t="s">
        <v>32</v>
      </c>
      <c r="G13" s="156">
        <v>2</v>
      </c>
      <c r="H13" s="156">
        <v>40</v>
      </c>
      <c r="I13" s="156">
        <v>30</v>
      </c>
      <c r="J13" s="27" t="s">
        <v>47</v>
      </c>
      <c r="K13" s="28"/>
      <c r="L13" s="29"/>
      <c r="M13" s="29"/>
      <c r="N13" s="29"/>
      <c r="O13" s="29"/>
      <c r="P13" s="29"/>
      <c r="Q13" s="29"/>
      <c r="R13" s="78">
        <f t="shared" si="4"/>
        <v>0</v>
      </c>
      <c r="S13" s="78" t="e">
        <f t="shared" si="5"/>
        <v>#DIV/0!</v>
      </c>
      <c r="T13" s="79" t="e">
        <f t="shared" si="6"/>
        <v>#DIV/0!</v>
      </c>
      <c r="U13" s="66"/>
      <c r="V13" s="66"/>
      <c r="W13" s="67"/>
    </row>
    <row r="14" spans="2:23" ht="14.25" thickBot="1" x14ac:dyDescent="0.2">
      <c r="B14" s="65"/>
      <c r="C14" s="66"/>
      <c r="D14" s="66"/>
      <c r="E14" s="148"/>
      <c r="F14" s="145"/>
      <c r="G14" s="145"/>
      <c r="H14" s="145"/>
      <c r="I14" s="145"/>
      <c r="J14" s="60" t="s">
        <v>48</v>
      </c>
      <c r="K14" s="54"/>
      <c r="L14" s="55"/>
      <c r="M14" s="55"/>
      <c r="N14" s="55"/>
      <c r="O14" s="55"/>
      <c r="P14" s="55"/>
      <c r="Q14" s="55"/>
      <c r="R14" s="78">
        <f t="shared" ref="R14" si="11">MAX(K14:Q14)-MIN(K14:Q14)</f>
        <v>0</v>
      </c>
      <c r="S14" s="78" t="e">
        <f t="shared" ref="S14" si="12">STDEV(K14:Q14)</f>
        <v>#DIV/0!</v>
      </c>
      <c r="T14" s="79" t="e">
        <f t="shared" ref="T14" si="13">AVERAGE(K14:Q14)</f>
        <v>#DIV/0!</v>
      </c>
      <c r="U14" s="66"/>
      <c r="V14" s="66"/>
      <c r="W14" s="67"/>
    </row>
    <row r="15" spans="2:23" ht="14.25" thickBot="1" x14ac:dyDescent="0.2">
      <c r="B15" s="65"/>
      <c r="C15" s="66"/>
      <c r="D15" s="66"/>
      <c r="E15" s="155"/>
      <c r="F15" s="157"/>
      <c r="G15" s="157"/>
      <c r="H15" s="157"/>
      <c r="I15" s="157"/>
      <c r="J15" s="60" t="s">
        <v>65</v>
      </c>
      <c r="K15" s="54">
        <f>K14-K13</f>
        <v>0</v>
      </c>
      <c r="L15" s="54">
        <f t="shared" ref="L15:Q15" si="14">L14-L13</f>
        <v>0</v>
      </c>
      <c r="M15" s="54">
        <f t="shared" si="14"/>
        <v>0</v>
      </c>
      <c r="N15" s="54">
        <f t="shared" si="14"/>
        <v>0</v>
      </c>
      <c r="O15" s="54">
        <f t="shared" si="14"/>
        <v>0</v>
      </c>
      <c r="P15" s="54">
        <f t="shared" si="14"/>
        <v>0</v>
      </c>
      <c r="Q15" s="54">
        <f t="shared" si="14"/>
        <v>0</v>
      </c>
      <c r="R15" s="78">
        <f t="shared" si="4"/>
        <v>0</v>
      </c>
      <c r="S15" s="78">
        <f t="shared" si="5"/>
        <v>0</v>
      </c>
      <c r="T15" s="79">
        <f t="shared" si="6"/>
        <v>0</v>
      </c>
      <c r="U15" s="66"/>
      <c r="V15" s="66"/>
      <c r="W15" s="67"/>
    </row>
    <row r="16" spans="2:23" ht="14.25" thickBot="1" x14ac:dyDescent="0.2">
      <c r="B16" s="65"/>
      <c r="C16" s="66"/>
      <c r="D16" s="66"/>
      <c r="E16" s="147" t="s">
        <v>51</v>
      </c>
      <c r="F16" s="144" t="s">
        <v>32</v>
      </c>
      <c r="G16" s="144">
        <v>4</v>
      </c>
      <c r="H16" s="144">
        <v>40</v>
      </c>
      <c r="I16" s="144">
        <v>30</v>
      </c>
      <c r="J16" s="60" t="s">
        <v>67</v>
      </c>
      <c r="K16" s="54"/>
      <c r="L16" s="55"/>
      <c r="M16" s="55"/>
      <c r="N16" s="55"/>
      <c r="O16" s="55"/>
      <c r="P16" s="55"/>
      <c r="Q16" s="55"/>
      <c r="R16" s="78">
        <f t="shared" si="4"/>
        <v>0</v>
      </c>
      <c r="S16" s="78" t="e">
        <f t="shared" si="5"/>
        <v>#DIV/0!</v>
      </c>
      <c r="T16" s="79" t="e">
        <f t="shared" si="6"/>
        <v>#DIV/0!</v>
      </c>
      <c r="U16" s="66"/>
      <c r="V16" s="66"/>
      <c r="W16" s="67"/>
    </row>
    <row r="17" spans="2:23" ht="14.25" thickBot="1" x14ac:dyDescent="0.2">
      <c r="B17" s="65"/>
      <c r="C17" s="66"/>
      <c r="D17" s="66"/>
      <c r="E17" s="148"/>
      <c r="F17" s="145"/>
      <c r="G17" s="145"/>
      <c r="H17" s="145"/>
      <c r="I17" s="145"/>
      <c r="J17" s="71" t="s">
        <v>48</v>
      </c>
      <c r="K17" s="34"/>
      <c r="L17" s="35"/>
      <c r="M17" s="35"/>
      <c r="N17" s="35"/>
      <c r="O17" s="35"/>
      <c r="P17" s="35"/>
      <c r="Q17" s="35"/>
      <c r="R17" s="78">
        <f t="shared" ref="R17" si="15">MAX(K17:Q17)-MIN(K17:Q17)</f>
        <v>0</v>
      </c>
      <c r="S17" s="78" t="e">
        <f t="shared" ref="S17" si="16">STDEV(K17:Q17)</f>
        <v>#DIV/0!</v>
      </c>
      <c r="T17" s="79" t="e">
        <f t="shared" ref="T17" si="17">AVERAGE(K17:Q17)</f>
        <v>#DIV/0!</v>
      </c>
      <c r="U17" s="66"/>
      <c r="V17" s="66"/>
      <c r="W17" s="67"/>
    </row>
    <row r="18" spans="2:23" ht="14.25" thickBot="1" x14ac:dyDescent="0.2">
      <c r="B18" s="65"/>
      <c r="C18" s="66"/>
      <c r="D18" s="66"/>
      <c r="E18" s="149"/>
      <c r="F18" s="146"/>
      <c r="G18" s="146"/>
      <c r="H18" s="146"/>
      <c r="I18" s="146"/>
      <c r="J18" s="71" t="s">
        <v>65</v>
      </c>
      <c r="K18" s="34">
        <f>K17-K16</f>
        <v>0</v>
      </c>
      <c r="L18" s="34">
        <f t="shared" ref="L18:Q18" si="18">L17-L16</f>
        <v>0</v>
      </c>
      <c r="M18" s="34">
        <f t="shared" si="18"/>
        <v>0</v>
      </c>
      <c r="N18" s="34">
        <f t="shared" si="18"/>
        <v>0</v>
      </c>
      <c r="O18" s="34">
        <f t="shared" si="18"/>
        <v>0</v>
      </c>
      <c r="P18" s="34">
        <f t="shared" si="18"/>
        <v>0</v>
      </c>
      <c r="Q18" s="34">
        <f t="shared" si="18"/>
        <v>0</v>
      </c>
      <c r="R18" s="78">
        <f t="shared" si="4"/>
        <v>0</v>
      </c>
      <c r="S18" s="78">
        <f t="shared" si="5"/>
        <v>0</v>
      </c>
      <c r="T18" s="79">
        <f t="shared" si="6"/>
        <v>0</v>
      </c>
      <c r="U18" s="66"/>
      <c r="V18" s="66"/>
      <c r="W18" s="67"/>
    </row>
    <row r="19" spans="2:23" x14ac:dyDescent="0.15">
      <c r="B19" s="65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7"/>
    </row>
    <row r="20" spans="2:23" x14ac:dyDescent="0.15">
      <c r="B20" s="65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7"/>
    </row>
    <row r="21" spans="2:23" x14ac:dyDescent="0.15">
      <c r="B21" s="65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7"/>
    </row>
    <row r="22" spans="2:23" x14ac:dyDescent="0.15">
      <c r="B22" s="65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7"/>
    </row>
    <row r="23" spans="2:23" x14ac:dyDescent="0.15">
      <c r="B23" s="65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7"/>
    </row>
    <row r="24" spans="2:23" x14ac:dyDescent="0.15">
      <c r="B24" s="65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7"/>
    </row>
    <row r="25" spans="2:23" x14ac:dyDescent="0.15">
      <c r="B25" s="65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7"/>
    </row>
    <row r="26" spans="2:23" ht="18.75" thickBot="1" x14ac:dyDescent="0.3">
      <c r="B26" s="65"/>
      <c r="C26" s="66"/>
      <c r="D26" s="66"/>
      <c r="E26" s="150" t="s">
        <v>52</v>
      </c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66"/>
      <c r="S26" s="66"/>
      <c r="T26" s="66"/>
      <c r="U26" s="66"/>
      <c r="V26" s="66"/>
      <c r="W26" s="67"/>
    </row>
    <row r="27" spans="2:23" ht="16.5" thickBot="1" x14ac:dyDescent="0.3">
      <c r="B27" s="65"/>
      <c r="C27" s="66"/>
      <c r="D27" s="66"/>
      <c r="E27" s="151" t="s">
        <v>45</v>
      </c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3"/>
      <c r="U27" s="66"/>
      <c r="V27" s="66"/>
      <c r="W27" s="67"/>
    </row>
    <row r="28" spans="2:23" ht="56.25" thickBot="1" x14ac:dyDescent="0.2">
      <c r="B28" s="65"/>
      <c r="C28" s="66"/>
      <c r="D28" s="66"/>
      <c r="E28" s="21" t="s">
        <v>6</v>
      </c>
      <c r="F28" s="56" t="s">
        <v>29</v>
      </c>
      <c r="G28" s="56" t="s">
        <v>26</v>
      </c>
      <c r="H28" s="22" t="s">
        <v>27</v>
      </c>
      <c r="I28" s="22" t="s">
        <v>7</v>
      </c>
      <c r="J28" s="22" t="s">
        <v>49</v>
      </c>
      <c r="K28" s="23" t="s">
        <v>28</v>
      </c>
      <c r="L28" s="23" t="s">
        <v>20</v>
      </c>
      <c r="M28" s="23" t="s">
        <v>9</v>
      </c>
      <c r="N28" s="23" t="s">
        <v>21</v>
      </c>
      <c r="O28" s="23" t="s">
        <v>10</v>
      </c>
      <c r="P28" s="23" t="s">
        <v>1</v>
      </c>
      <c r="Q28" s="23" t="s">
        <v>66</v>
      </c>
      <c r="R28" s="24" t="s">
        <v>11</v>
      </c>
      <c r="S28" s="24" t="s">
        <v>12</v>
      </c>
      <c r="T28" s="25" t="s">
        <v>13</v>
      </c>
      <c r="U28" s="66"/>
      <c r="V28" s="66"/>
      <c r="W28" s="67"/>
    </row>
    <row r="29" spans="2:23" ht="14.25" thickBot="1" x14ac:dyDescent="0.2">
      <c r="B29" s="65"/>
      <c r="C29" s="66"/>
      <c r="D29" s="66"/>
      <c r="E29" s="154" t="s">
        <v>46</v>
      </c>
      <c r="F29" s="156" t="s">
        <v>30</v>
      </c>
      <c r="G29" s="156">
        <v>2</v>
      </c>
      <c r="H29" s="156">
        <v>10</v>
      </c>
      <c r="I29" s="156">
        <v>15</v>
      </c>
      <c r="J29" s="27" t="s">
        <v>47</v>
      </c>
      <c r="K29" s="57"/>
      <c r="L29" s="27"/>
      <c r="M29" s="27">
        <v>8.1999999999999993</v>
      </c>
      <c r="N29" s="27"/>
      <c r="O29" s="77"/>
      <c r="P29" s="27"/>
      <c r="Q29" s="27">
        <v>8.3000000000000007</v>
      </c>
      <c r="R29" s="78">
        <f>MAX(K29:Q29)-MIN(K29:Q29)</f>
        <v>0.10000000000000142</v>
      </c>
      <c r="S29" s="78">
        <f>STDEV(K29:Q29)</f>
        <v>7.0710678118655765E-2</v>
      </c>
      <c r="T29" s="79">
        <f>AVERAGE(K29:Q29)</f>
        <v>8.25</v>
      </c>
      <c r="U29" s="66"/>
      <c r="V29" s="66"/>
      <c r="W29" s="67"/>
    </row>
    <row r="30" spans="2:23" ht="14.25" thickBot="1" x14ac:dyDescent="0.2">
      <c r="B30" s="65"/>
      <c r="C30" s="66"/>
      <c r="D30" s="66"/>
      <c r="E30" s="148"/>
      <c r="F30" s="145"/>
      <c r="G30" s="145"/>
      <c r="H30" s="145"/>
      <c r="I30" s="145"/>
      <c r="J30" s="60" t="s">
        <v>50</v>
      </c>
      <c r="K30" s="54"/>
      <c r="L30" s="55"/>
      <c r="M30" s="55">
        <v>13</v>
      </c>
      <c r="N30" s="55"/>
      <c r="O30" s="55"/>
      <c r="P30" s="55"/>
      <c r="Q30" s="55">
        <v>8.86</v>
      </c>
      <c r="R30" s="78">
        <f t="shared" ref="R30:R40" si="19">MAX(K30:Q30)-MIN(K30:Q30)</f>
        <v>4.1400000000000006</v>
      </c>
      <c r="S30" s="78">
        <f t="shared" ref="S30:S40" si="20">STDEV(K30:Q30)</f>
        <v>2.9274220741123043</v>
      </c>
      <c r="T30" s="79">
        <f t="shared" ref="T30:T40" si="21">AVERAGE(K30:Q30)</f>
        <v>10.93</v>
      </c>
      <c r="U30" s="66"/>
      <c r="V30" s="66"/>
      <c r="W30" s="67"/>
    </row>
    <row r="31" spans="2:23" ht="14.25" thickBot="1" x14ac:dyDescent="0.2">
      <c r="B31" s="65"/>
      <c r="C31" s="66"/>
      <c r="D31" s="66"/>
      <c r="E31" s="155"/>
      <c r="F31" s="157"/>
      <c r="G31" s="157"/>
      <c r="H31" s="157"/>
      <c r="I31" s="157"/>
      <c r="J31" s="60" t="s">
        <v>65</v>
      </c>
      <c r="K31" s="54">
        <f>K30-K29</f>
        <v>0</v>
      </c>
      <c r="L31" s="54">
        <f t="shared" ref="L31" si="22">L30-L29</f>
        <v>0</v>
      </c>
      <c r="M31" s="54">
        <f t="shared" ref="M31" si="23">M30-M29</f>
        <v>4.8000000000000007</v>
      </c>
      <c r="N31" s="54">
        <f t="shared" ref="N31" si="24">N30-N29</f>
        <v>0</v>
      </c>
      <c r="O31" s="54">
        <f t="shared" ref="O31" si="25">O30-O29</f>
        <v>0</v>
      </c>
      <c r="P31" s="54">
        <f>2.6</f>
        <v>2.6</v>
      </c>
      <c r="Q31" s="54">
        <f t="shared" ref="Q31" si="26">Q30-Q29</f>
        <v>0.55999999999999872</v>
      </c>
      <c r="R31" s="78">
        <f t="shared" si="19"/>
        <v>4.8000000000000007</v>
      </c>
      <c r="S31" s="78">
        <f t="shared" si="20"/>
        <v>1.8735858158952343</v>
      </c>
      <c r="T31" s="79">
        <f t="shared" si="21"/>
        <v>1.137142857142857</v>
      </c>
      <c r="U31" s="66"/>
      <c r="V31" s="66"/>
      <c r="W31" s="67"/>
    </row>
    <row r="32" spans="2:23" ht="14.25" thickBot="1" x14ac:dyDescent="0.2">
      <c r="B32" s="65"/>
      <c r="C32" s="66"/>
      <c r="D32" s="66"/>
      <c r="E32" s="147" t="s">
        <v>40</v>
      </c>
      <c r="F32" s="144" t="s">
        <v>31</v>
      </c>
      <c r="G32" s="144">
        <v>4</v>
      </c>
      <c r="H32" s="144">
        <v>10</v>
      </c>
      <c r="I32" s="144">
        <v>15</v>
      </c>
      <c r="J32" s="77" t="s">
        <v>47</v>
      </c>
      <c r="K32" s="54"/>
      <c r="L32" s="55"/>
      <c r="M32" s="55"/>
      <c r="N32" s="55"/>
      <c r="O32" s="55"/>
      <c r="P32" s="55"/>
      <c r="Q32" s="55"/>
      <c r="R32" s="78">
        <f t="shared" si="19"/>
        <v>0</v>
      </c>
      <c r="S32" s="78" t="e">
        <f t="shared" si="20"/>
        <v>#DIV/0!</v>
      </c>
      <c r="T32" s="79" t="e">
        <f t="shared" si="21"/>
        <v>#DIV/0!</v>
      </c>
      <c r="U32" s="66"/>
      <c r="V32" s="66"/>
      <c r="W32" s="67"/>
    </row>
    <row r="33" spans="2:23" ht="14.25" thickBot="1" x14ac:dyDescent="0.2">
      <c r="B33" s="65"/>
      <c r="C33" s="66"/>
      <c r="D33" s="66"/>
      <c r="E33" s="148"/>
      <c r="F33" s="145"/>
      <c r="G33" s="145"/>
      <c r="H33" s="145"/>
      <c r="I33" s="145"/>
      <c r="J33" s="71" t="s">
        <v>48</v>
      </c>
      <c r="K33" s="34"/>
      <c r="L33" s="35"/>
      <c r="M33" s="35"/>
      <c r="N33" s="35"/>
      <c r="O33" s="35"/>
      <c r="P33" s="35"/>
      <c r="Q33" s="35"/>
      <c r="R33" s="78">
        <f t="shared" si="19"/>
        <v>0</v>
      </c>
      <c r="S33" s="78" t="e">
        <f t="shared" si="20"/>
        <v>#DIV/0!</v>
      </c>
      <c r="T33" s="79" t="e">
        <f t="shared" si="21"/>
        <v>#DIV/0!</v>
      </c>
      <c r="U33" s="66"/>
      <c r="V33" s="66"/>
      <c r="W33" s="67"/>
    </row>
    <row r="34" spans="2:23" ht="14.25" thickBot="1" x14ac:dyDescent="0.2">
      <c r="B34" s="65"/>
      <c r="C34" s="66"/>
      <c r="D34" s="66"/>
      <c r="E34" s="149"/>
      <c r="F34" s="146"/>
      <c r="G34" s="146"/>
      <c r="H34" s="146"/>
      <c r="I34" s="146"/>
      <c r="J34" s="71" t="s">
        <v>65</v>
      </c>
      <c r="K34" s="34">
        <f>K33-K32</f>
        <v>0</v>
      </c>
      <c r="L34" s="34">
        <f t="shared" ref="L34" si="27">L33-L32</f>
        <v>0</v>
      </c>
      <c r="M34" s="34">
        <f t="shared" ref="M34" si="28">M33-M32</f>
        <v>0</v>
      </c>
      <c r="N34" s="34">
        <f t="shared" ref="N34" si="29">N33-N32</f>
        <v>0</v>
      </c>
      <c r="O34" s="34">
        <f t="shared" ref="O34" si="30">O33-O32</f>
        <v>0</v>
      </c>
      <c r="P34" s="34">
        <f t="shared" ref="P34" si="31">P33-P32</f>
        <v>0</v>
      </c>
      <c r="Q34" s="34">
        <f t="shared" ref="Q34" si="32">Q33-Q32</f>
        <v>0</v>
      </c>
      <c r="R34" s="78">
        <f t="shared" si="19"/>
        <v>0</v>
      </c>
      <c r="S34" s="78">
        <f t="shared" si="20"/>
        <v>0</v>
      </c>
      <c r="T34" s="79">
        <f t="shared" si="21"/>
        <v>0</v>
      </c>
      <c r="U34" s="66"/>
      <c r="V34" s="66"/>
      <c r="W34" s="67"/>
    </row>
    <row r="35" spans="2:23" ht="14.25" thickBot="1" x14ac:dyDescent="0.2">
      <c r="B35" s="65"/>
      <c r="C35" s="66"/>
      <c r="D35" s="66"/>
      <c r="E35" s="154" t="s">
        <v>41</v>
      </c>
      <c r="F35" s="156" t="s">
        <v>32</v>
      </c>
      <c r="G35" s="156">
        <v>2</v>
      </c>
      <c r="H35" s="156">
        <v>40</v>
      </c>
      <c r="I35" s="156">
        <v>30</v>
      </c>
      <c r="J35" s="27" t="s">
        <v>47</v>
      </c>
      <c r="K35" s="28"/>
      <c r="L35" s="29"/>
      <c r="M35" s="29"/>
      <c r="N35" s="29"/>
      <c r="O35" s="29"/>
      <c r="P35" s="29"/>
      <c r="Q35" s="29"/>
      <c r="R35" s="78">
        <f t="shared" si="19"/>
        <v>0</v>
      </c>
      <c r="S35" s="78" t="e">
        <f t="shared" si="20"/>
        <v>#DIV/0!</v>
      </c>
      <c r="T35" s="79" t="e">
        <f t="shared" si="21"/>
        <v>#DIV/0!</v>
      </c>
      <c r="U35" s="66"/>
      <c r="V35" s="66"/>
      <c r="W35" s="67"/>
    </row>
    <row r="36" spans="2:23" ht="14.25" thickBot="1" x14ac:dyDescent="0.2">
      <c r="B36" s="65"/>
      <c r="C36" s="66"/>
      <c r="D36" s="66"/>
      <c r="E36" s="148"/>
      <c r="F36" s="145"/>
      <c r="G36" s="145"/>
      <c r="H36" s="145"/>
      <c r="I36" s="145"/>
      <c r="J36" s="60" t="s">
        <v>48</v>
      </c>
      <c r="K36" s="54"/>
      <c r="L36" s="55"/>
      <c r="M36" s="55"/>
      <c r="N36" s="55"/>
      <c r="O36" s="55"/>
      <c r="P36" s="55"/>
      <c r="Q36" s="55"/>
      <c r="R36" s="78">
        <f t="shared" si="19"/>
        <v>0</v>
      </c>
      <c r="S36" s="78" t="e">
        <f t="shared" si="20"/>
        <v>#DIV/0!</v>
      </c>
      <c r="T36" s="79" t="e">
        <f t="shared" si="21"/>
        <v>#DIV/0!</v>
      </c>
      <c r="U36" s="66"/>
      <c r="V36" s="66"/>
      <c r="W36" s="67"/>
    </row>
    <row r="37" spans="2:23" ht="14.25" thickBot="1" x14ac:dyDescent="0.2">
      <c r="B37" s="65"/>
      <c r="C37" s="66"/>
      <c r="D37" s="66"/>
      <c r="E37" s="155"/>
      <c r="F37" s="157"/>
      <c r="G37" s="157"/>
      <c r="H37" s="157"/>
      <c r="I37" s="157"/>
      <c r="J37" s="60" t="s">
        <v>65</v>
      </c>
      <c r="K37" s="54">
        <f>K36-K35</f>
        <v>0</v>
      </c>
      <c r="L37" s="54">
        <f t="shared" ref="L37" si="33">L36-L35</f>
        <v>0</v>
      </c>
      <c r="M37" s="54">
        <f t="shared" ref="M37" si="34">M36-M35</f>
        <v>0</v>
      </c>
      <c r="N37" s="54">
        <f t="shared" ref="N37" si="35">N36-N35</f>
        <v>0</v>
      </c>
      <c r="O37" s="54">
        <f t="shared" ref="O37" si="36">O36-O35</f>
        <v>0</v>
      </c>
      <c r="P37" s="54">
        <f t="shared" ref="P37" si="37">P36-P35</f>
        <v>0</v>
      </c>
      <c r="Q37" s="54">
        <f t="shared" ref="Q37" si="38">Q36-Q35</f>
        <v>0</v>
      </c>
      <c r="R37" s="78">
        <f t="shared" si="19"/>
        <v>0</v>
      </c>
      <c r="S37" s="78">
        <f t="shared" si="20"/>
        <v>0</v>
      </c>
      <c r="T37" s="79">
        <f t="shared" si="21"/>
        <v>0</v>
      </c>
      <c r="U37" s="66"/>
      <c r="V37" s="66"/>
      <c r="W37" s="67"/>
    </row>
    <row r="38" spans="2:23" ht="14.25" thickBot="1" x14ac:dyDescent="0.2">
      <c r="B38" s="65"/>
      <c r="C38" s="66"/>
      <c r="D38" s="66"/>
      <c r="E38" s="147" t="s">
        <v>51</v>
      </c>
      <c r="F38" s="144" t="s">
        <v>32</v>
      </c>
      <c r="G38" s="144">
        <v>4</v>
      </c>
      <c r="H38" s="144">
        <v>40</v>
      </c>
      <c r="I38" s="144">
        <v>30</v>
      </c>
      <c r="J38" s="60" t="s">
        <v>67</v>
      </c>
      <c r="K38" s="54"/>
      <c r="L38" s="55"/>
      <c r="M38" s="55"/>
      <c r="N38" s="55"/>
      <c r="O38" s="55"/>
      <c r="P38" s="55"/>
      <c r="Q38" s="55"/>
      <c r="R38" s="78">
        <f t="shared" si="19"/>
        <v>0</v>
      </c>
      <c r="S38" s="78" t="e">
        <f t="shared" si="20"/>
        <v>#DIV/0!</v>
      </c>
      <c r="T38" s="79" t="e">
        <f t="shared" si="21"/>
        <v>#DIV/0!</v>
      </c>
      <c r="U38" s="66"/>
      <c r="V38" s="66"/>
      <c r="W38" s="67"/>
    </row>
    <row r="39" spans="2:23" ht="14.25" thickBot="1" x14ac:dyDescent="0.2">
      <c r="B39" s="65"/>
      <c r="C39" s="66"/>
      <c r="D39" s="66"/>
      <c r="E39" s="148"/>
      <c r="F39" s="145"/>
      <c r="G39" s="145"/>
      <c r="H39" s="145"/>
      <c r="I39" s="145"/>
      <c r="J39" s="71" t="s">
        <v>48</v>
      </c>
      <c r="K39" s="34"/>
      <c r="L39" s="35"/>
      <c r="M39" s="35"/>
      <c r="N39" s="35"/>
      <c r="O39" s="35"/>
      <c r="P39" s="35"/>
      <c r="Q39" s="35"/>
      <c r="R39" s="78">
        <f t="shared" si="19"/>
        <v>0</v>
      </c>
      <c r="S39" s="78" t="e">
        <f t="shared" si="20"/>
        <v>#DIV/0!</v>
      </c>
      <c r="T39" s="79" t="e">
        <f t="shared" si="21"/>
        <v>#DIV/0!</v>
      </c>
      <c r="U39" s="66"/>
      <c r="V39" s="66"/>
      <c r="W39" s="67"/>
    </row>
    <row r="40" spans="2:23" ht="14.25" thickBot="1" x14ac:dyDescent="0.2">
      <c r="B40" s="65"/>
      <c r="C40" s="66"/>
      <c r="D40" s="66"/>
      <c r="E40" s="149"/>
      <c r="F40" s="146"/>
      <c r="G40" s="146"/>
      <c r="H40" s="146"/>
      <c r="I40" s="146"/>
      <c r="J40" s="71" t="s">
        <v>65</v>
      </c>
      <c r="K40" s="34">
        <f>K39-K38</f>
        <v>0</v>
      </c>
      <c r="L40" s="34">
        <f t="shared" ref="L40" si="39">L39-L38</f>
        <v>0</v>
      </c>
      <c r="M40" s="34">
        <f t="shared" ref="M40" si="40">M39-M38</f>
        <v>0</v>
      </c>
      <c r="N40" s="34">
        <f t="shared" ref="N40" si="41">N39-N38</f>
        <v>0</v>
      </c>
      <c r="O40" s="34">
        <f t="shared" ref="O40" si="42">O39-O38</f>
        <v>0</v>
      </c>
      <c r="P40" s="34">
        <f t="shared" ref="P40" si="43">P39-P38</f>
        <v>0</v>
      </c>
      <c r="Q40" s="34">
        <f t="shared" ref="Q40" si="44">Q39-Q38</f>
        <v>0</v>
      </c>
      <c r="R40" s="78">
        <f t="shared" si="19"/>
        <v>0</v>
      </c>
      <c r="S40" s="78">
        <f t="shared" si="20"/>
        <v>0</v>
      </c>
      <c r="T40" s="79">
        <f t="shared" si="21"/>
        <v>0</v>
      </c>
      <c r="U40" s="66"/>
      <c r="V40" s="66"/>
      <c r="W40" s="67"/>
    </row>
    <row r="41" spans="2:23" x14ac:dyDescent="0.15">
      <c r="B41" s="65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7"/>
    </row>
    <row r="42" spans="2:23" x14ac:dyDescent="0.15">
      <c r="B42" s="65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7"/>
    </row>
    <row r="43" spans="2:23" x14ac:dyDescent="0.15">
      <c r="B43" s="65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7"/>
    </row>
    <row r="44" spans="2:23" x14ac:dyDescent="0.15">
      <c r="B44" s="65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7"/>
    </row>
    <row r="45" spans="2:23" x14ac:dyDescent="0.15">
      <c r="B45" s="65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7"/>
    </row>
    <row r="46" spans="2:23" x14ac:dyDescent="0.15">
      <c r="B46" s="65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7"/>
    </row>
    <row r="47" spans="2:23" x14ac:dyDescent="0.15">
      <c r="B47" s="65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7"/>
    </row>
    <row r="48" spans="2:23" x14ac:dyDescent="0.15">
      <c r="B48" s="65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7"/>
    </row>
    <row r="49" spans="1:23" ht="18.75" thickBot="1" x14ac:dyDescent="0.3">
      <c r="B49" s="65"/>
      <c r="C49" s="66"/>
      <c r="D49" s="66"/>
      <c r="E49" s="150" t="s">
        <v>68</v>
      </c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66"/>
      <c r="S49" s="66"/>
      <c r="T49" s="66"/>
      <c r="U49" s="66"/>
      <c r="V49" s="66"/>
      <c r="W49" s="67"/>
    </row>
    <row r="50" spans="1:23" ht="16.5" thickBot="1" x14ac:dyDescent="0.3">
      <c r="B50" s="65"/>
      <c r="C50" s="66"/>
      <c r="D50" s="66"/>
      <c r="E50" s="151" t="s">
        <v>45</v>
      </c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3"/>
      <c r="U50" s="66"/>
      <c r="V50" s="66"/>
      <c r="W50" s="67"/>
    </row>
    <row r="51" spans="1:23" ht="56.25" thickBot="1" x14ac:dyDescent="0.2">
      <c r="B51" s="65"/>
      <c r="C51" s="66"/>
      <c r="D51" s="66"/>
      <c r="E51" s="21" t="s">
        <v>6</v>
      </c>
      <c r="F51" s="56" t="s">
        <v>29</v>
      </c>
      <c r="G51" s="56" t="s">
        <v>26</v>
      </c>
      <c r="H51" s="22" t="s">
        <v>27</v>
      </c>
      <c r="I51" s="22" t="s">
        <v>7</v>
      </c>
      <c r="J51" s="22" t="s">
        <v>49</v>
      </c>
      <c r="K51" s="23" t="s">
        <v>28</v>
      </c>
      <c r="L51" s="23" t="s">
        <v>20</v>
      </c>
      <c r="M51" s="23" t="s">
        <v>9</v>
      </c>
      <c r="N51" s="23" t="s">
        <v>21</v>
      </c>
      <c r="O51" s="23" t="s">
        <v>10</v>
      </c>
      <c r="P51" s="23" t="s">
        <v>1</v>
      </c>
      <c r="Q51" s="23" t="s">
        <v>66</v>
      </c>
      <c r="R51" s="24" t="s">
        <v>11</v>
      </c>
      <c r="S51" s="24" t="s">
        <v>12</v>
      </c>
      <c r="T51" s="25" t="s">
        <v>13</v>
      </c>
      <c r="U51" s="66"/>
      <c r="V51" s="66"/>
      <c r="W51" s="67"/>
    </row>
    <row r="52" spans="1:23" ht="14.25" thickBot="1" x14ac:dyDescent="0.2">
      <c r="B52" s="65"/>
      <c r="C52" s="66"/>
      <c r="D52" s="66"/>
      <c r="E52" s="154" t="s">
        <v>46</v>
      </c>
      <c r="F52" s="156" t="s">
        <v>30</v>
      </c>
      <c r="G52" s="156">
        <v>2</v>
      </c>
      <c r="H52" s="156">
        <v>10</v>
      </c>
      <c r="I52" s="156">
        <v>15</v>
      </c>
      <c r="J52" s="27" t="s">
        <v>47</v>
      </c>
      <c r="K52" s="57"/>
      <c r="L52" s="27"/>
      <c r="M52" s="27">
        <v>-3.5</v>
      </c>
      <c r="N52" s="27"/>
      <c r="O52" s="77"/>
      <c r="P52" s="27"/>
      <c r="Q52" s="27">
        <v>-2.09</v>
      </c>
      <c r="R52" s="78">
        <f>MAX(K52:Q52)-MIN(K52:Q52)</f>
        <v>1.4100000000000001</v>
      </c>
      <c r="S52" s="78">
        <f>STDEV(K52:Q52)</f>
        <v>0.99702056147303186</v>
      </c>
      <c r="T52" s="79">
        <f>AVERAGE(K52:Q52)</f>
        <v>-2.7949999999999999</v>
      </c>
      <c r="U52" s="66"/>
      <c r="V52" s="66"/>
      <c r="W52" s="67"/>
    </row>
    <row r="53" spans="1:23" ht="14.25" thickBot="1" x14ac:dyDescent="0.2">
      <c r="B53" s="65"/>
      <c r="C53" s="66"/>
      <c r="D53" s="66"/>
      <c r="E53" s="148"/>
      <c r="F53" s="145"/>
      <c r="G53" s="145"/>
      <c r="H53" s="145"/>
      <c r="I53" s="145"/>
      <c r="J53" s="60" t="s">
        <v>50</v>
      </c>
      <c r="K53" s="54"/>
      <c r="L53" s="55"/>
      <c r="M53" s="55">
        <v>-3.3</v>
      </c>
      <c r="N53" s="55"/>
      <c r="O53" s="55"/>
      <c r="P53" s="55"/>
      <c r="Q53" s="55">
        <v>-2.09</v>
      </c>
      <c r="R53" s="78">
        <f t="shared" ref="R53:R63" si="45">MAX(K53:Q53)-MIN(K53:Q53)</f>
        <v>1.21</v>
      </c>
      <c r="S53" s="78">
        <f t="shared" ref="S53:S63" si="46">STDEV(K53:Q53)</f>
        <v>0.85559920523572308</v>
      </c>
      <c r="T53" s="79">
        <f t="shared" ref="T53:T63" si="47">AVERAGE(K53:Q53)</f>
        <v>-2.6949999999999998</v>
      </c>
      <c r="U53" s="66"/>
      <c r="V53" s="66"/>
      <c r="W53" s="67"/>
    </row>
    <row r="54" spans="1:23" ht="14.25" thickBot="1" x14ac:dyDescent="0.2">
      <c r="B54" s="65"/>
      <c r="C54" s="66"/>
      <c r="D54" s="66"/>
      <c r="E54" s="155"/>
      <c r="F54" s="157"/>
      <c r="G54" s="157"/>
      <c r="H54" s="157"/>
      <c r="I54" s="157"/>
      <c r="J54" s="60" t="s">
        <v>65</v>
      </c>
      <c r="K54" s="54">
        <f>K53-K52</f>
        <v>0</v>
      </c>
      <c r="L54" s="54">
        <f t="shared" ref="L54" si="48">L53-L52</f>
        <v>0</v>
      </c>
      <c r="M54" s="54">
        <f t="shared" ref="M54" si="49">M53-M52</f>
        <v>0.20000000000000018</v>
      </c>
      <c r="N54" s="54">
        <f t="shared" ref="N54" si="50">N53-N52</f>
        <v>0</v>
      </c>
      <c r="O54" s="54">
        <f t="shared" ref="O54" si="51">O53-O52</f>
        <v>0</v>
      </c>
      <c r="P54" s="54">
        <f>0.5</f>
        <v>0.5</v>
      </c>
      <c r="Q54" s="54">
        <f t="shared" ref="Q54" si="52">Q53-Q52</f>
        <v>0</v>
      </c>
      <c r="R54" s="78">
        <f t="shared" si="45"/>
        <v>0.5</v>
      </c>
      <c r="S54" s="78">
        <f t="shared" si="46"/>
        <v>0.19148542155126763</v>
      </c>
      <c r="T54" s="79">
        <f t="shared" si="47"/>
        <v>0.10000000000000002</v>
      </c>
      <c r="U54" s="66"/>
      <c r="V54" s="66"/>
      <c r="W54" s="67"/>
    </row>
    <row r="55" spans="1:23" ht="14.25" thickBot="1" x14ac:dyDescent="0.2">
      <c r="B55" s="65"/>
      <c r="C55" s="66"/>
      <c r="D55" s="66"/>
      <c r="E55" s="147" t="s">
        <v>40</v>
      </c>
      <c r="F55" s="144" t="s">
        <v>31</v>
      </c>
      <c r="G55" s="144">
        <v>4</v>
      </c>
      <c r="H55" s="144">
        <v>10</v>
      </c>
      <c r="I55" s="144">
        <v>15</v>
      </c>
      <c r="J55" s="77" t="s">
        <v>47</v>
      </c>
      <c r="K55" s="54"/>
      <c r="L55" s="55"/>
      <c r="M55" s="55"/>
      <c r="N55" s="55"/>
      <c r="O55" s="55"/>
      <c r="P55" s="55"/>
      <c r="Q55" s="55"/>
      <c r="R55" s="78">
        <f t="shared" si="45"/>
        <v>0</v>
      </c>
      <c r="S55" s="78" t="e">
        <f t="shared" si="46"/>
        <v>#DIV/0!</v>
      </c>
      <c r="T55" s="79" t="e">
        <f t="shared" si="47"/>
        <v>#DIV/0!</v>
      </c>
      <c r="U55" s="66"/>
      <c r="V55" s="66"/>
      <c r="W55" s="67"/>
    </row>
    <row r="56" spans="1:23" ht="14.25" thickBot="1" x14ac:dyDescent="0.2">
      <c r="A56" s="66"/>
      <c r="B56" s="65"/>
      <c r="C56" s="66"/>
      <c r="D56" s="66"/>
      <c r="E56" s="148"/>
      <c r="F56" s="145"/>
      <c r="G56" s="145"/>
      <c r="H56" s="145"/>
      <c r="I56" s="145"/>
      <c r="J56" s="71" t="s">
        <v>48</v>
      </c>
      <c r="K56" s="34"/>
      <c r="L56" s="35"/>
      <c r="M56" s="35"/>
      <c r="N56" s="35"/>
      <c r="O56" s="35"/>
      <c r="P56" s="35"/>
      <c r="Q56" s="35"/>
      <c r="R56" s="78">
        <f t="shared" si="45"/>
        <v>0</v>
      </c>
      <c r="S56" s="78" t="e">
        <f t="shared" si="46"/>
        <v>#DIV/0!</v>
      </c>
      <c r="T56" s="79" t="e">
        <f t="shared" si="47"/>
        <v>#DIV/0!</v>
      </c>
      <c r="U56" s="66"/>
      <c r="V56" s="66"/>
      <c r="W56" s="67"/>
    </row>
    <row r="57" spans="1:23" ht="14.25" thickBot="1" x14ac:dyDescent="0.2">
      <c r="A57" s="66"/>
      <c r="B57" s="65"/>
      <c r="C57" s="66"/>
      <c r="D57" s="66"/>
      <c r="E57" s="149"/>
      <c r="F57" s="146"/>
      <c r="G57" s="146"/>
      <c r="H57" s="146"/>
      <c r="I57" s="146"/>
      <c r="J57" s="71" t="s">
        <v>65</v>
      </c>
      <c r="K57" s="34">
        <f>K56-K55</f>
        <v>0</v>
      </c>
      <c r="L57" s="34">
        <f t="shared" ref="L57" si="53">L56-L55</f>
        <v>0</v>
      </c>
      <c r="M57" s="34">
        <f t="shared" ref="M57" si="54">M56-M55</f>
        <v>0</v>
      </c>
      <c r="N57" s="34">
        <f t="shared" ref="N57" si="55">N56-N55</f>
        <v>0</v>
      </c>
      <c r="O57" s="34">
        <f t="shared" ref="O57" si="56">O56-O55</f>
        <v>0</v>
      </c>
      <c r="P57" s="34">
        <f t="shared" ref="P57" si="57">P56-P55</f>
        <v>0</v>
      </c>
      <c r="Q57" s="34">
        <f t="shared" ref="Q57" si="58">Q56-Q55</f>
        <v>0</v>
      </c>
      <c r="R57" s="78">
        <f t="shared" si="45"/>
        <v>0</v>
      </c>
      <c r="S57" s="78">
        <f t="shared" si="46"/>
        <v>0</v>
      </c>
      <c r="T57" s="79">
        <f t="shared" si="47"/>
        <v>0</v>
      </c>
      <c r="U57" s="66"/>
      <c r="V57" s="66"/>
      <c r="W57" s="67"/>
    </row>
    <row r="58" spans="1:23" ht="14.25" thickBot="1" x14ac:dyDescent="0.2">
      <c r="A58" s="66"/>
      <c r="B58" s="65"/>
      <c r="C58" s="66"/>
      <c r="D58" s="66"/>
      <c r="E58" s="154" t="s">
        <v>41</v>
      </c>
      <c r="F58" s="156" t="s">
        <v>32</v>
      </c>
      <c r="G58" s="156">
        <v>2</v>
      </c>
      <c r="H58" s="156">
        <v>40</v>
      </c>
      <c r="I58" s="156">
        <v>30</v>
      </c>
      <c r="J58" s="27" t="s">
        <v>47</v>
      </c>
      <c r="K58" s="28"/>
      <c r="L58" s="29"/>
      <c r="M58" s="29"/>
      <c r="N58" s="29"/>
      <c r="O58" s="29"/>
      <c r="P58" s="29"/>
      <c r="Q58" s="29"/>
      <c r="R58" s="78">
        <f t="shared" si="45"/>
        <v>0</v>
      </c>
      <c r="S58" s="78" t="e">
        <f t="shared" si="46"/>
        <v>#DIV/0!</v>
      </c>
      <c r="T58" s="79" t="e">
        <f t="shared" si="47"/>
        <v>#DIV/0!</v>
      </c>
      <c r="U58" s="66"/>
      <c r="V58" s="66"/>
      <c r="W58" s="67"/>
    </row>
    <row r="59" spans="1:23" ht="14.25" thickBot="1" x14ac:dyDescent="0.2">
      <c r="A59" s="66"/>
      <c r="B59" s="65"/>
      <c r="C59" s="66"/>
      <c r="D59" s="66"/>
      <c r="E59" s="148"/>
      <c r="F59" s="145"/>
      <c r="G59" s="145"/>
      <c r="H59" s="145"/>
      <c r="I59" s="145"/>
      <c r="J59" s="60" t="s">
        <v>48</v>
      </c>
      <c r="K59" s="54"/>
      <c r="L59" s="55"/>
      <c r="M59" s="55"/>
      <c r="N59" s="55"/>
      <c r="O59" s="55"/>
      <c r="P59" s="55"/>
      <c r="Q59" s="55"/>
      <c r="R59" s="78">
        <f t="shared" si="45"/>
        <v>0</v>
      </c>
      <c r="S59" s="78" t="e">
        <f t="shared" si="46"/>
        <v>#DIV/0!</v>
      </c>
      <c r="T59" s="79" t="e">
        <f t="shared" si="47"/>
        <v>#DIV/0!</v>
      </c>
      <c r="U59" s="66"/>
      <c r="V59" s="66"/>
      <c r="W59" s="67"/>
    </row>
    <row r="60" spans="1:23" ht="14.25" thickBot="1" x14ac:dyDescent="0.2">
      <c r="B60" s="65"/>
      <c r="C60" s="66"/>
      <c r="D60" s="66"/>
      <c r="E60" s="155"/>
      <c r="F60" s="157"/>
      <c r="G60" s="157"/>
      <c r="H60" s="157"/>
      <c r="I60" s="157"/>
      <c r="J60" s="60" t="s">
        <v>65</v>
      </c>
      <c r="K60" s="54">
        <f>K59-K58</f>
        <v>0</v>
      </c>
      <c r="L60" s="54">
        <f t="shared" ref="L60" si="59">L59-L58</f>
        <v>0</v>
      </c>
      <c r="M60" s="54">
        <f t="shared" ref="M60" si="60">M59-M58</f>
        <v>0</v>
      </c>
      <c r="N60" s="54">
        <f t="shared" ref="N60" si="61">N59-N58</f>
        <v>0</v>
      </c>
      <c r="O60" s="54">
        <f t="shared" ref="O60" si="62">O59-O58</f>
        <v>0</v>
      </c>
      <c r="P60" s="54">
        <f t="shared" ref="P60" si="63">P59-P58</f>
        <v>0</v>
      </c>
      <c r="Q60" s="54">
        <f t="shared" ref="Q60" si="64">Q59-Q58</f>
        <v>0</v>
      </c>
      <c r="R60" s="78">
        <f t="shared" si="45"/>
        <v>0</v>
      </c>
      <c r="S60" s="78">
        <f t="shared" si="46"/>
        <v>0</v>
      </c>
      <c r="T60" s="79">
        <f t="shared" si="47"/>
        <v>0</v>
      </c>
      <c r="U60" s="66"/>
      <c r="V60" s="66"/>
      <c r="W60" s="67"/>
    </row>
    <row r="61" spans="1:23" ht="14.25" thickBot="1" x14ac:dyDescent="0.2">
      <c r="B61" s="65"/>
      <c r="C61" s="66"/>
      <c r="D61" s="66"/>
      <c r="E61" s="147" t="s">
        <v>51</v>
      </c>
      <c r="F61" s="144" t="s">
        <v>32</v>
      </c>
      <c r="G61" s="144">
        <v>4</v>
      </c>
      <c r="H61" s="144">
        <v>40</v>
      </c>
      <c r="I61" s="144">
        <v>30</v>
      </c>
      <c r="J61" s="60" t="s">
        <v>67</v>
      </c>
      <c r="K61" s="54"/>
      <c r="L61" s="55"/>
      <c r="M61" s="55"/>
      <c r="N61" s="55"/>
      <c r="O61" s="55"/>
      <c r="P61" s="55"/>
      <c r="Q61" s="55"/>
      <c r="R61" s="78">
        <f t="shared" si="45"/>
        <v>0</v>
      </c>
      <c r="S61" s="78" t="e">
        <f t="shared" si="46"/>
        <v>#DIV/0!</v>
      </c>
      <c r="T61" s="79" t="e">
        <f t="shared" si="47"/>
        <v>#DIV/0!</v>
      </c>
      <c r="U61" s="66"/>
      <c r="V61" s="66"/>
      <c r="W61" s="67"/>
    </row>
    <row r="62" spans="1:23" ht="14.25" thickBot="1" x14ac:dyDescent="0.2">
      <c r="B62" s="65"/>
      <c r="C62" s="66"/>
      <c r="D62" s="66"/>
      <c r="E62" s="148"/>
      <c r="F62" s="145"/>
      <c r="G62" s="145"/>
      <c r="H62" s="145"/>
      <c r="I62" s="145"/>
      <c r="J62" s="71" t="s">
        <v>48</v>
      </c>
      <c r="K62" s="34"/>
      <c r="L62" s="35"/>
      <c r="M62" s="35"/>
      <c r="N62" s="35"/>
      <c r="O62" s="35"/>
      <c r="P62" s="35"/>
      <c r="Q62" s="35"/>
      <c r="R62" s="78">
        <f t="shared" si="45"/>
        <v>0</v>
      </c>
      <c r="S62" s="78" t="e">
        <f t="shared" si="46"/>
        <v>#DIV/0!</v>
      </c>
      <c r="T62" s="79" t="e">
        <f t="shared" si="47"/>
        <v>#DIV/0!</v>
      </c>
      <c r="U62" s="66"/>
      <c r="V62" s="66"/>
      <c r="W62" s="67"/>
    </row>
    <row r="63" spans="1:23" ht="14.25" thickBot="1" x14ac:dyDescent="0.2">
      <c r="B63" s="65"/>
      <c r="C63" s="66"/>
      <c r="D63" s="66"/>
      <c r="E63" s="149"/>
      <c r="F63" s="146"/>
      <c r="G63" s="146"/>
      <c r="H63" s="146"/>
      <c r="I63" s="146"/>
      <c r="J63" s="71" t="s">
        <v>65</v>
      </c>
      <c r="K63" s="34">
        <f>K62-K61</f>
        <v>0</v>
      </c>
      <c r="L63" s="34">
        <f t="shared" ref="L63" si="65">L62-L61</f>
        <v>0</v>
      </c>
      <c r="M63" s="34">
        <f t="shared" ref="M63" si="66">M62-M61</f>
        <v>0</v>
      </c>
      <c r="N63" s="34">
        <f t="shared" ref="N63" si="67">N62-N61</f>
        <v>0</v>
      </c>
      <c r="O63" s="34">
        <f t="shared" ref="O63" si="68">O62-O61</f>
        <v>0</v>
      </c>
      <c r="P63" s="34">
        <f t="shared" ref="P63" si="69">P62-P61</f>
        <v>0</v>
      </c>
      <c r="Q63" s="34">
        <f t="shared" ref="Q63" si="70">Q62-Q61</f>
        <v>0</v>
      </c>
      <c r="R63" s="78">
        <f t="shared" si="45"/>
        <v>0</v>
      </c>
      <c r="S63" s="78">
        <f t="shared" si="46"/>
        <v>0</v>
      </c>
      <c r="T63" s="79">
        <f t="shared" si="47"/>
        <v>0</v>
      </c>
      <c r="U63" s="66"/>
      <c r="V63" s="66"/>
      <c r="W63" s="67"/>
    </row>
    <row r="64" spans="1:23" x14ac:dyDescent="0.15">
      <c r="B64" s="65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7"/>
    </row>
    <row r="65" spans="1:23" x14ac:dyDescent="0.15">
      <c r="B65" s="65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7"/>
    </row>
    <row r="66" spans="1:23" x14ac:dyDescent="0.15">
      <c r="B66" s="65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7"/>
    </row>
    <row r="67" spans="1:23" x14ac:dyDescent="0.15">
      <c r="B67" s="65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7"/>
    </row>
    <row r="68" spans="1:23" x14ac:dyDescent="0.15">
      <c r="A68" s="66"/>
      <c r="B68" s="65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7"/>
    </row>
    <row r="69" spans="1:23" x14ac:dyDescent="0.15">
      <c r="A69" s="66"/>
      <c r="B69" s="65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7"/>
    </row>
    <row r="70" spans="1:23" x14ac:dyDescent="0.15">
      <c r="A70" s="66"/>
      <c r="B70" s="65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7"/>
    </row>
    <row r="71" spans="1:23" x14ac:dyDescent="0.15">
      <c r="A71" s="66"/>
      <c r="B71" s="65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7"/>
    </row>
    <row r="72" spans="1:23" x14ac:dyDescent="0.15">
      <c r="A72" s="66"/>
      <c r="B72" s="65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7"/>
    </row>
    <row r="73" spans="1:23" ht="18.75" thickBot="1" x14ac:dyDescent="0.3">
      <c r="A73" s="66"/>
      <c r="B73" s="65"/>
      <c r="C73" s="66"/>
      <c r="D73" s="66"/>
      <c r="E73" s="150" t="s">
        <v>69</v>
      </c>
      <c r="F73" s="150"/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50"/>
      <c r="R73" s="66"/>
      <c r="S73" s="66"/>
      <c r="T73" s="66"/>
      <c r="U73" s="66"/>
      <c r="V73" s="66"/>
      <c r="W73" s="67"/>
    </row>
    <row r="74" spans="1:23" ht="16.5" thickBot="1" x14ac:dyDescent="0.3">
      <c r="A74" s="66"/>
      <c r="B74" s="65"/>
      <c r="C74" s="66"/>
      <c r="D74" s="66"/>
      <c r="E74" s="151" t="s">
        <v>45</v>
      </c>
      <c r="F74" s="152"/>
      <c r="G74" s="152"/>
      <c r="H74" s="152"/>
      <c r="I74" s="152"/>
      <c r="J74" s="152"/>
      <c r="K74" s="152"/>
      <c r="L74" s="152"/>
      <c r="M74" s="152"/>
      <c r="N74" s="152"/>
      <c r="O74" s="152"/>
      <c r="P74" s="152"/>
      <c r="Q74" s="152"/>
      <c r="R74" s="152"/>
      <c r="S74" s="152"/>
      <c r="T74" s="153"/>
      <c r="U74" s="66"/>
      <c r="V74" s="66"/>
      <c r="W74" s="67"/>
    </row>
    <row r="75" spans="1:23" ht="56.25" thickBot="1" x14ac:dyDescent="0.2">
      <c r="A75" s="66"/>
      <c r="B75" s="65"/>
      <c r="C75" s="66"/>
      <c r="D75" s="66"/>
      <c r="E75" s="21" t="s">
        <v>6</v>
      </c>
      <c r="F75" s="56" t="s">
        <v>29</v>
      </c>
      <c r="G75" s="56" t="s">
        <v>26</v>
      </c>
      <c r="H75" s="22" t="s">
        <v>27</v>
      </c>
      <c r="I75" s="22" t="s">
        <v>7</v>
      </c>
      <c r="J75" s="22" t="s">
        <v>49</v>
      </c>
      <c r="K75" s="23" t="s">
        <v>28</v>
      </c>
      <c r="L75" s="23" t="s">
        <v>20</v>
      </c>
      <c r="M75" s="23" t="s">
        <v>9</v>
      </c>
      <c r="N75" s="23" t="s">
        <v>21</v>
      </c>
      <c r="O75" s="23" t="s">
        <v>10</v>
      </c>
      <c r="P75" s="23" t="s">
        <v>1</v>
      </c>
      <c r="Q75" s="23" t="s">
        <v>66</v>
      </c>
      <c r="R75" s="24" t="s">
        <v>11</v>
      </c>
      <c r="S75" s="24" t="s">
        <v>12</v>
      </c>
      <c r="T75" s="25" t="s">
        <v>13</v>
      </c>
      <c r="U75" s="66"/>
      <c r="V75" s="66"/>
      <c r="W75" s="67"/>
    </row>
    <row r="76" spans="1:23" ht="14.25" thickBot="1" x14ac:dyDescent="0.2">
      <c r="A76" s="66"/>
      <c r="B76" s="65"/>
      <c r="C76" s="66"/>
      <c r="D76" s="66"/>
      <c r="E76" s="154" t="s">
        <v>46</v>
      </c>
      <c r="F76" s="156" t="s">
        <v>30</v>
      </c>
      <c r="G76" s="156">
        <v>2</v>
      </c>
      <c r="H76" s="156">
        <v>10</v>
      </c>
      <c r="I76" s="156">
        <v>15</v>
      </c>
      <c r="J76" s="27" t="s">
        <v>47</v>
      </c>
      <c r="K76" s="57"/>
      <c r="L76" s="27"/>
      <c r="M76" s="27">
        <v>-3.2</v>
      </c>
      <c r="N76" s="27"/>
      <c r="O76" s="77"/>
      <c r="P76" s="27"/>
      <c r="Q76" s="27">
        <v>-1.38</v>
      </c>
      <c r="R76" s="78">
        <f>MAX(K76:Q76)-MIN(K76:Q76)</f>
        <v>1.8200000000000003</v>
      </c>
      <c r="S76" s="78">
        <f>STDEV(K76:Q76)</f>
        <v>1.2869343417595165</v>
      </c>
      <c r="T76" s="79">
        <f>AVERAGE(K76:Q76)</f>
        <v>-2.29</v>
      </c>
      <c r="U76" s="66"/>
      <c r="V76" s="66"/>
      <c r="W76" s="67"/>
    </row>
    <row r="77" spans="1:23" ht="14.25" thickBot="1" x14ac:dyDescent="0.2">
      <c r="B77" s="65"/>
      <c r="C77" s="66"/>
      <c r="D77" s="66"/>
      <c r="E77" s="148"/>
      <c r="F77" s="145"/>
      <c r="G77" s="145"/>
      <c r="H77" s="145"/>
      <c r="I77" s="145"/>
      <c r="J77" s="60" t="s">
        <v>50</v>
      </c>
      <c r="K77" s="54"/>
      <c r="L77" s="55"/>
      <c r="M77" s="55">
        <v>-3</v>
      </c>
      <c r="N77" s="55"/>
      <c r="O77" s="55"/>
      <c r="P77" s="55"/>
      <c r="Q77" s="55">
        <v>-1.36</v>
      </c>
      <c r="R77" s="78">
        <f t="shared" ref="R77:R87" si="71">MAX(K77:Q77)-MIN(K77:Q77)</f>
        <v>1.64</v>
      </c>
      <c r="S77" s="78">
        <f t="shared" ref="S77:S87" si="72">STDEV(K77:Q77)</f>
        <v>1.1596551211459376</v>
      </c>
      <c r="T77" s="79">
        <f t="shared" ref="T77:T87" si="73">AVERAGE(K77:Q77)</f>
        <v>-2.1800000000000002</v>
      </c>
      <c r="U77" s="66"/>
      <c r="V77" s="66"/>
      <c r="W77" s="67"/>
    </row>
    <row r="78" spans="1:23" ht="14.25" thickBot="1" x14ac:dyDescent="0.2">
      <c r="B78" s="65"/>
      <c r="C78" s="66"/>
      <c r="D78" s="66"/>
      <c r="E78" s="155"/>
      <c r="F78" s="157"/>
      <c r="G78" s="157"/>
      <c r="H78" s="157"/>
      <c r="I78" s="157"/>
      <c r="J78" s="60" t="s">
        <v>65</v>
      </c>
      <c r="K78" s="54">
        <f>K77-K76</f>
        <v>0</v>
      </c>
      <c r="L78" s="54">
        <f t="shared" ref="L78" si="74">L77-L76</f>
        <v>0</v>
      </c>
      <c r="M78" s="54">
        <f t="shared" ref="M78" si="75">M77-M76</f>
        <v>0.20000000000000018</v>
      </c>
      <c r="N78" s="54">
        <f t="shared" ref="N78" si="76">N77-N76</f>
        <v>0</v>
      </c>
      <c r="O78" s="54">
        <f t="shared" ref="O78" si="77">O77-O76</f>
        <v>0</v>
      </c>
      <c r="P78" s="54">
        <f>1</f>
        <v>1</v>
      </c>
      <c r="Q78" s="54">
        <f t="shared" ref="Q78" si="78">Q77-Q76</f>
        <v>1.9999999999999796E-2</v>
      </c>
      <c r="R78" s="78">
        <f t="shared" si="71"/>
        <v>1</v>
      </c>
      <c r="S78" s="78">
        <f t="shared" si="72"/>
        <v>0.37143223441417245</v>
      </c>
      <c r="T78" s="79">
        <f t="shared" si="73"/>
        <v>0.17428571428571429</v>
      </c>
      <c r="U78" s="66"/>
      <c r="V78" s="66"/>
      <c r="W78" s="67"/>
    </row>
    <row r="79" spans="1:23" ht="14.25" thickBot="1" x14ac:dyDescent="0.2">
      <c r="B79" s="65"/>
      <c r="C79" s="66"/>
      <c r="D79" s="66"/>
      <c r="E79" s="147" t="s">
        <v>40</v>
      </c>
      <c r="F79" s="144" t="s">
        <v>31</v>
      </c>
      <c r="G79" s="144">
        <v>4</v>
      </c>
      <c r="H79" s="144">
        <v>10</v>
      </c>
      <c r="I79" s="144">
        <v>15</v>
      </c>
      <c r="J79" s="77" t="s">
        <v>47</v>
      </c>
      <c r="K79" s="54"/>
      <c r="L79" s="55"/>
      <c r="M79" s="55"/>
      <c r="N79" s="55"/>
      <c r="O79" s="55"/>
      <c r="P79" s="55"/>
      <c r="Q79" s="55"/>
      <c r="R79" s="78">
        <f t="shared" si="71"/>
        <v>0</v>
      </c>
      <c r="S79" s="78" t="e">
        <f t="shared" si="72"/>
        <v>#DIV/0!</v>
      </c>
      <c r="T79" s="79" t="e">
        <f t="shared" si="73"/>
        <v>#DIV/0!</v>
      </c>
      <c r="U79" s="66"/>
      <c r="V79" s="66"/>
      <c r="W79" s="67"/>
    </row>
    <row r="80" spans="1:23" ht="14.25" thickBot="1" x14ac:dyDescent="0.2">
      <c r="B80" s="65"/>
      <c r="C80" s="66"/>
      <c r="D80" s="66"/>
      <c r="E80" s="148"/>
      <c r="F80" s="145"/>
      <c r="G80" s="145"/>
      <c r="H80" s="145"/>
      <c r="I80" s="145"/>
      <c r="J80" s="71" t="s">
        <v>48</v>
      </c>
      <c r="K80" s="34"/>
      <c r="L80" s="35"/>
      <c r="M80" s="35"/>
      <c r="N80" s="35"/>
      <c r="O80" s="35"/>
      <c r="P80" s="35"/>
      <c r="Q80" s="35"/>
      <c r="R80" s="78">
        <f t="shared" si="71"/>
        <v>0</v>
      </c>
      <c r="S80" s="78" t="e">
        <f t="shared" si="72"/>
        <v>#DIV/0!</v>
      </c>
      <c r="T80" s="79" t="e">
        <f t="shared" si="73"/>
        <v>#DIV/0!</v>
      </c>
      <c r="U80" s="66"/>
      <c r="V80" s="66"/>
      <c r="W80" s="67"/>
    </row>
    <row r="81" spans="2:49" ht="14.25" thickBot="1" x14ac:dyDescent="0.2">
      <c r="B81" s="65"/>
      <c r="C81" s="66"/>
      <c r="D81" s="66"/>
      <c r="E81" s="149"/>
      <c r="F81" s="146"/>
      <c r="G81" s="146"/>
      <c r="H81" s="146"/>
      <c r="I81" s="146"/>
      <c r="J81" s="71" t="s">
        <v>65</v>
      </c>
      <c r="K81" s="34">
        <f>K80-K79</f>
        <v>0</v>
      </c>
      <c r="L81" s="34">
        <f t="shared" ref="L81" si="79">L80-L79</f>
        <v>0</v>
      </c>
      <c r="M81" s="34">
        <f t="shared" ref="M81" si="80">M80-M79</f>
        <v>0</v>
      </c>
      <c r="N81" s="34">
        <f t="shared" ref="N81" si="81">N80-N79</f>
        <v>0</v>
      </c>
      <c r="O81" s="34">
        <f t="shared" ref="O81" si="82">O80-O79</f>
        <v>0</v>
      </c>
      <c r="P81" s="34">
        <f t="shared" ref="P81" si="83">P80-P79</f>
        <v>0</v>
      </c>
      <c r="Q81" s="34">
        <f t="shared" ref="Q81" si="84">Q80-Q79</f>
        <v>0</v>
      </c>
      <c r="R81" s="78">
        <f t="shared" si="71"/>
        <v>0</v>
      </c>
      <c r="S81" s="78">
        <f t="shared" si="72"/>
        <v>0</v>
      </c>
      <c r="T81" s="79">
        <f t="shared" si="73"/>
        <v>0</v>
      </c>
      <c r="U81" s="66"/>
      <c r="V81" s="66"/>
      <c r="W81" s="67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7"/>
    </row>
    <row r="82" spans="2:49" ht="14.25" thickBot="1" x14ac:dyDescent="0.2">
      <c r="B82" s="65"/>
      <c r="C82" s="66"/>
      <c r="D82" s="66"/>
      <c r="E82" s="154" t="s">
        <v>41</v>
      </c>
      <c r="F82" s="156" t="s">
        <v>32</v>
      </c>
      <c r="G82" s="156">
        <v>2</v>
      </c>
      <c r="H82" s="156">
        <v>40</v>
      </c>
      <c r="I82" s="156">
        <v>30</v>
      </c>
      <c r="J82" s="27" t="s">
        <v>47</v>
      </c>
      <c r="K82" s="28"/>
      <c r="L82" s="29"/>
      <c r="M82" s="29"/>
      <c r="N82" s="29"/>
      <c r="O82" s="29"/>
      <c r="P82" s="29"/>
      <c r="Q82" s="29"/>
      <c r="R82" s="78">
        <f t="shared" si="71"/>
        <v>0</v>
      </c>
      <c r="S82" s="78" t="e">
        <f t="shared" si="72"/>
        <v>#DIV/0!</v>
      </c>
      <c r="T82" s="79" t="e">
        <f t="shared" si="73"/>
        <v>#DIV/0!</v>
      </c>
      <c r="U82" s="66"/>
      <c r="V82" s="66"/>
      <c r="W82" s="67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7"/>
    </row>
    <row r="83" spans="2:49" ht="18.75" thickBot="1" x14ac:dyDescent="0.3">
      <c r="B83" s="65"/>
      <c r="C83" s="66"/>
      <c r="D83" s="66"/>
      <c r="E83" s="148"/>
      <c r="F83" s="145"/>
      <c r="G83" s="145"/>
      <c r="H83" s="145"/>
      <c r="I83" s="145"/>
      <c r="J83" s="60" t="s">
        <v>48</v>
      </c>
      <c r="K83" s="54"/>
      <c r="L83" s="55"/>
      <c r="M83" s="55"/>
      <c r="N83" s="55"/>
      <c r="O83" s="55"/>
      <c r="P83" s="55"/>
      <c r="Q83" s="55"/>
      <c r="R83" s="78">
        <f t="shared" si="71"/>
        <v>0</v>
      </c>
      <c r="S83" s="78" t="e">
        <f t="shared" si="72"/>
        <v>#DIV/0!</v>
      </c>
      <c r="T83" s="79" t="e">
        <f t="shared" si="73"/>
        <v>#DIV/0!</v>
      </c>
      <c r="U83" s="66"/>
      <c r="V83" s="66"/>
      <c r="W83" s="67"/>
      <c r="AD83" s="66"/>
      <c r="AE83" s="66"/>
      <c r="AF83" s="150" t="s">
        <v>52</v>
      </c>
      <c r="AG83" s="150"/>
      <c r="AH83" s="150"/>
      <c r="AI83" s="150"/>
      <c r="AJ83" s="150"/>
      <c r="AK83" s="150"/>
      <c r="AL83" s="150"/>
      <c r="AM83" s="150"/>
      <c r="AN83" s="150"/>
      <c r="AO83" s="150"/>
      <c r="AP83" s="150"/>
      <c r="AQ83" s="150"/>
      <c r="AR83" s="150"/>
      <c r="AS83" s="66"/>
      <c r="AT83" s="66"/>
      <c r="AU83" s="66"/>
      <c r="AV83" s="66"/>
      <c r="AW83" s="67"/>
    </row>
    <row r="84" spans="2:49" ht="16.5" thickBot="1" x14ac:dyDescent="0.3">
      <c r="B84" s="65"/>
      <c r="C84" s="66"/>
      <c r="D84" s="66"/>
      <c r="E84" s="155"/>
      <c r="F84" s="157"/>
      <c r="G84" s="157"/>
      <c r="H84" s="157"/>
      <c r="I84" s="157"/>
      <c r="J84" s="60" t="s">
        <v>65</v>
      </c>
      <c r="K84" s="54">
        <f>K83-K82</f>
        <v>0</v>
      </c>
      <c r="L84" s="54">
        <f t="shared" ref="L84" si="85">L83-L82</f>
        <v>0</v>
      </c>
      <c r="M84" s="54">
        <f t="shared" ref="M84" si="86">M83-M82</f>
        <v>0</v>
      </c>
      <c r="N84" s="54">
        <f t="shared" ref="N84" si="87">N83-N82</f>
        <v>0</v>
      </c>
      <c r="O84" s="54">
        <f t="shared" ref="O84" si="88">O83-O82</f>
        <v>0</v>
      </c>
      <c r="P84" s="54">
        <f t="shared" ref="P84" si="89">P83-P82</f>
        <v>0</v>
      </c>
      <c r="Q84" s="54">
        <f t="shared" ref="Q84" si="90">Q83-Q82</f>
        <v>0</v>
      </c>
      <c r="R84" s="78">
        <f t="shared" si="71"/>
        <v>0</v>
      </c>
      <c r="S84" s="78">
        <f t="shared" si="72"/>
        <v>0</v>
      </c>
      <c r="T84" s="79">
        <f t="shared" si="73"/>
        <v>0</v>
      </c>
      <c r="U84" s="66"/>
      <c r="V84" s="66"/>
      <c r="W84" s="67"/>
      <c r="AD84" s="66"/>
      <c r="AE84" s="66"/>
      <c r="AF84" s="151" t="s">
        <v>45</v>
      </c>
      <c r="AG84" s="152"/>
      <c r="AH84" s="152"/>
      <c r="AI84" s="152"/>
      <c r="AJ84" s="152"/>
      <c r="AK84" s="152"/>
      <c r="AL84" s="152"/>
      <c r="AM84" s="152"/>
      <c r="AN84" s="152"/>
      <c r="AO84" s="152"/>
      <c r="AP84" s="152"/>
      <c r="AQ84" s="152"/>
      <c r="AR84" s="152"/>
      <c r="AS84" s="152"/>
      <c r="AT84" s="152"/>
      <c r="AU84" s="153"/>
      <c r="AV84" s="66"/>
      <c r="AW84" s="67"/>
    </row>
    <row r="85" spans="2:49" ht="56.25" thickBot="1" x14ac:dyDescent="0.2">
      <c r="B85" s="65"/>
      <c r="C85" s="66"/>
      <c r="D85" s="66"/>
      <c r="E85" s="147" t="s">
        <v>51</v>
      </c>
      <c r="F85" s="144" t="s">
        <v>32</v>
      </c>
      <c r="G85" s="144">
        <v>4</v>
      </c>
      <c r="H85" s="144">
        <v>40</v>
      </c>
      <c r="I85" s="144">
        <v>30</v>
      </c>
      <c r="J85" s="60" t="s">
        <v>67</v>
      </c>
      <c r="K85" s="54"/>
      <c r="L85" s="55"/>
      <c r="M85" s="55"/>
      <c r="N85" s="55"/>
      <c r="O85" s="55"/>
      <c r="P85" s="55"/>
      <c r="Q85" s="55"/>
      <c r="R85" s="78">
        <f t="shared" si="71"/>
        <v>0</v>
      </c>
      <c r="S85" s="78" t="e">
        <f t="shared" si="72"/>
        <v>#DIV/0!</v>
      </c>
      <c r="T85" s="79" t="e">
        <f t="shared" si="73"/>
        <v>#DIV/0!</v>
      </c>
      <c r="U85" s="66"/>
      <c r="V85" s="66"/>
      <c r="W85" s="67"/>
      <c r="AD85" s="66"/>
      <c r="AE85" s="66"/>
      <c r="AF85" s="21" t="s">
        <v>6</v>
      </c>
      <c r="AG85" s="56" t="s">
        <v>29</v>
      </c>
      <c r="AH85" s="56" t="s">
        <v>26</v>
      </c>
      <c r="AI85" s="22" t="s">
        <v>27</v>
      </c>
      <c r="AJ85" s="22" t="s">
        <v>7</v>
      </c>
      <c r="AK85" s="22" t="s">
        <v>49</v>
      </c>
      <c r="AL85" s="23" t="s">
        <v>28</v>
      </c>
      <c r="AM85" s="23" t="s">
        <v>20</v>
      </c>
      <c r="AN85" s="23" t="s">
        <v>9</v>
      </c>
      <c r="AO85" s="23" t="s">
        <v>21</v>
      </c>
      <c r="AP85" s="23" t="s">
        <v>10</v>
      </c>
      <c r="AQ85" s="23" t="s">
        <v>1</v>
      </c>
      <c r="AR85" s="23"/>
      <c r="AS85" s="24" t="s">
        <v>11</v>
      </c>
      <c r="AT85" s="24" t="s">
        <v>12</v>
      </c>
      <c r="AU85" s="25" t="s">
        <v>13</v>
      </c>
      <c r="AV85" s="66"/>
      <c r="AW85" s="67"/>
    </row>
    <row r="86" spans="2:49" ht="14.25" thickBot="1" x14ac:dyDescent="0.2">
      <c r="B86" s="65"/>
      <c r="C86" s="66"/>
      <c r="D86" s="66"/>
      <c r="E86" s="148"/>
      <c r="F86" s="145"/>
      <c r="G86" s="145"/>
      <c r="H86" s="145"/>
      <c r="I86" s="145"/>
      <c r="J86" s="71" t="s">
        <v>48</v>
      </c>
      <c r="K86" s="34"/>
      <c r="L86" s="35"/>
      <c r="M86" s="35"/>
      <c r="N86" s="35"/>
      <c r="O86" s="35"/>
      <c r="P86" s="35"/>
      <c r="Q86" s="35"/>
      <c r="R86" s="78">
        <f t="shared" si="71"/>
        <v>0</v>
      </c>
      <c r="S86" s="78" t="e">
        <f t="shared" si="72"/>
        <v>#DIV/0!</v>
      </c>
      <c r="T86" s="79" t="e">
        <f t="shared" si="73"/>
        <v>#DIV/0!</v>
      </c>
      <c r="U86" s="66"/>
      <c r="V86" s="66"/>
      <c r="W86" s="67"/>
      <c r="AD86" s="66"/>
      <c r="AE86" s="66"/>
      <c r="AF86" s="154" t="s">
        <v>46</v>
      </c>
      <c r="AG86" s="156" t="s">
        <v>30</v>
      </c>
      <c r="AH86" s="156">
        <v>2</v>
      </c>
      <c r="AI86" s="156">
        <v>10</v>
      </c>
      <c r="AJ86" s="156">
        <v>15</v>
      </c>
      <c r="AK86" s="27" t="s">
        <v>47</v>
      </c>
      <c r="AL86" s="57"/>
      <c r="AM86" s="27"/>
      <c r="AN86" s="27"/>
      <c r="AO86" s="27"/>
      <c r="AP86" s="27"/>
      <c r="AQ86" s="27"/>
      <c r="AR86" s="27"/>
      <c r="AS86" s="78">
        <f>MAX(AL86:AR86)-MIN(AL86:AR86)</f>
        <v>0</v>
      </c>
      <c r="AT86" s="78" t="e">
        <f>STDEV(AL86:AR86)</f>
        <v>#DIV/0!</v>
      </c>
      <c r="AU86" s="79" t="e">
        <f>AVERAGE(AL86:AR86)</f>
        <v>#DIV/0!</v>
      </c>
      <c r="AV86" s="66"/>
      <c r="AW86" s="67"/>
    </row>
    <row r="87" spans="2:49" ht="14.25" thickBot="1" x14ac:dyDescent="0.2">
      <c r="B87" s="65"/>
      <c r="C87" s="66"/>
      <c r="D87" s="66"/>
      <c r="E87" s="149"/>
      <c r="F87" s="146"/>
      <c r="G87" s="146"/>
      <c r="H87" s="146"/>
      <c r="I87" s="146"/>
      <c r="J87" s="71" t="s">
        <v>65</v>
      </c>
      <c r="K87" s="34">
        <f>K86-K85</f>
        <v>0</v>
      </c>
      <c r="L87" s="34">
        <f t="shared" ref="L87" si="91">L86-L85</f>
        <v>0</v>
      </c>
      <c r="M87" s="34">
        <f t="shared" ref="M87" si="92">M86-M85</f>
        <v>0</v>
      </c>
      <c r="N87" s="34">
        <f t="shared" ref="N87" si="93">N86-N85</f>
        <v>0</v>
      </c>
      <c r="O87" s="34">
        <f t="shared" ref="O87" si="94">O86-O85</f>
        <v>0</v>
      </c>
      <c r="P87" s="34">
        <f t="shared" ref="P87" si="95">P86-P85</f>
        <v>0</v>
      </c>
      <c r="Q87" s="34">
        <f t="shared" ref="Q87" si="96">Q86-Q85</f>
        <v>0</v>
      </c>
      <c r="R87" s="78">
        <f t="shared" si="71"/>
        <v>0</v>
      </c>
      <c r="S87" s="78">
        <f t="shared" si="72"/>
        <v>0</v>
      </c>
      <c r="T87" s="79">
        <f t="shared" si="73"/>
        <v>0</v>
      </c>
      <c r="U87" s="66"/>
      <c r="V87" s="66"/>
      <c r="W87" s="67"/>
      <c r="AD87" s="66"/>
      <c r="AE87" s="66"/>
      <c r="AF87" s="155"/>
      <c r="AG87" s="157"/>
      <c r="AH87" s="157"/>
      <c r="AI87" s="157"/>
      <c r="AJ87" s="157"/>
      <c r="AK87" s="60" t="s">
        <v>50</v>
      </c>
      <c r="AL87" s="54"/>
      <c r="AM87" s="55"/>
      <c r="AN87" s="55"/>
      <c r="AO87" s="55"/>
      <c r="AP87" s="55"/>
      <c r="AQ87" s="55"/>
      <c r="AR87" s="55"/>
      <c r="AS87" s="78">
        <f t="shared" ref="AS87:AS93" si="97">MAX(AL87:AR87)-MIN(AL87:AR87)</f>
        <v>0</v>
      </c>
      <c r="AT87" s="78" t="e">
        <f t="shared" ref="AT87:AT93" si="98">STDEV(AL87:AR87)</f>
        <v>#DIV/0!</v>
      </c>
      <c r="AU87" s="79" t="e">
        <f t="shared" ref="AU87:AU93" si="99">AVERAGE(AL87:AR87)</f>
        <v>#DIV/0!</v>
      </c>
      <c r="AV87" s="66"/>
      <c r="AW87" s="67"/>
    </row>
    <row r="88" spans="2:49" ht="14.25" thickBot="1" x14ac:dyDescent="0.2">
      <c r="B88" s="65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7"/>
      <c r="AD88" s="66"/>
      <c r="AE88" s="66"/>
      <c r="AF88" s="147" t="s">
        <v>40</v>
      </c>
      <c r="AG88" s="144" t="s">
        <v>31</v>
      </c>
      <c r="AH88" s="144">
        <v>4</v>
      </c>
      <c r="AI88" s="144">
        <v>10</v>
      </c>
      <c r="AJ88" s="144">
        <v>15</v>
      </c>
      <c r="AK88" s="77" t="s">
        <v>47</v>
      </c>
      <c r="AL88" s="54"/>
      <c r="AM88" s="55"/>
      <c r="AN88" s="55"/>
      <c r="AO88" s="55"/>
      <c r="AP88" s="55"/>
      <c r="AQ88" s="55"/>
      <c r="AR88" s="55"/>
      <c r="AS88" s="78">
        <f t="shared" si="97"/>
        <v>0</v>
      </c>
      <c r="AT88" s="78" t="e">
        <f t="shared" si="98"/>
        <v>#DIV/0!</v>
      </c>
      <c r="AU88" s="79" t="e">
        <f t="shared" si="99"/>
        <v>#DIV/0!</v>
      </c>
      <c r="AV88" s="66"/>
      <c r="AW88" s="67"/>
    </row>
    <row r="89" spans="2:49" ht="14.25" thickBot="1" x14ac:dyDescent="0.2">
      <c r="B89" s="65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7"/>
      <c r="AD89" s="66"/>
      <c r="AE89" s="66"/>
      <c r="AF89" s="149"/>
      <c r="AG89" s="146"/>
      <c r="AH89" s="146"/>
      <c r="AI89" s="146"/>
      <c r="AJ89" s="146"/>
      <c r="AK89" s="71" t="s">
        <v>48</v>
      </c>
      <c r="AL89" s="34"/>
      <c r="AM89" s="35"/>
      <c r="AN89" s="35"/>
      <c r="AO89" s="35"/>
      <c r="AP89" s="35"/>
      <c r="AQ89" s="35"/>
      <c r="AR89" s="35"/>
      <c r="AS89" s="78">
        <f t="shared" si="97"/>
        <v>0</v>
      </c>
      <c r="AT89" s="78" t="e">
        <f t="shared" si="98"/>
        <v>#DIV/0!</v>
      </c>
      <c r="AU89" s="79" t="e">
        <f t="shared" si="99"/>
        <v>#DIV/0!</v>
      </c>
      <c r="AV89" s="66"/>
      <c r="AW89" s="67"/>
    </row>
    <row r="90" spans="2:49" ht="14.25" thickBot="1" x14ac:dyDescent="0.2">
      <c r="B90" s="65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7"/>
      <c r="AD90" s="66"/>
      <c r="AE90" s="66"/>
      <c r="AF90" s="154" t="s">
        <v>41</v>
      </c>
      <c r="AG90" s="156" t="s">
        <v>32</v>
      </c>
      <c r="AH90" s="156">
        <v>2</v>
      </c>
      <c r="AI90" s="156">
        <v>40</v>
      </c>
      <c r="AJ90" s="156">
        <v>30</v>
      </c>
      <c r="AK90" s="27" t="s">
        <v>47</v>
      </c>
      <c r="AL90" s="28"/>
      <c r="AM90" s="29"/>
      <c r="AN90" s="29"/>
      <c r="AO90" s="29"/>
      <c r="AP90" s="29"/>
      <c r="AQ90" s="29"/>
      <c r="AR90" s="29"/>
      <c r="AS90" s="78">
        <f t="shared" si="97"/>
        <v>0</v>
      </c>
      <c r="AT90" s="78" t="e">
        <f t="shared" si="98"/>
        <v>#DIV/0!</v>
      </c>
      <c r="AU90" s="79" t="e">
        <f t="shared" si="99"/>
        <v>#DIV/0!</v>
      </c>
      <c r="AV90" s="66"/>
      <c r="AW90" s="67"/>
    </row>
    <row r="91" spans="2:49" ht="14.25" thickBot="1" x14ac:dyDescent="0.2">
      <c r="B91" s="65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7"/>
      <c r="AD91" s="66"/>
      <c r="AE91" s="66"/>
      <c r="AF91" s="155"/>
      <c r="AG91" s="157"/>
      <c r="AH91" s="157"/>
      <c r="AI91" s="157"/>
      <c r="AJ91" s="157"/>
      <c r="AK91" s="60" t="s">
        <v>48</v>
      </c>
      <c r="AL91" s="54"/>
      <c r="AM91" s="55"/>
      <c r="AN91" s="55"/>
      <c r="AO91" s="55"/>
      <c r="AP91" s="55"/>
      <c r="AQ91" s="55"/>
      <c r="AR91" s="55"/>
      <c r="AS91" s="78">
        <f t="shared" si="97"/>
        <v>0</v>
      </c>
      <c r="AT91" s="78" t="e">
        <f t="shared" si="98"/>
        <v>#DIV/0!</v>
      </c>
      <c r="AU91" s="79" t="e">
        <f t="shared" si="99"/>
        <v>#DIV/0!</v>
      </c>
      <c r="AV91" s="66"/>
      <c r="AW91" s="67"/>
    </row>
    <row r="92" spans="2:49" ht="14.25" thickBot="1" x14ac:dyDescent="0.2">
      <c r="B92" s="65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7"/>
      <c r="AD92" s="66"/>
      <c r="AE92" s="66"/>
      <c r="AF92" s="147" t="s">
        <v>51</v>
      </c>
      <c r="AG92" s="144" t="s">
        <v>32</v>
      </c>
      <c r="AH92" s="144">
        <v>4</v>
      </c>
      <c r="AI92" s="144">
        <v>40</v>
      </c>
      <c r="AJ92" s="144">
        <v>30</v>
      </c>
      <c r="AK92" s="77" t="s">
        <v>47</v>
      </c>
      <c r="AL92" s="54"/>
      <c r="AM92" s="55"/>
      <c r="AN92" s="55"/>
      <c r="AO92" s="55"/>
      <c r="AP92" s="55"/>
      <c r="AQ92" s="55"/>
      <c r="AR92" s="55"/>
      <c r="AS92" s="78">
        <f t="shared" si="97"/>
        <v>0</v>
      </c>
      <c r="AT92" s="78" t="e">
        <f t="shared" si="98"/>
        <v>#DIV/0!</v>
      </c>
      <c r="AU92" s="79" t="e">
        <f t="shared" si="99"/>
        <v>#DIV/0!</v>
      </c>
      <c r="AV92" s="66"/>
      <c r="AW92" s="67"/>
    </row>
    <row r="93" spans="2:49" ht="14.25" thickBot="1" x14ac:dyDescent="0.2">
      <c r="B93" s="65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7"/>
      <c r="AD93" s="66"/>
      <c r="AE93" s="66"/>
      <c r="AF93" s="149"/>
      <c r="AG93" s="146"/>
      <c r="AH93" s="146"/>
      <c r="AI93" s="146"/>
      <c r="AJ93" s="146"/>
      <c r="AK93" s="71" t="s">
        <v>48</v>
      </c>
      <c r="AL93" s="34"/>
      <c r="AM93" s="35"/>
      <c r="AN93" s="35"/>
      <c r="AO93" s="35"/>
      <c r="AP93" s="35"/>
      <c r="AQ93" s="35"/>
      <c r="AR93" s="35"/>
      <c r="AS93" s="78">
        <f t="shared" si="97"/>
        <v>0</v>
      </c>
      <c r="AT93" s="78" t="e">
        <f t="shared" si="98"/>
        <v>#DIV/0!</v>
      </c>
      <c r="AU93" s="79" t="e">
        <f t="shared" si="99"/>
        <v>#DIV/0!</v>
      </c>
      <c r="AV93" s="66"/>
      <c r="AW93" s="67"/>
    </row>
    <row r="94" spans="2:49" x14ac:dyDescent="0.15">
      <c r="B94" s="65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7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7"/>
    </row>
    <row r="95" spans="2:49" ht="18.75" thickBot="1" x14ac:dyDescent="0.3">
      <c r="B95" s="65"/>
      <c r="C95" s="66"/>
      <c r="D95" s="66"/>
      <c r="E95" s="170" t="s">
        <v>14</v>
      </c>
      <c r="F95" s="171"/>
      <c r="G95" s="171"/>
      <c r="H95" s="171"/>
      <c r="I95" s="171"/>
      <c r="J95" s="171"/>
      <c r="K95" s="171"/>
      <c r="L95" s="171"/>
      <c r="M95" s="171"/>
      <c r="N95" s="171"/>
      <c r="O95" s="171"/>
      <c r="P95" s="171"/>
      <c r="Q95" s="171"/>
      <c r="R95" s="171"/>
      <c r="S95" s="171"/>
      <c r="T95" s="171"/>
      <c r="U95" s="171"/>
      <c r="V95" s="172"/>
      <c r="W95" s="67"/>
      <c r="AD95" s="66"/>
      <c r="AE95" s="66"/>
      <c r="AF95" s="150" t="s">
        <v>53</v>
      </c>
      <c r="AG95" s="150"/>
      <c r="AH95" s="150"/>
      <c r="AI95" s="150"/>
      <c r="AJ95" s="150"/>
      <c r="AK95" s="150"/>
      <c r="AL95" s="150"/>
      <c r="AM95" s="150"/>
      <c r="AN95" s="150"/>
      <c r="AO95" s="150"/>
      <c r="AP95" s="150"/>
      <c r="AQ95" s="150"/>
      <c r="AR95" s="150"/>
      <c r="AS95" s="66"/>
      <c r="AT95" s="66"/>
      <c r="AU95" s="66"/>
      <c r="AV95" s="66"/>
      <c r="AW95" s="67"/>
    </row>
    <row r="96" spans="2:49" ht="56.25" thickBot="1" x14ac:dyDescent="0.3">
      <c r="B96" s="65"/>
      <c r="C96" s="66"/>
      <c r="D96" s="66"/>
      <c r="E96" s="88" t="s">
        <v>6</v>
      </c>
      <c r="F96" s="89" t="s">
        <v>29</v>
      </c>
      <c r="G96" s="89" t="s">
        <v>26</v>
      </c>
      <c r="H96" s="90" t="s">
        <v>27</v>
      </c>
      <c r="I96" s="90" t="s">
        <v>7</v>
      </c>
      <c r="J96" s="91" t="s">
        <v>8</v>
      </c>
      <c r="K96" s="91" t="s">
        <v>38</v>
      </c>
      <c r="L96" s="91" t="s">
        <v>9</v>
      </c>
      <c r="M96" s="91" t="s">
        <v>19</v>
      </c>
      <c r="N96" s="91" t="s">
        <v>15</v>
      </c>
      <c r="O96" s="91" t="s">
        <v>1</v>
      </c>
      <c r="P96" s="92"/>
      <c r="Q96" s="92"/>
      <c r="R96" s="92"/>
      <c r="S96" s="93" t="s">
        <v>12</v>
      </c>
      <c r="T96" s="93" t="s">
        <v>11</v>
      </c>
      <c r="U96" s="93" t="s">
        <v>16</v>
      </c>
      <c r="V96" s="94" t="s">
        <v>17</v>
      </c>
      <c r="W96" s="67"/>
      <c r="AD96" s="66"/>
      <c r="AE96" s="66"/>
      <c r="AF96" s="151" t="s">
        <v>45</v>
      </c>
      <c r="AG96" s="152"/>
      <c r="AH96" s="152"/>
      <c r="AI96" s="152"/>
      <c r="AJ96" s="152"/>
      <c r="AK96" s="152"/>
      <c r="AL96" s="152"/>
      <c r="AM96" s="152"/>
      <c r="AN96" s="152"/>
      <c r="AO96" s="152"/>
      <c r="AP96" s="152"/>
      <c r="AQ96" s="152"/>
      <c r="AR96" s="152"/>
      <c r="AS96" s="152"/>
      <c r="AT96" s="152"/>
      <c r="AU96" s="153"/>
      <c r="AV96" s="66"/>
      <c r="AW96" s="67"/>
    </row>
    <row r="97" spans="2:49" ht="56.25" thickBot="1" x14ac:dyDescent="0.25">
      <c r="B97" s="65"/>
      <c r="C97" s="66"/>
      <c r="D97" s="66"/>
      <c r="E97" s="26" t="s">
        <v>54</v>
      </c>
      <c r="F97" s="57" t="s">
        <v>30</v>
      </c>
      <c r="G97" s="57">
        <v>2</v>
      </c>
      <c r="H97" s="76">
        <v>10</v>
      </c>
      <c r="I97" s="76">
        <v>15</v>
      </c>
      <c r="J97" s="40"/>
      <c r="K97" s="41"/>
      <c r="L97" s="41"/>
      <c r="M97" s="41"/>
      <c r="N97" s="41"/>
      <c r="O97" s="41"/>
      <c r="P97" s="42"/>
      <c r="Q97" s="43"/>
      <c r="R97" s="44"/>
      <c r="S97" s="45" t="e">
        <f>STDEV(J97,K97,L97,M97,N97,O97,P97,Q97,R97)</f>
        <v>#DIV/0!</v>
      </c>
      <c r="T97" s="45">
        <f>MAX(J97,K97,L97,M97,N97,O97,P97,Q97,R97)-MIN(J97,K97,L97,M97,N97,O97,P97,Q97,R97)</f>
        <v>0</v>
      </c>
      <c r="U97" s="45" t="e">
        <f>AVERAGE(J97,K97,L97,M97,N97,O97,P97,Q97,R97)</f>
        <v>#DIV/0!</v>
      </c>
      <c r="V97" s="46" t="e">
        <f>U97</f>
        <v>#DIV/0!</v>
      </c>
      <c r="W97" s="67"/>
      <c r="AD97" s="66"/>
      <c r="AE97" s="66"/>
      <c r="AF97" s="21" t="s">
        <v>6</v>
      </c>
      <c r="AG97" s="56" t="s">
        <v>29</v>
      </c>
      <c r="AH97" s="56" t="s">
        <v>26</v>
      </c>
      <c r="AI97" s="22" t="s">
        <v>27</v>
      </c>
      <c r="AJ97" s="22" t="s">
        <v>7</v>
      </c>
      <c r="AK97" s="22" t="s">
        <v>49</v>
      </c>
      <c r="AL97" s="23" t="s">
        <v>28</v>
      </c>
      <c r="AM97" s="23" t="s">
        <v>20</v>
      </c>
      <c r="AN97" s="23" t="s">
        <v>9</v>
      </c>
      <c r="AO97" s="23" t="s">
        <v>21</v>
      </c>
      <c r="AP97" s="23" t="s">
        <v>10</v>
      </c>
      <c r="AQ97" s="23" t="s">
        <v>1</v>
      </c>
      <c r="AR97" s="23"/>
      <c r="AS97" s="24" t="s">
        <v>11</v>
      </c>
      <c r="AT97" s="24" t="s">
        <v>12</v>
      </c>
      <c r="AU97" s="25" t="s">
        <v>13</v>
      </c>
      <c r="AV97" s="66"/>
      <c r="AW97" s="67"/>
    </row>
    <row r="98" spans="2:49" ht="15" thickBot="1" x14ac:dyDescent="0.25">
      <c r="B98" s="65"/>
      <c r="C98" s="66"/>
      <c r="D98" s="66"/>
      <c r="E98" s="32" t="s">
        <v>40</v>
      </c>
      <c r="F98" s="58" t="s">
        <v>31</v>
      </c>
      <c r="G98" s="58">
        <v>4</v>
      </c>
      <c r="H98" s="33">
        <v>10</v>
      </c>
      <c r="I98" s="33">
        <v>15</v>
      </c>
      <c r="J98" s="47"/>
      <c r="K98" s="48"/>
      <c r="L98" s="48"/>
      <c r="M98" s="48"/>
      <c r="N98" s="48"/>
      <c r="O98" s="48"/>
      <c r="P98" s="49"/>
      <c r="Q98" s="50"/>
      <c r="R98" s="51"/>
      <c r="S98" s="45" t="e">
        <f t="shared" ref="S98:S100" si="100">STDEV(J98,K98,L98,M98,N98,O98,P98,Q98,R98)</f>
        <v>#DIV/0!</v>
      </c>
      <c r="T98" s="45">
        <f t="shared" ref="T98:T100" si="101">MAX(J98,K98,L98,M98,N98,O98,P98,Q98,R98)-MIN(J98,K98,L98,M98,N98,O98,P98,Q98,R98)</f>
        <v>0</v>
      </c>
      <c r="U98" s="45" t="e">
        <f t="shared" ref="U98:U100" si="102">AVERAGE(J98,K98,L98,M98,N98,O98,P98,Q98,R98)</f>
        <v>#DIV/0!</v>
      </c>
      <c r="V98" s="53" t="e">
        <f>U98</f>
        <v>#DIV/0!</v>
      </c>
      <c r="W98" s="67"/>
      <c r="AD98" s="66"/>
      <c r="AE98" s="66"/>
      <c r="AF98" s="154" t="s">
        <v>46</v>
      </c>
      <c r="AG98" s="156" t="s">
        <v>30</v>
      </c>
      <c r="AH98" s="156">
        <v>2</v>
      </c>
      <c r="AI98" s="156">
        <v>10</v>
      </c>
      <c r="AJ98" s="156">
        <v>15</v>
      </c>
      <c r="AK98" s="27" t="s">
        <v>47</v>
      </c>
      <c r="AL98" s="57"/>
      <c r="AM98" s="27"/>
      <c r="AN98" s="27"/>
      <c r="AO98" s="27"/>
      <c r="AP98" s="27"/>
      <c r="AQ98" s="27"/>
      <c r="AR98" s="27"/>
      <c r="AS98" s="78">
        <f>MAX(AL98:AR98)-MIN(AL98:AR98)</f>
        <v>0</v>
      </c>
      <c r="AT98" s="78" t="e">
        <f>STDEV(AL98:AR98)</f>
        <v>#DIV/0!</v>
      </c>
      <c r="AU98" s="79" t="e">
        <f>AVERAGE(AL98:AR98)</f>
        <v>#DIV/0!</v>
      </c>
      <c r="AV98" s="66"/>
      <c r="AW98" s="67"/>
    </row>
    <row r="99" spans="2:49" ht="15" thickBot="1" x14ac:dyDescent="0.25">
      <c r="B99" s="65"/>
      <c r="C99" s="66"/>
      <c r="D99" s="66"/>
      <c r="E99" s="26" t="s">
        <v>41</v>
      </c>
      <c r="F99" s="57" t="s">
        <v>32</v>
      </c>
      <c r="G99" s="57">
        <v>2</v>
      </c>
      <c r="H99" s="61">
        <v>40</v>
      </c>
      <c r="I99" s="61">
        <v>30</v>
      </c>
      <c r="J99" s="40"/>
      <c r="K99" s="41"/>
      <c r="L99" s="41"/>
      <c r="M99" s="41"/>
      <c r="N99" s="41"/>
      <c r="O99" s="41"/>
      <c r="P99" s="42"/>
      <c r="Q99" s="43"/>
      <c r="R99" s="44"/>
      <c r="S99" s="45" t="e">
        <f t="shared" si="100"/>
        <v>#DIV/0!</v>
      </c>
      <c r="T99" s="45">
        <f t="shared" si="101"/>
        <v>0</v>
      </c>
      <c r="U99" s="45" t="e">
        <f t="shared" si="102"/>
        <v>#DIV/0!</v>
      </c>
      <c r="V99" s="46" t="e">
        <f>U99</f>
        <v>#DIV/0!</v>
      </c>
      <c r="W99" s="67"/>
      <c r="AD99" s="66"/>
      <c r="AE99" s="66"/>
      <c r="AF99" s="155"/>
      <c r="AG99" s="157"/>
      <c r="AH99" s="157"/>
      <c r="AI99" s="157"/>
      <c r="AJ99" s="157"/>
      <c r="AK99" s="60" t="s">
        <v>50</v>
      </c>
      <c r="AL99" s="54"/>
      <c r="AM99" s="55"/>
      <c r="AN99" s="55"/>
      <c r="AO99" s="55"/>
      <c r="AP99" s="55"/>
      <c r="AQ99" s="55"/>
      <c r="AR99" s="55"/>
      <c r="AS99" s="78">
        <f t="shared" ref="AS99:AS105" si="103">MAX(AL99:AR99)-MIN(AL99:AR99)</f>
        <v>0</v>
      </c>
      <c r="AT99" s="78" t="e">
        <f t="shared" ref="AT99:AT105" si="104">STDEV(AL99:AR99)</f>
        <v>#DIV/0!</v>
      </c>
      <c r="AU99" s="79" t="e">
        <f t="shared" ref="AU99:AU105" si="105">AVERAGE(AL99:AR99)</f>
        <v>#DIV/0!</v>
      </c>
      <c r="AV99" s="66"/>
      <c r="AW99" s="67"/>
    </row>
    <row r="100" spans="2:49" ht="15" thickBot="1" x14ac:dyDescent="0.25">
      <c r="B100" s="65"/>
      <c r="C100" s="66"/>
      <c r="D100" s="66"/>
      <c r="E100" s="32" t="s">
        <v>51</v>
      </c>
      <c r="F100" s="58" t="s">
        <v>32</v>
      </c>
      <c r="G100" s="58">
        <v>4</v>
      </c>
      <c r="H100" s="33">
        <v>40</v>
      </c>
      <c r="I100" s="33">
        <v>30</v>
      </c>
      <c r="J100" s="47"/>
      <c r="K100" s="48"/>
      <c r="L100" s="48"/>
      <c r="M100" s="48"/>
      <c r="N100" s="48"/>
      <c r="O100" s="48"/>
      <c r="P100" s="49"/>
      <c r="Q100" s="50"/>
      <c r="R100" s="51"/>
      <c r="S100" s="45" t="e">
        <f t="shared" si="100"/>
        <v>#DIV/0!</v>
      </c>
      <c r="T100" s="45">
        <f t="shared" si="101"/>
        <v>0</v>
      </c>
      <c r="U100" s="45" t="e">
        <f t="shared" si="102"/>
        <v>#DIV/0!</v>
      </c>
      <c r="V100" s="53" t="e">
        <f>U100</f>
        <v>#DIV/0!</v>
      </c>
      <c r="W100" s="67"/>
      <c r="AD100" s="66"/>
      <c r="AE100" s="66"/>
      <c r="AF100" s="147" t="s">
        <v>40</v>
      </c>
      <c r="AG100" s="144" t="s">
        <v>31</v>
      </c>
      <c r="AH100" s="144">
        <v>4</v>
      </c>
      <c r="AI100" s="144">
        <v>10</v>
      </c>
      <c r="AJ100" s="144">
        <v>15</v>
      </c>
      <c r="AK100" s="77" t="s">
        <v>47</v>
      </c>
      <c r="AL100" s="54"/>
      <c r="AM100" s="55"/>
      <c r="AN100" s="55"/>
      <c r="AO100" s="55"/>
      <c r="AP100" s="55"/>
      <c r="AQ100" s="55"/>
      <c r="AR100" s="55"/>
      <c r="AS100" s="78">
        <f t="shared" si="103"/>
        <v>0</v>
      </c>
      <c r="AT100" s="78" t="e">
        <f t="shared" si="104"/>
        <v>#DIV/0!</v>
      </c>
      <c r="AU100" s="79" t="e">
        <f t="shared" si="105"/>
        <v>#DIV/0!</v>
      </c>
      <c r="AV100" s="66"/>
      <c r="AW100" s="67"/>
    </row>
    <row r="101" spans="2:49" ht="14.25" thickBot="1" x14ac:dyDescent="0.2">
      <c r="B101" s="65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7"/>
      <c r="AD101" s="66"/>
      <c r="AE101" s="66"/>
      <c r="AF101" s="149"/>
      <c r="AG101" s="146"/>
      <c r="AH101" s="146"/>
      <c r="AI101" s="146"/>
      <c r="AJ101" s="146"/>
      <c r="AK101" s="71" t="s">
        <v>48</v>
      </c>
      <c r="AL101" s="34"/>
      <c r="AM101" s="35"/>
      <c r="AN101" s="35"/>
      <c r="AO101" s="35"/>
      <c r="AP101" s="35"/>
      <c r="AQ101" s="35"/>
      <c r="AR101" s="35"/>
      <c r="AS101" s="78">
        <f t="shared" si="103"/>
        <v>0</v>
      </c>
      <c r="AT101" s="78" t="e">
        <f t="shared" si="104"/>
        <v>#DIV/0!</v>
      </c>
      <c r="AU101" s="79" t="e">
        <f t="shared" si="105"/>
        <v>#DIV/0!</v>
      </c>
      <c r="AV101" s="66"/>
      <c r="AW101" s="67"/>
    </row>
    <row r="102" spans="2:49" ht="14.25" thickBot="1" x14ac:dyDescent="0.2">
      <c r="B102" s="65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7"/>
      <c r="AD102" s="66"/>
      <c r="AE102" s="66"/>
      <c r="AF102" s="154" t="s">
        <v>41</v>
      </c>
      <c r="AG102" s="156" t="s">
        <v>32</v>
      </c>
      <c r="AH102" s="156">
        <v>2</v>
      </c>
      <c r="AI102" s="156">
        <v>40</v>
      </c>
      <c r="AJ102" s="156">
        <v>30</v>
      </c>
      <c r="AK102" s="27" t="s">
        <v>47</v>
      </c>
      <c r="AL102" s="28"/>
      <c r="AM102" s="29"/>
      <c r="AN102" s="29"/>
      <c r="AO102" s="29"/>
      <c r="AP102" s="29"/>
      <c r="AQ102" s="29"/>
      <c r="AR102" s="29"/>
      <c r="AS102" s="78">
        <f t="shared" si="103"/>
        <v>0</v>
      </c>
      <c r="AT102" s="78" t="e">
        <f t="shared" si="104"/>
        <v>#DIV/0!</v>
      </c>
      <c r="AU102" s="79" t="e">
        <f t="shared" si="105"/>
        <v>#DIV/0!</v>
      </c>
      <c r="AV102" s="66"/>
      <c r="AW102" s="67"/>
    </row>
    <row r="103" spans="2:49" ht="14.25" thickBot="1" x14ac:dyDescent="0.2">
      <c r="B103" s="65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7"/>
      <c r="AD103" s="66"/>
      <c r="AE103" s="66"/>
      <c r="AF103" s="155"/>
      <c r="AG103" s="157"/>
      <c r="AH103" s="157"/>
      <c r="AI103" s="157"/>
      <c r="AJ103" s="157"/>
      <c r="AK103" s="60" t="s">
        <v>48</v>
      </c>
      <c r="AL103" s="54"/>
      <c r="AM103" s="55"/>
      <c r="AN103" s="55"/>
      <c r="AO103" s="55"/>
      <c r="AP103" s="55"/>
      <c r="AQ103" s="55"/>
      <c r="AR103" s="55"/>
      <c r="AS103" s="78">
        <f t="shared" si="103"/>
        <v>0</v>
      </c>
      <c r="AT103" s="78" t="e">
        <f t="shared" si="104"/>
        <v>#DIV/0!</v>
      </c>
      <c r="AU103" s="79" t="e">
        <f t="shared" si="105"/>
        <v>#DIV/0!</v>
      </c>
      <c r="AV103" s="66"/>
      <c r="AW103" s="67"/>
    </row>
    <row r="104" spans="2:49" ht="14.25" thickBot="1" x14ac:dyDescent="0.2">
      <c r="B104" s="65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7"/>
      <c r="AD104" s="66"/>
      <c r="AE104" s="66"/>
      <c r="AF104" s="147" t="s">
        <v>51</v>
      </c>
      <c r="AG104" s="144" t="s">
        <v>32</v>
      </c>
      <c r="AH104" s="144">
        <v>4</v>
      </c>
      <c r="AI104" s="144">
        <v>40</v>
      </c>
      <c r="AJ104" s="144">
        <v>30</v>
      </c>
      <c r="AK104" s="77" t="s">
        <v>47</v>
      </c>
      <c r="AL104" s="54"/>
      <c r="AM104" s="55"/>
      <c r="AN104" s="55"/>
      <c r="AO104" s="55"/>
      <c r="AP104" s="55"/>
      <c r="AQ104" s="55"/>
      <c r="AR104" s="55"/>
      <c r="AS104" s="78">
        <f t="shared" si="103"/>
        <v>0</v>
      </c>
      <c r="AT104" s="78" t="e">
        <f t="shared" si="104"/>
        <v>#DIV/0!</v>
      </c>
      <c r="AU104" s="79" t="e">
        <f t="shared" si="105"/>
        <v>#DIV/0!</v>
      </c>
      <c r="AV104" s="66"/>
      <c r="AW104" s="67"/>
    </row>
    <row r="105" spans="2:49" ht="14.25" thickBot="1" x14ac:dyDescent="0.2">
      <c r="B105" s="68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70"/>
      <c r="AD105" s="66"/>
      <c r="AE105" s="66"/>
      <c r="AF105" s="149"/>
      <c r="AG105" s="146"/>
      <c r="AH105" s="146"/>
      <c r="AI105" s="146"/>
      <c r="AJ105" s="146"/>
      <c r="AK105" s="71" t="s">
        <v>48</v>
      </c>
      <c r="AL105" s="34"/>
      <c r="AM105" s="35"/>
      <c r="AN105" s="35"/>
      <c r="AO105" s="35"/>
      <c r="AP105" s="35"/>
      <c r="AQ105" s="35"/>
      <c r="AR105" s="35"/>
      <c r="AS105" s="78">
        <f t="shared" si="103"/>
        <v>0</v>
      </c>
      <c r="AT105" s="78" t="e">
        <f t="shared" si="104"/>
        <v>#DIV/0!</v>
      </c>
      <c r="AU105" s="79" t="e">
        <f t="shared" si="105"/>
        <v>#DIV/0!</v>
      </c>
      <c r="AV105" s="66"/>
      <c r="AW105" s="67"/>
    </row>
    <row r="106" spans="2:49" x14ac:dyDescent="0.15"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7"/>
    </row>
    <row r="107" spans="2:49" x14ac:dyDescent="0.15">
      <c r="AD107" s="66"/>
      <c r="AE107" s="66"/>
      <c r="AF107" s="66"/>
      <c r="AG107" s="66"/>
      <c r="AH107" s="66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7"/>
    </row>
    <row r="108" spans="2:49" x14ac:dyDescent="0.15"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7"/>
    </row>
    <row r="109" spans="2:49" ht="18.75" thickBot="1" x14ac:dyDescent="0.3">
      <c r="AD109" s="66"/>
      <c r="AE109" s="66"/>
      <c r="AF109" s="150" t="s">
        <v>53</v>
      </c>
      <c r="AG109" s="150"/>
      <c r="AH109" s="150"/>
      <c r="AI109" s="150"/>
      <c r="AJ109" s="150"/>
      <c r="AK109" s="150"/>
      <c r="AL109" s="150"/>
      <c r="AM109" s="150"/>
      <c r="AN109" s="150"/>
      <c r="AO109" s="150"/>
      <c r="AP109" s="150"/>
      <c r="AQ109" s="150"/>
      <c r="AR109" s="150"/>
      <c r="AS109" s="66"/>
      <c r="AT109" s="66"/>
      <c r="AU109" s="66"/>
      <c r="AV109" s="66"/>
      <c r="AW109" s="67"/>
    </row>
    <row r="110" spans="2:49" ht="16.5" thickBot="1" x14ac:dyDescent="0.3">
      <c r="AD110" s="66"/>
      <c r="AE110" s="66"/>
      <c r="AF110" s="151" t="s">
        <v>45</v>
      </c>
      <c r="AG110" s="152"/>
      <c r="AH110" s="152"/>
      <c r="AI110" s="152"/>
      <c r="AJ110" s="152"/>
      <c r="AK110" s="152"/>
      <c r="AL110" s="152"/>
      <c r="AM110" s="152"/>
      <c r="AN110" s="152"/>
      <c r="AO110" s="152"/>
      <c r="AP110" s="152"/>
      <c r="AQ110" s="152"/>
      <c r="AR110" s="152"/>
      <c r="AS110" s="152"/>
      <c r="AT110" s="152"/>
      <c r="AU110" s="153"/>
      <c r="AV110" s="66"/>
      <c r="AW110" s="67"/>
    </row>
    <row r="111" spans="2:49" ht="56.25" thickBot="1" x14ac:dyDescent="0.2">
      <c r="AD111" s="66"/>
      <c r="AE111" s="66"/>
      <c r="AF111" s="21" t="s">
        <v>6</v>
      </c>
      <c r="AG111" s="56" t="s">
        <v>29</v>
      </c>
      <c r="AH111" s="56" t="s">
        <v>26</v>
      </c>
      <c r="AI111" s="22" t="s">
        <v>27</v>
      </c>
      <c r="AJ111" s="22" t="s">
        <v>7</v>
      </c>
      <c r="AK111" s="22" t="s">
        <v>49</v>
      </c>
      <c r="AL111" s="23" t="s">
        <v>28</v>
      </c>
      <c r="AM111" s="23" t="s">
        <v>20</v>
      </c>
      <c r="AN111" s="23" t="s">
        <v>9</v>
      </c>
      <c r="AO111" s="23" t="s">
        <v>21</v>
      </c>
      <c r="AP111" s="23" t="s">
        <v>10</v>
      </c>
      <c r="AQ111" s="23" t="s">
        <v>1</v>
      </c>
      <c r="AR111" s="23"/>
      <c r="AS111" s="24" t="s">
        <v>11</v>
      </c>
      <c r="AT111" s="24" t="s">
        <v>12</v>
      </c>
      <c r="AU111" s="25" t="s">
        <v>13</v>
      </c>
      <c r="AV111" s="66"/>
      <c r="AW111" s="67"/>
    </row>
    <row r="112" spans="2:49" ht="14.25" thickBot="1" x14ac:dyDescent="0.2">
      <c r="AD112" s="66"/>
      <c r="AE112" s="66"/>
      <c r="AF112" s="154" t="s">
        <v>46</v>
      </c>
      <c r="AG112" s="156" t="s">
        <v>30</v>
      </c>
      <c r="AH112" s="156">
        <v>2</v>
      </c>
      <c r="AI112" s="156">
        <v>10</v>
      </c>
      <c r="AJ112" s="156">
        <v>15</v>
      </c>
      <c r="AK112" s="27" t="s">
        <v>47</v>
      </c>
      <c r="AL112" s="57"/>
      <c r="AM112" s="27"/>
      <c r="AN112" s="27"/>
      <c r="AO112" s="27"/>
      <c r="AP112" s="27"/>
      <c r="AQ112" s="27"/>
      <c r="AR112" s="27"/>
      <c r="AS112" s="78">
        <f>MAX(AL112:AR112)-MIN(AL112:AR112)</f>
        <v>0</v>
      </c>
      <c r="AT112" s="78" t="e">
        <f>STDEV(AL112:AR112)</f>
        <v>#DIV/0!</v>
      </c>
      <c r="AU112" s="79" t="e">
        <f>AVERAGE(AL112:AR112)</f>
        <v>#DIV/0!</v>
      </c>
      <c r="AV112" s="66"/>
      <c r="AW112" s="67"/>
    </row>
    <row r="113" spans="30:49" ht="14.25" thickBot="1" x14ac:dyDescent="0.2">
      <c r="AD113" s="66"/>
      <c r="AE113" s="66"/>
      <c r="AF113" s="155"/>
      <c r="AG113" s="157"/>
      <c r="AH113" s="157"/>
      <c r="AI113" s="157"/>
      <c r="AJ113" s="157"/>
      <c r="AK113" s="60" t="s">
        <v>50</v>
      </c>
      <c r="AL113" s="54"/>
      <c r="AM113" s="55"/>
      <c r="AN113" s="55"/>
      <c r="AO113" s="55"/>
      <c r="AP113" s="55"/>
      <c r="AQ113" s="55"/>
      <c r="AR113" s="55"/>
      <c r="AS113" s="78">
        <f t="shared" ref="AS113:AS119" si="106">MAX(AL113:AR113)-MIN(AL113:AR113)</f>
        <v>0</v>
      </c>
      <c r="AT113" s="78" t="e">
        <f t="shared" ref="AT113:AT119" si="107">STDEV(AL113:AR113)</f>
        <v>#DIV/0!</v>
      </c>
      <c r="AU113" s="79" t="e">
        <f t="shared" ref="AU113:AU119" si="108">AVERAGE(AL113:AR113)</f>
        <v>#DIV/0!</v>
      </c>
      <c r="AV113" s="66"/>
      <c r="AW113" s="67"/>
    </row>
    <row r="114" spans="30:49" ht="14.25" thickBot="1" x14ac:dyDescent="0.2">
      <c r="AD114" s="66"/>
      <c r="AE114" s="66"/>
      <c r="AF114" s="147" t="s">
        <v>40</v>
      </c>
      <c r="AG114" s="144" t="s">
        <v>31</v>
      </c>
      <c r="AH114" s="144">
        <v>4</v>
      </c>
      <c r="AI114" s="144">
        <v>10</v>
      </c>
      <c r="AJ114" s="144">
        <v>15</v>
      </c>
      <c r="AK114" s="77" t="s">
        <v>47</v>
      </c>
      <c r="AL114" s="54"/>
      <c r="AM114" s="55"/>
      <c r="AN114" s="55"/>
      <c r="AO114" s="55"/>
      <c r="AP114" s="55"/>
      <c r="AQ114" s="55"/>
      <c r="AR114" s="55"/>
      <c r="AS114" s="78">
        <f t="shared" si="106"/>
        <v>0</v>
      </c>
      <c r="AT114" s="78" t="e">
        <f t="shared" si="107"/>
        <v>#DIV/0!</v>
      </c>
      <c r="AU114" s="79" t="e">
        <f t="shared" si="108"/>
        <v>#DIV/0!</v>
      </c>
      <c r="AV114" s="66"/>
      <c r="AW114" s="67"/>
    </row>
    <row r="115" spans="30:49" ht="14.25" thickBot="1" x14ac:dyDescent="0.2">
      <c r="AD115" s="66"/>
      <c r="AE115" s="66"/>
      <c r="AF115" s="149"/>
      <c r="AG115" s="146"/>
      <c r="AH115" s="146"/>
      <c r="AI115" s="146"/>
      <c r="AJ115" s="146"/>
      <c r="AK115" s="71" t="s">
        <v>48</v>
      </c>
      <c r="AL115" s="34"/>
      <c r="AM115" s="35"/>
      <c r="AN115" s="35"/>
      <c r="AO115" s="35"/>
      <c r="AP115" s="35"/>
      <c r="AQ115" s="35"/>
      <c r="AR115" s="35"/>
      <c r="AS115" s="78">
        <f t="shared" si="106"/>
        <v>0</v>
      </c>
      <c r="AT115" s="78" t="e">
        <f t="shared" si="107"/>
        <v>#DIV/0!</v>
      </c>
      <c r="AU115" s="79" t="e">
        <f t="shared" si="108"/>
        <v>#DIV/0!</v>
      </c>
      <c r="AV115" s="66"/>
      <c r="AW115" s="67"/>
    </row>
    <row r="116" spans="30:49" ht="14.25" thickBot="1" x14ac:dyDescent="0.2">
      <c r="AD116" s="66"/>
      <c r="AE116" s="66"/>
      <c r="AF116" s="154" t="s">
        <v>41</v>
      </c>
      <c r="AG116" s="156" t="s">
        <v>32</v>
      </c>
      <c r="AH116" s="156">
        <v>2</v>
      </c>
      <c r="AI116" s="156">
        <v>40</v>
      </c>
      <c r="AJ116" s="156">
        <v>30</v>
      </c>
      <c r="AK116" s="27" t="s">
        <v>47</v>
      </c>
      <c r="AL116" s="28"/>
      <c r="AM116" s="29"/>
      <c r="AN116" s="29"/>
      <c r="AO116" s="29"/>
      <c r="AP116" s="29"/>
      <c r="AQ116" s="29"/>
      <c r="AR116" s="29"/>
      <c r="AS116" s="78">
        <f t="shared" si="106"/>
        <v>0</v>
      </c>
      <c r="AT116" s="78" t="e">
        <f t="shared" si="107"/>
        <v>#DIV/0!</v>
      </c>
      <c r="AU116" s="79" t="e">
        <f t="shared" si="108"/>
        <v>#DIV/0!</v>
      </c>
      <c r="AV116" s="66"/>
      <c r="AW116" s="67"/>
    </row>
    <row r="117" spans="30:49" ht="14.25" thickBot="1" x14ac:dyDescent="0.2">
      <c r="AD117" s="66"/>
      <c r="AE117" s="66"/>
      <c r="AF117" s="155"/>
      <c r="AG117" s="157"/>
      <c r="AH117" s="157"/>
      <c r="AI117" s="157"/>
      <c r="AJ117" s="157"/>
      <c r="AK117" s="60" t="s">
        <v>48</v>
      </c>
      <c r="AL117" s="54"/>
      <c r="AM117" s="55"/>
      <c r="AN117" s="55"/>
      <c r="AO117" s="55"/>
      <c r="AP117" s="55"/>
      <c r="AQ117" s="55"/>
      <c r="AR117" s="55"/>
      <c r="AS117" s="78">
        <f t="shared" si="106"/>
        <v>0</v>
      </c>
      <c r="AT117" s="78" t="e">
        <f t="shared" si="107"/>
        <v>#DIV/0!</v>
      </c>
      <c r="AU117" s="79" t="e">
        <f t="shared" si="108"/>
        <v>#DIV/0!</v>
      </c>
      <c r="AV117" s="66"/>
      <c r="AW117" s="67"/>
    </row>
    <row r="118" spans="30:49" ht="14.25" thickBot="1" x14ac:dyDescent="0.2">
      <c r="AD118" s="66"/>
      <c r="AE118" s="66"/>
      <c r="AF118" s="147" t="s">
        <v>51</v>
      </c>
      <c r="AG118" s="144" t="s">
        <v>32</v>
      </c>
      <c r="AH118" s="144">
        <v>4</v>
      </c>
      <c r="AI118" s="144">
        <v>40</v>
      </c>
      <c r="AJ118" s="144">
        <v>30</v>
      </c>
      <c r="AK118" s="77" t="s">
        <v>47</v>
      </c>
      <c r="AL118" s="54"/>
      <c r="AM118" s="55"/>
      <c r="AN118" s="55"/>
      <c r="AO118" s="55"/>
      <c r="AP118" s="55"/>
      <c r="AQ118" s="55"/>
      <c r="AR118" s="55"/>
      <c r="AS118" s="78">
        <f t="shared" si="106"/>
        <v>0</v>
      </c>
      <c r="AT118" s="78" t="e">
        <f t="shared" si="107"/>
        <v>#DIV/0!</v>
      </c>
      <c r="AU118" s="79" t="e">
        <f t="shared" si="108"/>
        <v>#DIV/0!</v>
      </c>
      <c r="AV118" s="66"/>
      <c r="AW118" s="67"/>
    </row>
    <row r="119" spans="30:49" ht="14.25" thickBot="1" x14ac:dyDescent="0.2">
      <c r="AD119" s="66"/>
      <c r="AE119" s="66"/>
      <c r="AF119" s="149"/>
      <c r="AG119" s="146"/>
      <c r="AH119" s="146"/>
      <c r="AI119" s="146"/>
      <c r="AJ119" s="146"/>
      <c r="AK119" s="71" t="s">
        <v>48</v>
      </c>
      <c r="AL119" s="34"/>
      <c r="AM119" s="35"/>
      <c r="AN119" s="35"/>
      <c r="AO119" s="35"/>
      <c r="AP119" s="35"/>
      <c r="AQ119" s="35"/>
      <c r="AR119" s="35"/>
      <c r="AS119" s="78">
        <f t="shared" si="106"/>
        <v>0</v>
      </c>
      <c r="AT119" s="78" t="e">
        <f t="shared" si="107"/>
        <v>#DIV/0!</v>
      </c>
      <c r="AU119" s="79" t="e">
        <f t="shared" si="108"/>
        <v>#DIV/0!</v>
      </c>
      <c r="AV119" s="66"/>
      <c r="AW119" s="67"/>
    </row>
    <row r="120" spans="30:49" x14ac:dyDescent="0.15">
      <c r="AD120" s="66"/>
      <c r="AE120" s="66"/>
      <c r="AF120" s="66"/>
      <c r="AG120" s="66"/>
      <c r="AH120" s="66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6"/>
      <c r="AV120" s="66"/>
      <c r="AW120" s="67"/>
    </row>
    <row r="121" spans="30:49" x14ac:dyDescent="0.15">
      <c r="AD121" s="66"/>
      <c r="AE121" s="66"/>
      <c r="AF121" s="66"/>
      <c r="AG121" s="66"/>
      <c r="AH121" s="66"/>
      <c r="AI121" s="66"/>
      <c r="AJ121" s="66"/>
      <c r="AK121" s="66"/>
      <c r="AL121" s="66"/>
      <c r="AM121" s="66"/>
      <c r="AN121" s="66"/>
      <c r="AO121" s="66"/>
      <c r="AP121" s="66"/>
      <c r="AQ121" s="66"/>
      <c r="AR121" s="66"/>
      <c r="AS121" s="66"/>
      <c r="AT121" s="66"/>
      <c r="AU121" s="66"/>
      <c r="AV121" s="66"/>
      <c r="AW121" s="67"/>
    </row>
    <row r="122" spans="30:49" x14ac:dyDescent="0.15">
      <c r="AD122" s="66"/>
      <c r="AE122" s="66"/>
      <c r="AF122" s="66"/>
      <c r="AG122" s="66"/>
      <c r="AH122" s="66"/>
      <c r="AI122" s="66"/>
      <c r="AJ122" s="66"/>
      <c r="AK122" s="66"/>
      <c r="AL122" s="66"/>
      <c r="AM122" s="66"/>
      <c r="AN122" s="66"/>
      <c r="AO122" s="66"/>
      <c r="AP122" s="66"/>
      <c r="AQ122" s="66"/>
      <c r="AR122" s="66"/>
      <c r="AS122" s="66"/>
      <c r="AT122" s="66"/>
      <c r="AU122" s="66"/>
      <c r="AV122" s="66"/>
      <c r="AW122" s="67"/>
    </row>
    <row r="123" spans="30:49" x14ac:dyDescent="0.15">
      <c r="AD123" s="66"/>
      <c r="AE123" s="66"/>
      <c r="AF123" s="66"/>
      <c r="AG123" s="66"/>
      <c r="AH123" s="66"/>
      <c r="AI123" s="66"/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6"/>
      <c r="AV123" s="66"/>
      <c r="AW123" s="67"/>
    </row>
    <row r="124" spans="30:49" ht="18.75" thickBot="1" x14ac:dyDescent="0.3">
      <c r="AD124" s="66"/>
      <c r="AE124" s="66"/>
      <c r="AF124" s="164" t="s">
        <v>14</v>
      </c>
      <c r="AG124" s="164"/>
      <c r="AH124" s="164"/>
      <c r="AI124" s="164"/>
      <c r="AJ124" s="164"/>
      <c r="AK124" s="164"/>
      <c r="AL124" s="164"/>
      <c r="AM124" s="164"/>
      <c r="AN124" s="164"/>
      <c r="AO124" s="164"/>
      <c r="AP124" s="164"/>
      <c r="AQ124" s="164"/>
      <c r="AR124" s="164"/>
      <c r="AS124" s="164"/>
      <c r="AT124" s="164"/>
      <c r="AU124" s="164"/>
      <c r="AV124" s="164"/>
      <c r="AW124" s="175"/>
    </row>
    <row r="125" spans="30:49" ht="56.25" thickBot="1" x14ac:dyDescent="0.2">
      <c r="AD125" s="66"/>
      <c r="AE125" s="66"/>
      <c r="AF125" s="21" t="s">
        <v>6</v>
      </c>
      <c r="AG125" s="56" t="s">
        <v>29</v>
      </c>
      <c r="AH125" s="56" t="s">
        <v>26</v>
      </c>
      <c r="AI125" s="22" t="s">
        <v>27</v>
      </c>
      <c r="AJ125" s="22" t="s">
        <v>7</v>
      </c>
      <c r="AK125" s="23" t="s">
        <v>8</v>
      </c>
      <c r="AL125" s="23" t="s">
        <v>38</v>
      </c>
      <c r="AM125" s="23" t="s">
        <v>9</v>
      </c>
      <c r="AN125" s="23" t="s">
        <v>19</v>
      </c>
      <c r="AO125" s="23" t="s">
        <v>15</v>
      </c>
      <c r="AP125" s="23" t="s">
        <v>1</v>
      </c>
      <c r="AQ125" s="37"/>
      <c r="AR125" s="37"/>
      <c r="AS125" s="37"/>
      <c r="AT125" s="38" t="s">
        <v>12</v>
      </c>
      <c r="AU125" s="38" t="s">
        <v>11</v>
      </c>
      <c r="AV125" s="38" t="s">
        <v>16</v>
      </c>
      <c r="AW125" s="39" t="s">
        <v>17</v>
      </c>
    </row>
    <row r="126" spans="30:49" ht="15" thickBot="1" x14ac:dyDescent="0.25">
      <c r="AD126" s="66"/>
      <c r="AE126" s="66"/>
      <c r="AF126" s="26" t="s">
        <v>54</v>
      </c>
      <c r="AG126" s="57" t="s">
        <v>30</v>
      </c>
      <c r="AH126" s="57">
        <v>2</v>
      </c>
      <c r="AI126" s="76">
        <v>10</v>
      </c>
      <c r="AJ126" s="76">
        <v>15</v>
      </c>
      <c r="AK126" s="40"/>
      <c r="AL126" s="41"/>
      <c r="AM126" s="41"/>
      <c r="AN126" s="41"/>
      <c r="AO126" s="41"/>
      <c r="AP126" s="41"/>
      <c r="AQ126" s="42"/>
      <c r="AR126" s="43"/>
      <c r="AS126" s="44"/>
      <c r="AT126" s="45" t="e">
        <f>STDEV(AK126,AL126,AM126,AN126,AO126,AP126,AQ126,AR126,AS126)</f>
        <v>#DIV/0!</v>
      </c>
      <c r="AU126" s="45">
        <f>MAX(AK126,AL126,AM126,AN126,AO126,AP126,AQ126,AR126,AS126)-MIN(AK126,AL126,AM126,AN126,AO126,AP126,AQ126,AR126,AS126)</f>
        <v>0</v>
      </c>
      <c r="AV126" s="45" t="e">
        <f>AVERAGE(AK126,AL126,AM126,AN126,AO126,AP126,AQ126,AR126,AS126)</f>
        <v>#DIV/0!</v>
      </c>
      <c r="AW126" s="46" t="e">
        <f>AV126</f>
        <v>#DIV/0!</v>
      </c>
    </row>
    <row r="127" spans="30:49" ht="15" thickBot="1" x14ac:dyDescent="0.25">
      <c r="AD127" s="66"/>
      <c r="AE127" s="66"/>
      <c r="AF127" s="32" t="s">
        <v>40</v>
      </c>
      <c r="AG127" s="58" t="s">
        <v>31</v>
      </c>
      <c r="AH127" s="58">
        <v>4</v>
      </c>
      <c r="AI127" s="33">
        <v>10</v>
      </c>
      <c r="AJ127" s="33">
        <v>15</v>
      </c>
      <c r="AK127" s="47"/>
      <c r="AL127" s="48"/>
      <c r="AM127" s="48"/>
      <c r="AN127" s="48"/>
      <c r="AO127" s="48"/>
      <c r="AP127" s="48"/>
      <c r="AQ127" s="49"/>
      <c r="AR127" s="50"/>
      <c r="AS127" s="51"/>
      <c r="AT127" s="45" t="e">
        <f t="shared" ref="AT127:AT129" si="109">STDEV(AK127,AL127,AM127,AN127,AO127,AP127,AQ127,AR127,AS127)</f>
        <v>#DIV/0!</v>
      </c>
      <c r="AU127" s="45">
        <f t="shared" ref="AU127:AU129" si="110">MAX(AK127,AL127,AM127,AN127,AO127,AP127,AQ127,AR127,AS127)-MIN(AK127,AL127,AM127,AN127,AO127,AP127,AQ127,AR127,AS127)</f>
        <v>0</v>
      </c>
      <c r="AV127" s="45" t="e">
        <f t="shared" ref="AV127:AV129" si="111">AVERAGE(AK127,AL127,AM127,AN127,AO127,AP127,AQ127,AR127,AS127)</f>
        <v>#DIV/0!</v>
      </c>
      <c r="AW127" s="53" t="e">
        <f>AV127</f>
        <v>#DIV/0!</v>
      </c>
    </row>
    <row r="128" spans="30:49" ht="15" thickBot="1" x14ac:dyDescent="0.25">
      <c r="AD128" s="66"/>
      <c r="AE128" s="66"/>
      <c r="AF128" s="26" t="s">
        <v>41</v>
      </c>
      <c r="AG128" s="57" t="s">
        <v>32</v>
      </c>
      <c r="AH128" s="57">
        <v>2</v>
      </c>
      <c r="AI128" s="61">
        <v>40</v>
      </c>
      <c r="AJ128" s="61">
        <v>30</v>
      </c>
      <c r="AK128" s="40"/>
      <c r="AL128" s="41"/>
      <c r="AM128" s="41"/>
      <c r="AN128" s="41"/>
      <c r="AO128" s="41"/>
      <c r="AP128" s="41"/>
      <c r="AQ128" s="42"/>
      <c r="AR128" s="43"/>
      <c r="AS128" s="44"/>
      <c r="AT128" s="45" t="e">
        <f t="shared" si="109"/>
        <v>#DIV/0!</v>
      </c>
      <c r="AU128" s="45">
        <f t="shared" si="110"/>
        <v>0</v>
      </c>
      <c r="AV128" s="45" t="e">
        <f t="shared" si="111"/>
        <v>#DIV/0!</v>
      </c>
      <c r="AW128" s="46" t="e">
        <f>AV128</f>
        <v>#DIV/0!</v>
      </c>
    </row>
    <row r="129" spans="30:49" ht="15" thickBot="1" x14ac:dyDescent="0.25">
      <c r="AD129" s="66"/>
      <c r="AE129" s="66"/>
      <c r="AF129" s="32" t="s">
        <v>51</v>
      </c>
      <c r="AG129" s="58" t="s">
        <v>32</v>
      </c>
      <c r="AH129" s="58">
        <v>4</v>
      </c>
      <c r="AI129" s="33">
        <v>40</v>
      </c>
      <c r="AJ129" s="33">
        <v>30</v>
      </c>
      <c r="AK129" s="47"/>
      <c r="AL129" s="48"/>
      <c r="AM129" s="48"/>
      <c r="AN129" s="48"/>
      <c r="AO129" s="48"/>
      <c r="AP129" s="48"/>
      <c r="AQ129" s="49"/>
      <c r="AR129" s="50"/>
      <c r="AS129" s="51"/>
      <c r="AT129" s="45" t="e">
        <f t="shared" si="109"/>
        <v>#DIV/0!</v>
      </c>
      <c r="AU129" s="45">
        <f t="shared" si="110"/>
        <v>0</v>
      </c>
      <c r="AV129" s="45" t="e">
        <f t="shared" si="111"/>
        <v>#DIV/0!</v>
      </c>
      <c r="AW129" s="53" t="e">
        <f>AV129</f>
        <v>#DIV/0!</v>
      </c>
    </row>
    <row r="130" spans="30:49" x14ac:dyDescent="0.15">
      <c r="AD130" s="66"/>
      <c r="AE130" s="66"/>
      <c r="AF130" s="66"/>
      <c r="AG130" s="66"/>
      <c r="AH130" s="66"/>
      <c r="AI130" s="66"/>
      <c r="AJ130" s="66"/>
      <c r="AK130" s="66"/>
      <c r="AL130" s="66"/>
      <c r="AM130" s="66"/>
      <c r="AN130" s="66"/>
      <c r="AO130" s="66"/>
      <c r="AP130" s="66"/>
      <c r="AQ130" s="66"/>
      <c r="AR130" s="66"/>
      <c r="AS130" s="66"/>
      <c r="AT130" s="66"/>
      <c r="AU130" s="66"/>
      <c r="AV130" s="66"/>
      <c r="AW130" s="67"/>
    </row>
    <row r="131" spans="30:49" x14ac:dyDescent="0.15">
      <c r="AD131" s="66"/>
      <c r="AE131" s="66"/>
      <c r="AF131" s="66"/>
      <c r="AG131" s="66"/>
      <c r="AH131" s="66"/>
      <c r="AI131" s="66"/>
      <c r="AJ131" s="66"/>
      <c r="AK131" s="66"/>
      <c r="AL131" s="66"/>
      <c r="AM131" s="66"/>
      <c r="AN131" s="66"/>
      <c r="AO131" s="66"/>
      <c r="AP131" s="66"/>
      <c r="AQ131" s="66"/>
      <c r="AR131" s="66"/>
      <c r="AS131" s="66"/>
      <c r="AT131" s="66"/>
      <c r="AU131" s="66"/>
      <c r="AV131" s="66"/>
      <c r="AW131" s="67"/>
    </row>
    <row r="132" spans="30:49" x14ac:dyDescent="0.15">
      <c r="AD132" s="66"/>
      <c r="AE132" s="66"/>
      <c r="AF132" s="66"/>
      <c r="AG132" s="66"/>
      <c r="AH132" s="66"/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6"/>
      <c r="AU132" s="66"/>
      <c r="AV132" s="66"/>
      <c r="AW132" s="67"/>
    </row>
  </sheetData>
  <mergeCells count="157">
    <mergeCell ref="E85:E87"/>
    <mergeCell ref="F85:F87"/>
    <mergeCell ref="G85:G87"/>
    <mergeCell ref="H85:H87"/>
    <mergeCell ref="I85:I87"/>
    <mergeCell ref="E95:V95"/>
    <mergeCell ref="E79:E81"/>
    <mergeCell ref="F79:F81"/>
    <mergeCell ref="G79:G81"/>
    <mergeCell ref="H79:H81"/>
    <mergeCell ref="I79:I81"/>
    <mergeCell ref="E82:E84"/>
    <mergeCell ref="F82:F84"/>
    <mergeCell ref="G82:G84"/>
    <mergeCell ref="H82:H84"/>
    <mergeCell ref="I82:I84"/>
    <mergeCell ref="E74:T74"/>
    <mergeCell ref="E76:E78"/>
    <mergeCell ref="F76:F78"/>
    <mergeCell ref="G76:G78"/>
    <mergeCell ref="H76:H78"/>
    <mergeCell ref="I76:I78"/>
    <mergeCell ref="E61:E63"/>
    <mergeCell ref="F61:F63"/>
    <mergeCell ref="G61:G63"/>
    <mergeCell ref="H61:H63"/>
    <mergeCell ref="I61:I63"/>
    <mergeCell ref="E73:Q73"/>
    <mergeCell ref="E55:E57"/>
    <mergeCell ref="F55:F57"/>
    <mergeCell ref="G55:G57"/>
    <mergeCell ref="H55:H57"/>
    <mergeCell ref="I55:I57"/>
    <mergeCell ref="E58:E60"/>
    <mergeCell ref="F58:F60"/>
    <mergeCell ref="G58:G60"/>
    <mergeCell ref="H58:H60"/>
    <mergeCell ref="I58:I60"/>
    <mergeCell ref="F52:F54"/>
    <mergeCell ref="G52:G54"/>
    <mergeCell ref="H52:H54"/>
    <mergeCell ref="I52:I54"/>
    <mergeCell ref="E35:E37"/>
    <mergeCell ref="F35:F37"/>
    <mergeCell ref="G35:G37"/>
    <mergeCell ref="H35:H37"/>
    <mergeCell ref="I35:I37"/>
    <mergeCell ref="E38:E40"/>
    <mergeCell ref="F38:F40"/>
    <mergeCell ref="G38:G40"/>
    <mergeCell ref="H38:H40"/>
    <mergeCell ref="I38:I40"/>
    <mergeCell ref="E32:E34"/>
    <mergeCell ref="F32:F34"/>
    <mergeCell ref="G32:G34"/>
    <mergeCell ref="H32:H34"/>
    <mergeCell ref="I32:I34"/>
    <mergeCell ref="AF118:AF119"/>
    <mergeCell ref="AF110:AU110"/>
    <mergeCell ref="AF112:AF113"/>
    <mergeCell ref="AG112:AG113"/>
    <mergeCell ref="AH112:AH113"/>
    <mergeCell ref="AI112:AI113"/>
    <mergeCell ref="AJ112:AJ113"/>
    <mergeCell ref="AF104:AF105"/>
    <mergeCell ref="AG104:AG105"/>
    <mergeCell ref="AH104:AH105"/>
    <mergeCell ref="AI104:AI105"/>
    <mergeCell ref="AJ104:AJ105"/>
    <mergeCell ref="AF109:AR109"/>
    <mergeCell ref="AF100:AF101"/>
    <mergeCell ref="AG100:AG101"/>
    <mergeCell ref="AH100:AH101"/>
    <mergeCell ref="E49:Q49"/>
    <mergeCell ref="E50:T50"/>
    <mergeCell ref="E52:E54"/>
    <mergeCell ref="AG118:AG119"/>
    <mergeCell ref="AH118:AH119"/>
    <mergeCell ref="AI118:AI119"/>
    <mergeCell ref="AJ118:AJ119"/>
    <mergeCell ref="AF124:AW124"/>
    <mergeCell ref="AF114:AF115"/>
    <mergeCell ref="AG114:AG115"/>
    <mergeCell ref="AH114:AH115"/>
    <mergeCell ref="AI114:AI115"/>
    <mergeCell ref="AJ114:AJ115"/>
    <mergeCell ref="AF116:AF117"/>
    <mergeCell ref="AG116:AG117"/>
    <mergeCell ref="AH116:AH117"/>
    <mergeCell ref="AI116:AI117"/>
    <mergeCell ref="AJ116:AJ117"/>
    <mergeCell ref="AI100:AI101"/>
    <mergeCell ref="AJ100:AJ101"/>
    <mergeCell ref="AF102:AF103"/>
    <mergeCell ref="AG102:AG103"/>
    <mergeCell ref="AH102:AH103"/>
    <mergeCell ref="AI102:AI103"/>
    <mergeCell ref="AJ102:AJ103"/>
    <mergeCell ref="AF96:AU96"/>
    <mergeCell ref="AF98:AF99"/>
    <mergeCell ref="AG98:AG99"/>
    <mergeCell ref="AH98:AH99"/>
    <mergeCell ref="AI98:AI99"/>
    <mergeCell ref="AJ98:AJ99"/>
    <mergeCell ref="AF92:AF93"/>
    <mergeCell ref="AG92:AG93"/>
    <mergeCell ref="AH92:AH93"/>
    <mergeCell ref="AI92:AI93"/>
    <mergeCell ref="AJ92:AJ93"/>
    <mergeCell ref="AF95:AR95"/>
    <mergeCell ref="AF88:AF89"/>
    <mergeCell ref="AG88:AG89"/>
    <mergeCell ref="AH88:AH89"/>
    <mergeCell ref="AI88:AI89"/>
    <mergeCell ref="AJ88:AJ89"/>
    <mergeCell ref="AF90:AF91"/>
    <mergeCell ref="AG90:AG91"/>
    <mergeCell ref="AH90:AH91"/>
    <mergeCell ref="AI90:AI91"/>
    <mergeCell ref="AJ90:AJ91"/>
    <mergeCell ref="E13:E15"/>
    <mergeCell ref="F13:F15"/>
    <mergeCell ref="G13:G15"/>
    <mergeCell ref="H13:H15"/>
    <mergeCell ref="I13:I15"/>
    <mergeCell ref="AF84:AU84"/>
    <mergeCell ref="AF86:AF87"/>
    <mergeCell ref="AG86:AG87"/>
    <mergeCell ref="AH86:AH87"/>
    <mergeCell ref="AI86:AI87"/>
    <mergeCell ref="AJ86:AJ87"/>
    <mergeCell ref="E16:E18"/>
    <mergeCell ref="F16:F18"/>
    <mergeCell ref="G16:G18"/>
    <mergeCell ref="H16:H18"/>
    <mergeCell ref="I16:I18"/>
    <mergeCell ref="AF83:AR83"/>
    <mergeCell ref="E26:Q26"/>
    <mergeCell ref="E27:T27"/>
    <mergeCell ref="E29:E31"/>
    <mergeCell ref="F29:F31"/>
    <mergeCell ref="G29:G31"/>
    <mergeCell ref="H29:H31"/>
    <mergeCell ref="I29:I31"/>
    <mergeCell ref="B2:U2"/>
    <mergeCell ref="E4:Q4"/>
    <mergeCell ref="E5:T5"/>
    <mergeCell ref="E7:E9"/>
    <mergeCell ref="F7:F9"/>
    <mergeCell ref="G7:G9"/>
    <mergeCell ref="H7:H9"/>
    <mergeCell ref="I7:I9"/>
    <mergeCell ref="E10:E12"/>
    <mergeCell ref="F10:F12"/>
    <mergeCell ref="G10:G12"/>
    <mergeCell ref="H10:H12"/>
    <mergeCell ref="I10:I12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Cover page</vt:lpstr>
      <vt:lpstr>FR1</vt:lpstr>
      <vt:lpstr>FR2</vt:lpstr>
      <vt:lpstr>Test3.1a</vt:lpstr>
      <vt:lpstr>Test3.1b</vt:lpstr>
      <vt:lpstr>Test3.2a</vt:lpstr>
      <vt:lpstr>Test3.2b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2020-10-29T10:53:01Z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2015_ms_pID_725343">
    <vt:lpwstr>(3)65B2lmVPdzkYorGIPlCeoXQg/kBHUE1qOx+rI0ao6Y/mLrkta7OjEzYMoN5lKaRdIZYESll7
46fxgsWs0xU83izT7WiylT0XdBBa08ZoXedXWevP3KiI/ZXMN7HLvNss9z/+o2OjxCMyw/1F
TORd4/ZMw41zqwrQPa+qply0i+hFPpxUntfXwZDOd3JFVmoYdvIkTbNase6OV9QDWorI4eww
38hoxVdjqlQ439ENb4</vt:lpwstr>
  </property>
  <property fmtid="{D5CDD505-2E9C-101B-9397-08002B2CF9AE}" pid="3" name="_2015_ms_pID_7253431">
    <vt:lpwstr>9UV5EtP7l1nYiVdLvv8ZQOzX6wQ7FF67owSSwAsfQJTulYSYP5N/CF
SMT2ck1v1ko+tBOQhmypmFS29I2i9NSU2+V8F/LPneY+M0fLHDkjUXqnCOtHeg+1YXoK91xU
10wajF0aOKJlsu1hW4F03jWnexcqgRuIlFvirauH+c54wHPiBl7q/7t8xBirQgG/M7NOGLom
J9wIyxGwAZXy7omDPAYYKE15l1cL1j9fRx6+</vt:lpwstr>
  </property>
  <property fmtid="{D5CDD505-2E9C-101B-9397-08002B2CF9AE}" pid="4" name="_2015_ms_pID_7253432">
    <vt:lpwstr>1Q==</vt:lpwstr>
  </property>
  <property fmtid="{D5CDD505-2E9C-101B-9397-08002B2CF9AE}" pid="5" name="_readonly">
    <vt:lpwstr/>
  </property>
  <property fmtid="{D5CDD505-2E9C-101B-9397-08002B2CF9AE}" pid="6" name="_change">
    <vt:lpwstr/>
  </property>
  <property fmtid="{D5CDD505-2E9C-101B-9397-08002B2CF9AE}" pid="7" name="_full-control">
    <vt:lpwstr/>
  </property>
  <property fmtid="{D5CDD505-2E9C-101B-9397-08002B2CF9AE}" pid="8" name="sflag">
    <vt:lpwstr>1603676460</vt:lpwstr>
  </property>
</Properties>
</file>