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N4\41 RAN4#96 e-meet #4 202008\#1 OTA BS testing\"/>
    </mc:Choice>
  </mc:AlternateContent>
  <bookViews>
    <workbookView xWindow="240" yWindow="45" windowWidth="15150" windowHeight="8040" tabRatio="795"/>
  </bookViews>
  <sheets>
    <sheet name="summary" sheetId="19" r:id="rId1"/>
    <sheet name="TE" sheetId="15" r:id="rId2"/>
    <sheet name="IA-Er" sheetId="12" r:id="rId3"/>
    <sheet name="CATR-Er" sheetId="11" r:id="rId4"/>
    <sheet name="EIS" sheetId="2" r:id="rId5"/>
  </sheets>
  <calcPr calcId="152511"/>
</workbook>
</file>

<file path=xl/calcChain.xml><?xml version="1.0" encoding="utf-8"?>
<calcChain xmlns="http://schemas.openxmlformats.org/spreadsheetml/2006/main">
  <c r="J5" i="19" l="1"/>
  <c r="I5" i="19"/>
  <c r="F54" i="2" l="1"/>
  <c r="E54" i="2"/>
  <c r="D54" i="2"/>
  <c r="C54" i="2"/>
  <c r="B54" i="2"/>
  <c r="A54" i="2"/>
  <c r="F49" i="2"/>
  <c r="E49" i="2"/>
  <c r="D49" i="2"/>
  <c r="C49" i="2"/>
  <c r="B49" i="2"/>
  <c r="A49" i="2"/>
  <c r="F44" i="2"/>
  <c r="E44" i="2"/>
  <c r="D44" i="2"/>
  <c r="C44" i="2"/>
  <c r="B44" i="2"/>
  <c r="A44" i="2"/>
  <c r="G7" i="11"/>
  <c r="F7" i="11"/>
  <c r="E7" i="11"/>
  <c r="D7" i="11"/>
  <c r="C7" i="11"/>
  <c r="B7" i="11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3" i="2"/>
  <c r="E43" i="2"/>
  <c r="D43" i="2"/>
  <c r="C43" i="2"/>
  <c r="B43" i="2"/>
  <c r="A43" i="2"/>
  <c r="F42" i="2"/>
  <c r="E42" i="2"/>
  <c r="D42" i="2"/>
  <c r="C42" i="2"/>
  <c r="B42" i="2"/>
  <c r="A42" i="2"/>
  <c r="G11" i="12"/>
  <c r="F11" i="12"/>
  <c r="E11" i="12"/>
  <c r="D11" i="12"/>
  <c r="G22" i="12"/>
  <c r="F22" i="12"/>
  <c r="E22" i="12"/>
  <c r="D22" i="12"/>
  <c r="G26" i="12"/>
  <c r="F26" i="12"/>
  <c r="E26" i="12"/>
  <c r="D26" i="12"/>
  <c r="B11" i="12"/>
  <c r="H8" i="15"/>
  <c r="G8" i="15"/>
  <c r="H7" i="15"/>
  <c r="G7" i="15"/>
  <c r="H6" i="15"/>
  <c r="G6" i="15"/>
  <c r="H5" i="19" l="1"/>
  <c r="G5" i="19"/>
  <c r="F17" i="11" l="1"/>
  <c r="C17" i="11"/>
  <c r="B17" i="11"/>
  <c r="G12" i="11"/>
  <c r="F12" i="11"/>
  <c r="C12" i="11"/>
  <c r="B12" i="11"/>
  <c r="E33" i="2"/>
  <c r="D33" i="2"/>
  <c r="C33" i="2"/>
  <c r="E31" i="2"/>
  <c r="D31" i="2"/>
  <c r="C31" i="2"/>
  <c r="F30" i="2"/>
  <c r="E30" i="2"/>
  <c r="D30" i="2"/>
  <c r="C30" i="2"/>
  <c r="E29" i="2"/>
  <c r="D29" i="2"/>
  <c r="C29" i="2"/>
  <c r="F27" i="2"/>
  <c r="E27" i="2"/>
  <c r="D27" i="2"/>
  <c r="C27" i="2"/>
  <c r="E26" i="2"/>
  <c r="D26" i="2"/>
  <c r="C26" i="2"/>
  <c r="E25" i="2"/>
  <c r="D25" i="2"/>
  <c r="C25" i="2"/>
  <c r="F24" i="2"/>
  <c r="E24" i="2"/>
  <c r="D24" i="2"/>
  <c r="C24" i="2"/>
  <c r="E23" i="2"/>
  <c r="D23" i="2"/>
  <c r="C23" i="2"/>
  <c r="E22" i="2"/>
  <c r="D22" i="2"/>
  <c r="C22" i="2"/>
  <c r="E21" i="2"/>
  <c r="D21" i="2"/>
  <c r="C21" i="2"/>
  <c r="B33" i="2"/>
  <c r="B31" i="2"/>
  <c r="B30" i="2"/>
  <c r="B29" i="2"/>
  <c r="B27" i="2"/>
  <c r="B26" i="2"/>
  <c r="B25" i="2"/>
  <c r="B24" i="2"/>
  <c r="B23" i="2"/>
  <c r="B22" i="2"/>
  <c r="B21" i="2"/>
  <c r="A33" i="2"/>
  <c r="A31" i="2"/>
  <c r="A30" i="2"/>
  <c r="A29" i="2"/>
  <c r="A27" i="2"/>
  <c r="A26" i="2"/>
  <c r="A25" i="2"/>
  <c r="A24" i="2"/>
  <c r="A23" i="2"/>
  <c r="A22" i="2"/>
  <c r="A21" i="2"/>
  <c r="F17" i="2"/>
  <c r="E17" i="2"/>
  <c r="B17" i="2"/>
  <c r="A17" i="2"/>
  <c r="B19" i="2"/>
  <c r="B18" i="2"/>
  <c r="B16" i="2"/>
  <c r="B15" i="2"/>
  <c r="B14" i="2"/>
  <c r="B13" i="2"/>
  <c r="B12" i="2"/>
  <c r="B11" i="2"/>
  <c r="A19" i="2"/>
  <c r="A18" i="2"/>
  <c r="A16" i="2"/>
  <c r="A15" i="2"/>
  <c r="A14" i="2"/>
  <c r="A13" i="2"/>
  <c r="A12" i="2"/>
  <c r="A11" i="2"/>
  <c r="E32" i="2"/>
  <c r="C26" i="12"/>
  <c r="B32" i="2" s="1"/>
  <c r="B26" i="12"/>
  <c r="A32" i="2" s="1"/>
  <c r="F28" i="2"/>
  <c r="E28" i="2"/>
  <c r="C22" i="12"/>
  <c r="B28" i="2" s="1"/>
  <c r="B22" i="12"/>
  <c r="A28" i="2" s="1"/>
  <c r="C11" i="12"/>
  <c r="F8" i="15"/>
  <c r="D28" i="2" l="1"/>
  <c r="F32" i="2"/>
  <c r="J11" i="12"/>
  <c r="C17" i="2"/>
  <c r="G17" i="11"/>
  <c r="D17" i="2"/>
  <c r="D12" i="11"/>
  <c r="E17" i="11"/>
  <c r="C28" i="2"/>
  <c r="D32" i="2"/>
  <c r="E12" i="11"/>
  <c r="G24" i="11"/>
  <c r="J24" i="11" s="1"/>
  <c r="G14" i="11"/>
  <c r="G23" i="11"/>
  <c r="G20" i="11"/>
  <c r="G16" i="11"/>
  <c r="G13" i="11"/>
  <c r="J23" i="11"/>
  <c r="J22" i="11"/>
  <c r="I22" i="11"/>
  <c r="J21" i="11"/>
  <c r="I21" i="11"/>
  <c r="J20" i="11"/>
  <c r="J19" i="11"/>
  <c r="I19" i="11"/>
  <c r="J18" i="11"/>
  <c r="I18" i="11"/>
  <c r="J15" i="11"/>
  <c r="I15" i="11"/>
  <c r="G6" i="11"/>
  <c r="J6" i="11" s="1"/>
  <c r="J10" i="11"/>
  <c r="I10" i="11"/>
  <c r="J9" i="11"/>
  <c r="I9" i="11"/>
  <c r="J8" i="11"/>
  <c r="I8" i="11"/>
  <c r="I6" i="11"/>
  <c r="J5" i="11"/>
  <c r="I5" i="11"/>
  <c r="E19" i="2"/>
  <c r="D19" i="2"/>
  <c r="C19" i="2"/>
  <c r="E18" i="2"/>
  <c r="D18" i="2"/>
  <c r="C18" i="2"/>
  <c r="F16" i="2"/>
  <c r="E16" i="2"/>
  <c r="D16" i="2"/>
  <c r="C16" i="2"/>
  <c r="E15" i="2"/>
  <c r="D15" i="2"/>
  <c r="C15" i="2"/>
  <c r="E14" i="2"/>
  <c r="D14" i="2"/>
  <c r="C14" i="2"/>
  <c r="F13" i="2"/>
  <c r="E13" i="2"/>
  <c r="D13" i="2"/>
  <c r="C13" i="2"/>
  <c r="E12" i="2"/>
  <c r="D12" i="2"/>
  <c r="C12" i="2"/>
  <c r="E11" i="2"/>
  <c r="D11" i="2"/>
  <c r="C11" i="2"/>
  <c r="G17" i="12"/>
  <c r="G15" i="12"/>
  <c r="F21" i="2" s="1"/>
  <c r="G12" i="12"/>
  <c r="I12" i="12" s="1"/>
  <c r="G27" i="12"/>
  <c r="F33" i="2" s="1"/>
  <c r="G25" i="12"/>
  <c r="F31" i="2" s="1"/>
  <c r="G23" i="12"/>
  <c r="J23" i="12" s="1"/>
  <c r="G20" i="12"/>
  <c r="F26" i="2" s="1"/>
  <c r="G19" i="12"/>
  <c r="F25" i="2" s="1"/>
  <c r="G16" i="12"/>
  <c r="J16" i="12" s="1"/>
  <c r="G13" i="12"/>
  <c r="I13" i="12" s="1"/>
  <c r="G9" i="12"/>
  <c r="F15" i="2" s="1"/>
  <c r="G8" i="12"/>
  <c r="F14" i="2" s="1"/>
  <c r="G6" i="12"/>
  <c r="G5" i="12"/>
  <c r="J5" i="12" s="1"/>
  <c r="J27" i="12"/>
  <c r="I27" i="12"/>
  <c r="J25" i="12"/>
  <c r="I25" i="12"/>
  <c r="J24" i="12"/>
  <c r="I24" i="12"/>
  <c r="J21" i="12"/>
  <c r="I21" i="12"/>
  <c r="J19" i="12"/>
  <c r="I19" i="12"/>
  <c r="J18" i="12"/>
  <c r="I18" i="12"/>
  <c r="J17" i="12"/>
  <c r="J15" i="12"/>
  <c r="I15" i="12"/>
  <c r="J13" i="12"/>
  <c r="I11" i="12"/>
  <c r="J10" i="12"/>
  <c r="I10" i="12"/>
  <c r="J8" i="12"/>
  <c r="I8" i="12"/>
  <c r="J7" i="12"/>
  <c r="I7" i="12"/>
  <c r="I6" i="12"/>
  <c r="I16" i="11" l="1"/>
  <c r="J16" i="11"/>
  <c r="I13" i="11"/>
  <c r="J13" i="11"/>
  <c r="I9" i="12"/>
  <c r="I20" i="12"/>
  <c r="J9" i="12"/>
  <c r="J20" i="12"/>
  <c r="I22" i="12"/>
  <c r="J17" i="11"/>
  <c r="J7" i="11"/>
  <c r="I23" i="12"/>
  <c r="I16" i="12"/>
  <c r="F22" i="2"/>
  <c r="I17" i="12"/>
  <c r="F23" i="2"/>
  <c r="F11" i="2"/>
  <c r="F12" i="2"/>
  <c r="F18" i="2"/>
  <c r="F19" i="2"/>
  <c r="I24" i="11"/>
  <c r="I20" i="11"/>
  <c r="D17" i="11"/>
  <c r="I17" i="11" s="1"/>
  <c r="I23" i="11"/>
  <c r="F29" i="2"/>
  <c r="J14" i="11"/>
  <c r="I7" i="11"/>
  <c r="I12" i="11"/>
  <c r="J12" i="11"/>
  <c r="J22" i="12"/>
  <c r="I14" i="11"/>
  <c r="J26" i="12"/>
  <c r="J12" i="12"/>
  <c r="J6" i="12"/>
  <c r="I5" i="12"/>
  <c r="H47" i="2"/>
  <c r="K47" i="2" s="1"/>
  <c r="H61" i="2" l="1"/>
  <c r="K61" i="2" s="1"/>
  <c r="I61" i="2"/>
  <c r="L61" i="2" s="1"/>
  <c r="C32" i="2"/>
  <c r="I26" i="12"/>
  <c r="I47" i="2"/>
  <c r="H33" i="2"/>
  <c r="I31" i="2"/>
  <c r="H31" i="2"/>
  <c r="H29" i="2"/>
  <c r="H27" i="2"/>
  <c r="I26" i="2"/>
  <c r="I24" i="2"/>
  <c r="H24" i="2"/>
  <c r="H23" i="2"/>
  <c r="I22" i="2"/>
  <c r="H19" i="2"/>
  <c r="H18" i="2"/>
  <c r="H16" i="2"/>
  <c r="H15" i="2"/>
  <c r="H13" i="2"/>
  <c r="H12" i="2"/>
  <c r="H11" i="2"/>
  <c r="L48" i="2"/>
  <c r="K48" i="2"/>
  <c r="H60" i="2"/>
  <c r="K60" i="2" s="1"/>
  <c r="H59" i="2"/>
  <c r="K59" i="2" s="1"/>
  <c r="H58" i="2"/>
  <c r="K58" i="2" s="1"/>
  <c r="H56" i="2"/>
  <c r="K56" i="2" s="1"/>
  <c r="H55" i="2"/>
  <c r="K55" i="2" s="1"/>
  <c r="H52" i="2"/>
  <c r="K52" i="2" s="1"/>
  <c r="H46" i="2"/>
  <c r="K46" i="2" s="1"/>
  <c r="H45" i="2"/>
  <c r="K45" i="2" s="1"/>
  <c r="H44" i="2"/>
  <c r="K44" i="2" s="1"/>
  <c r="H42" i="2"/>
  <c r="L47" i="2" l="1"/>
  <c r="H51" i="2"/>
  <c r="K51" i="2" s="1"/>
  <c r="H57" i="2"/>
  <c r="K57" i="2" s="1"/>
  <c r="H53" i="2"/>
  <c r="K53" i="2" s="1"/>
  <c r="H50" i="2"/>
  <c r="K50" i="2" s="1"/>
  <c r="I11" i="2"/>
  <c r="I18" i="2"/>
  <c r="I23" i="2"/>
  <c r="I27" i="2"/>
  <c r="I33" i="2"/>
  <c r="H21" i="2"/>
  <c r="H25" i="2"/>
  <c r="H30" i="2"/>
  <c r="I44" i="2"/>
  <c r="I46" i="2"/>
  <c r="I57" i="2"/>
  <c r="I59" i="2"/>
  <c r="I21" i="2"/>
  <c r="I25" i="2"/>
  <c r="I30" i="2"/>
  <c r="I42" i="2"/>
  <c r="I60" i="2"/>
  <c r="I53" i="2"/>
  <c r="I55" i="2"/>
  <c r="I58" i="2"/>
  <c r="I16" i="2"/>
  <c r="I19" i="2"/>
  <c r="I50" i="2"/>
  <c r="I56" i="2"/>
  <c r="I29" i="2"/>
  <c r="I51" i="2"/>
  <c r="I13" i="2"/>
  <c r="I15" i="2"/>
  <c r="I45" i="2"/>
  <c r="I52" i="2"/>
  <c r="I12" i="2"/>
  <c r="H22" i="2"/>
  <c r="H26" i="2"/>
  <c r="I14" i="2"/>
  <c r="L56" i="2" l="1"/>
  <c r="L53" i="2"/>
  <c r="L45" i="2"/>
  <c r="L51" i="2"/>
  <c r="L50" i="2"/>
  <c r="L46" i="2"/>
  <c r="L58" i="2"/>
  <c r="L59" i="2"/>
  <c r="L44" i="2"/>
  <c r="L52" i="2"/>
  <c r="L55" i="2"/>
  <c r="L60" i="2"/>
  <c r="L57" i="2"/>
  <c r="H14" i="2"/>
  <c r="H43" i="2"/>
  <c r="K43" i="2" s="1"/>
  <c r="I28" i="2"/>
  <c r="H28" i="2"/>
  <c r="I49" i="2"/>
  <c r="I43" i="2"/>
  <c r="H49" i="2"/>
  <c r="K49" i="2" s="1"/>
  <c r="I17" i="2"/>
  <c r="H17" i="2"/>
  <c r="L49" i="2" l="1"/>
  <c r="L43" i="2"/>
  <c r="I54" i="2"/>
  <c r="I32" i="2"/>
  <c r="H54" i="2"/>
  <c r="K54" i="2" s="1"/>
  <c r="H32" i="2"/>
  <c r="L54" i="2" l="1"/>
  <c r="L33" i="2" l="1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42" i="2"/>
  <c r="L62" i="2" s="1"/>
  <c r="K42" i="2"/>
  <c r="K62" i="2" s="1"/>
  <c r="L11" i="2"/>
  <c r="K11" i="2"/>
  <c r="K34" i="2" l="1"/>
  <c r="H34" i="2" s="1"/>
  <c r="L34" i="2"/>
  <c r="I34" i="2" s="1"/>
  <c r="K35" i="2" l="1"/>
  <c r="H35" i="2" s="1"/>
  <c r="C3" i="2" s="1"/>
  <c r="C5" i="19" s="1"/>
  <c r="K63" i="2"/>
  <c r="H63" i="2" s="1"/>
  <c r="C4" i="2" s="1"/>
  <c r="E5" i="19" s="1"/>
  <c r="H62" i="2"/>
  <c r="L35" i="2"/>
  <c r="I62" i="2" l="1"/>
  <c r="L63" i="2"/>
  <c r="I63" i="2" s="1"/>
  <c r="D4" i="2" s="1"/>
  <c r="F5" i="19" s="1"/>
  <c r="I35" i="2"/>
  <c r="D3" i="2" s="1"/>
  <c r="D5" i="19" s="1"/>
</calcChain>
</file>

<file path=xl/sharedStrings.xml><?xml version="1.0" encoding="utf-8"?>
<sst xmlns="http://schemas.openxmlformats.org/spreadsheetml/2006/main" count="227" uniqueCount="137">
  <si>
    <t>UID</t>
  </si>
  <si>
    <t>Uncertainty source</t>
  </si>
  <si>
    <t>Uncertainty value</t>
  </si>
  <si>
    <t>Distribution of the probability</t>
  </si>
  <si>
    <t>Divisor based on distribution shape</t>
  </si>
  <si>
    <r>
      <t>c</t>
    </r>
    <r>
      <rPr>
        <b/>
        <i/>
        <vertAlign val="subscript"/>
        <sz val="8"/>
        <color theme="1"/>
        <rFont val="Arial"/>
        <family val="2"/>
      </rPr>
      <t>i</t>
    </r>
  </si>
  <si>
    <r>
      <t xml:space="preserve">Standard uncertainty </t>
    </r>
    <r>
      <rPr>
        <b/>
        <i/>
        <sz val="8"/>
        <color theme="1"/>
        <rFont val="Arial"/>
        <family val="2"/>
      </rPr>
      <t>u</t>
    </r>
    <r>
      <rPr>
        <b/>
        <i/>
        <vertAlign val="subscript"/>
        <sz val="8"/>
        <color theme="1"/>
        <rFont val="Arial"/>
        <family val="2"/>
      </rPr>
      <t>i</t>
    </r>
    <r>
      <rPr>
        <b/>
        <sz val="8"/>
        <color rgb="FF000000"/>
        <rFont val="Arial"/>
        <family val="2"/>
      </rPr>
      <t xml:space="preserve"> [dB]</t>
    </r>
  </si>
  <si>
    <t>Stage 2: DUT measurement</t>
  </si>
  <si>
    <t>Positioning misalignment between the AAS BS and the reference antenna</t>
  </si>
  <si>
    <t>Rectangular</t>
  </si>
  <si>
    <t>Quality of quiet zone</t>
  </si>
  <si>
    <t>Gaussian</t>
  </si>
  <si>
    <t>Phase curvature</t>
  </si>
  <si>
    <t>U-shaped</t>
  </si>
  <si>
    <t>Random uncertainty</t>
  </si>
  <si>
    <t>Stage 1: Calibration measurement</t>
  </si>
  <si>
    <t>Uncertainty of the network analyzer</t>
  </si>
  <si>
    <t>Influence of the reference antenna feed cable</t>
  </si>
  <si>
    <t>Reference antenna feed cable loss measurement uncertainty</t>
  </si>
  <si>
    <t>Uncertainty of the absolute gain of the reference antenna</t>
  </si>
  <si>
    <t>Combined standard uncertainty (1σ) [dB]</t>
  </si>
  <si>
    <t>Expanded uncertainty (1.96σ - confidence interval of 95 %) [dB]</t>
  </si>
  <si>
    <t>Indoor anachoic</t>
  </si>
  <si>
    <t>CATR</t>
  </si>
  <si>
    <t>Misalignment  DUT &amp; pointing error</t>
  </si>
  <si>
    <t>Exp. normal</t>
  </si>
  <si>
    <t>Standing wave between DUT and test range antenna</t>
  </si>
  <si>
    <t>QZ ripple with DUT</t>
  </si>
  <si>
    <t>Rotary joints</t>
  </si>
  <si>
    <t>Standing wave between SGH and test range antenna</t>
  </si>
  <si>
    <t>QZ ripple with SGH</t>
  </si>
  <si>
    <t>Switching uncertainty</t>
  </si>
  <si>
    <t>chamber</t>
  </si>
  <si>
    <t>Miscellaneous uncertainty</t>
  </si>
  <si>
    <t xml:space="preserve">Exp. normal </t>
  </si>
  <si>
    <t>Stage 2: DUT measurement</t>
    <phoneticPr fontId="7" type="noConversion"/>
  </si>
  <si>
    <t>rms calculations</t>
    <phoneticPr fontId="7" type="noConversion"/>
  </si>
  <si>
    <t>CATR</t>
    <phoneticPr fontId="7" type="noConversion"/>
  </si>
  <si>
    <r>
      <t>c</t>
    </r>
    <r>
      <rPr>
        <b/>
        <i/>
        <vertAlign val="subscript"/>
        <sz val="10"/>
        <color theme="1"/>
        <rFont val="Arial"/>
        <family val="2"/>
      </rPr>
      <t>i</t>
    </r>
  </si>
  <si>
    <r>
      <t xml:space="preserve">Standard uncertainty </t>
    </r>
    <r>
      <rPr>
        <b/>
        <i/>
        <sz val="10"/>
        <color theme="1"/>
        <rFont val="Arial"/>
        <family val="2"/>
      </rPr>
      <t>u</t>
    </r>
    <r>
      <rPr>
        <b/>
        <i/>
        <vertAlign val="subscript"/>
        <sz val="10"/>
        <color theme="1"/>
        <rFont val="Arial"/>
        <family val="2"/>
      </rPr>
      <t>i</t>
    </r>
    <r>
      <rPr>
        <b/>
        <sz val="10"/>
        <color rgb="FF000000"/>
        <rFont val="Arial"/>
        <family val="2"/>
      </rPr>
      <t xml:space="preserve"> [dB]</t>
    </r>
  </si>
  <si>
    <t>Indoor anachoic</t>
    <phoneticPr fontId="7" type="noConversion"/>
  </si>
  <si>
    <t>Instrument</t>
  </si>
  <si>
    <t>Standard uncertainty σ (dB)</t>
  </si>
  <si>
    <t>Probability distribution</t>
  </si>
  <si>
    <t>Uncertainty value (for the prob dist type)</t>
    <phoneticPr fontId="7" type="noConversion"/>
  </si>
  <si>
    <t>Expanded uncertainty (1.96σ - confidence interval of 95 %) [dB]</t>
    <phoneticPr fontId="7" type="noConversion"/>
  </si>
  <si>
    <t>Expanded uncertainty [dB]</t>
    <phoneticPr fontId="7" type="noConversion"/>
  </si>
  <si>
    <t>Agreed value</t>
    <phoneticPr fontId="7" type="noConversion"/>
  </si>
  <si>
    <t>Pointing misalignment between the AAS BS and the transmitting antenna</t>
  </si>
  <si>
    <t>Polarization mismatch between the AAS BS and the transmitting antenna</t>
  </si>
  <si>
    <t>Mutual coupling between the AAS BS and the transmitting antenna</t>
  </si>
  <si>
    <t>Impedance mismatch in the transmitting chain</t>
  </si>
  <si>
    <t>Impedance mismatch between the transmitting antenna and the network analyzer</t>
  </si>
  <si>
    <t>Positioning and pointing misalignment between the reference antenna and the transmitting antenna</t>
  </si>
  <si>
    <t>Impedance mismatch between the reference antenna and network analyzer</t>
  </si>
  <si>
    <t>Mutual coupling between the reference antenna and the transmitting antenna</t>
  </si>
  <si>
    <t>Influence of the transmitting antenna feed cable</t>
  </si>
  <si>
    <t>Uncertainty of the absolute gain of the transmitting antenna</t>
  </si>
  <si>
    <t>Insertion loss of transmitter chain</t>
  </si>
  <si>
    <t>RF leakage,  (SGH connector terminated &amp; test range antenna connector cable terminated)</t>
  </si>
  <si>
    <t>B1-1</t>
    <phoneticPr fontId="7" type="noConversion"/>
  </si>
  <si>
    <t>B1-2</t>
    <phoneticPr fontId="7" type="noConversion"/>
  </si>
  <si>
    <t>B1-3</t>
  </si>
  <si>
    <t>B1-6</t>
  </si>
  <si>
    <t>B1-4a</t>
    <phoneticPr fontId="7" type="noConversion"/>
  </si>
  <si>
    <t>B1-5a</t>
    <phoneticPr fontId="7" type="noConversion"/>
  </si>
  <si>
    <t>Test Equipment Errors</t>
    <phoneticPr fontId="7" type="noConversion"/>
  </si>
  <si>
    <t>UID</t>
    <phoneticPr fontId="7" type="noConversion"/>
  </si>
  <si>
    <t>divisor</t>
    <phoneticPr fontId="7" type="noConversion"/>
  </si>
  <si>
    <t>C1-1</t>
    <phoneticPr fontId="7" type="noConversion"/>
  </si>
  <si>
    <t>C1-2</t>
    <phoneticPr fontId="7" type="noConversion"/>
  </si>
  <si>
    <t>Uncertainty of the RF signal generator</t>
    <phoneticPr fontId="7" type="noConversion"/>
  </si>
  <si>
    <t>C1-3</t>
  </si>
  <si>
    <t>C1-4</t>
  </si>
  <si>
    <t>B1-7</t>
    <phoneticPr fontId="7" type="noConversion"/>
  </si>
  <si>
    <t>B1-8</t>
    <phoneticPr fontId="7" type="noConversion"/>
  </si>
  <si>
    <t>B1-9</t>
    <phoneticPr fontId="7" type="noConversion"/>
  </si>
  <si>
    <t>B1-10</t>
    <phoneticPr fontId="7" type="noConversion"/>
  </si>
  <si>
    <t>B1-11</t>
  </si>
  <si>
    <t>B1-3</t>
    <phoneticPr fontId="7" type="noConversion"/>
  </si>
  <si>
    <t>Polarization mismatch between the reference antenna and the transmitting antenna</t>
    <phoneticPr fontId="7" type="noConversion"/>
  </si>
  <si>
    <t>B1-4b</t>
    <phoneticPr fontId="7" type="noConversion"/>
  </si>
  <si>
    <t>B1-5b</t>
    <phoneticPr fontId="7" type="noConversion"/>
  </si>
  <si>
    <t>B1-6</t>
    <phoneticPr fontId="7" type="noConversion"/>
  </si>
  <si>
    <t>B1-12</t>
    <phoneticPr fontId="7" type="noConversion"/>
  </si>
  <si>
    <t>B1-13</t>
    <phoneticPr fontId="7" type="noConversion"/>
  </si>
  <si>
    <t>B1-14</t>
    <phoneticPr fontId="7" type="noConversion"/>
  </si>
  <si>
    <t>B1-15</t>
    <phoneticPr fontId="7" type="noConversion"/>
  </si>
  <si>
    <t>B2-1a</t>
    <phoneticPr fontId="7" type="noConversion"/>
  </si>
  <si>
    <t>B2-2</t>
    <phoneticPr fontId="7" type="noConversion"/>
  </si>
  <si>
    <t>RF leakage &amp; dynamic range, test range antenna cable connector terminated.</t>
    <phoneticPr fontId="7" type="noConversion"/>
  </si>
  <si>
    <t>B2-3</t>
    <phoneticPr fontId="7" type="noConversion"/>
  </si>
  <si>
    <t>B2-4a</t>
    <phoneticPr fontId="7" type="noConversion"/>
  </si>
  <si>
    <t>B2-6</t>
    <phoneticPr fontId="7" type="noConversion"/>
  </si>
  <si>
    <t>Mismatch of transmit chain (i.e. between transmitting measurement antenna and DUT)</t>
    <phoneticPr fontId="7" type="noConversion"/>
  </si>
  <si>
    <t>B2-5</t>
    <phoneticPr fontId="7" type="noConversion"/>
  </si>
  <si>
    <t>B2-7</t>
    <phoneticPr fontId="7" type="noConversion"/>
  </si>
  <si>
    <t>B2-8</t>
    <phoneticPr fontId="7" type="noConversion"/>
  </si>
  <si>
    <t>Influence of the calibration antenna feed cable</t>
    <phoneticPr fontId="7" type="noConversion"/>
  </si>
  <si>
    <t>B2-4b</t>
    <phoneticPr fontId="7" type="noConversion"/>
  </si>
  <si>
    <t>Misalignment calibration antenna &amp; pointing error</t>
    <phoneticPr fontId="7" type="noConversion"/>
  </si>
  <si>
    <t>Review comments (RAN4#94)</t>
    <phoneticPr fontId="7" type="noConversion"/>
  </si>
  <si>
    <t>Expanded uncertainty [dB]</t>
    <phoneticPr fontId="7" type="noConversion"/>
  </si>
  <si>
    <t>A method exceeds agreed value</t>
    <phoneticPr fontId="7" type="noConversion"/>
  </si>
  <si>
    <t>IAC</t>
    <phoneticPr fontId="7" type="noConversion"/>
  </si>
  <si>
    <t>CATR</t>
    <phoneticPr fontId="7" type="noConversion"/>
  </si>
  <si>
    <t>Agreed value</t>
    <phoneticPr fontId="7" type="noConversion"/>
  </si>
  <si>
    <t>EIS</t>
    <phoneticPr fontId="7" type="noConversion"/>
  </si>
  <si>
    <t xml:space="preserve">Gaussian </t>
  </si>
  <si>
    <t>24.25&lt;f&lt;29.5GHz</t>
  </si>
  <si>
    <t>37&lt;f&lt;40GHz</t>
  </si>
  <si>
    <t xml:space="preserve">MVG No is 1.6 much higher than0.52 used by Ericsson and Keysight, TX ref antenna also used 0.52 </t>
    <phoneticPr fontId="7" type="noConversion"/>
  </si>
  <si>
    <t xml:space="preserve">Ericsson use 0.3, this is same as agreed in Tx. MVG use 0.4, Keysight 0.2. </t>
    <phoneticPr fontId="7" type="noConversion"/>
  </si>
  <si>
    <t>Ericsson use 0.57, MVG and Keysight use 0.9.  FR1 value was 0.46. As TE use Keysight number</t>
    <phoneticPr fontId="7" type="noConversion"/>
  </si>
  <si>
    <t>Ericsson 0.2, MVG, Keysignt 0.1. 0.2 is consiatnt with same error in Tx</t>
    <phoneticPr fontId="7" type="noConversion"/>
  </si>
  <si>
    <t>MVG 0.1, Keysight 0.03, Ericsson 0.21. . O.21 is consiatnt with Tx</t>
    <phoneticPr fontId="7" type="noConversion"/>
  </si>
  <si>
    <t>MVG &amp; Keysight 0.1, Ericsson 0.01. . O.o1 is consiatnt with Tx</t>
    <phoneticPr fontId="7" type="noConversion"/>
  </si>
  <si>
    <t>All agree 0.4</t>
    <phoneticPr fontId="7" type="noConversion"/>
  </si>
  <si>
    <t>MVG 0.5, Keysight 0.74, Ericsson 0.43/0.57., equivilment missmatch in Tx (Rx chain) is same as Ericsson</t>
    <phoneticPr fontId="7" type="noConversion"/>
  </si>
  <si>
    <t>MVG 0, Keysight 0.12, Ericsson 0.26, No equivilment missmatch in Tx, take mean 0.12</t>
    <phoneticPr fontId="7" type="noConversion"/>
  </si>
  <si>
    <t>MVG &amp; Keysight 0.1, Ericsson 0.01. . 0.01 is consiatnt with Tx</t>
    <phoneticPr fontId="7" type="noConversion"/>
  </si>
  <si>
    <t>MVG &amp; Keysight 0, Ericsson 0.21. . In TX we use 0.21/0.29 use same here</t>
    <phoneticPr fontId="7" type="noConversion"/>
  </si>
  <si>
    <t>MVG 0.2, Keysight 0.072, Ericsson 0.1,  Tx uses 0.01!, use 0.1</t>
    <phoneticPr fontId="7" type="noConversion"/>
  </si>
  <si>
    <t>All 0</t>
    <phoneticPr fontId="7" type="noConversion"/>
  </si>
  <si>
    <t>MVG &amp; Keysight 0, Ericsson 0.3 . In TX we use 0</t>
    <phoneticPr fontId="7" type="noConversion"/>
  </si>
  <si>
    <t>MVG 0.1, Keysight 0.03, Ericsson 0.09,  Tx uses 0.09!, use 0.09</t>
    <phoneticPr fontId="7" type="noConversion"/>
  </si>
  <si>
    <t>MVG 0, Keysight 0.1, Ericsson 0.43,  Tx uses 0.1, use 0.1</t>
    <phoneticPr fontId="7" type="noConversion"/>
  </si>
  <si>
    <t>Misalignment  positioning system</t>
    <phoneticPr fontId="7" type="noConversion"/>
  </si>
  <si>
    <t>All 0, not used in any other budget - remove</t>
    <phoneticPr fontId="7" type="noConversion"/>
  </si>
  <si>
    <t>Misalignment calibration system</t>
  </si>
  <si>
    <t>This is the same error as B2-11, should be misalignmnet of the positioning system? Zero</t>
    <phoneticPr fontId="7" type="noConversion"/>
  </si>
  <si>
    <t>B2-9</t>
    <phoneticPr fontId="7" type="noConversion"/>
  </si>
  <si>
    <t>B2-11</t>
    <phoneticPr fontId="7" type="noConversion"/>
  </si>
  <si>
    <t>B2-10</t>
    <phoneticPr fontId="7" type="noConversion"/>
  </si>
  <si>
    <t>B2-11b</t>
    <phoneticPr fontId="7" type="noConversion"/>
  </si>
  <si>
    <t>B2-12</t>
    <phoneticPr fontId="7" type="noConversion"/>
  </si>
  <si>
    <t>B2-13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</si>
</sst>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theme="1"/>
      <name val="Arial"/>
      <family val="2"/>
    </font>
    <font>
      <b/>
      <i/>
      <vertAlign val="subscript"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Calibri"/>
      <family val="3"/>
      <charset val="134"/>
      <scheme val="minor"/>
    </font>
    <font>
      <sz val="12"/>
      <name val="宋体"/>
      <family val="3"/>
      <charset val="13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 Unicode MS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Arial Unicode MS"/>
      <family val="2"/>
      <charset val="128"/>
    </font>
    <font>
      <b/>
      <i/>
      <sz val="10"/>
      <color theme="1"/>
      <name val="Arial"/>
      <family val="2"/>
    </font>
    <font>
      <b/>
      <i/>
      <vertAlign val="subscript"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0" tint="-0.34998626667073579"/>
      <name val="Arial"/>
      <family val="2"/>
    </font>
    <font>
      <sz val="6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 Unicode MS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2" fontId="11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2" fontId="0" fillId="0" borderId="0" xfId="0" applyNumberFormat="1"/>
    <xf numFmtId="2" fontId="9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/>
    <xf numFmtId="2" fontId="11" fillId="7" borderId="1" xfId="0" applyNumberFormat="1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22" fillId="7" borderId="7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2" fontId="0" fillId="0" borderId="1" xfId="0" applyNumberFormat="1" applyBorder="1"/>
    <xf numFmtId="2" fontId="20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/>
  </sheetViews>
  <sheetFormatPr defaultRowHeight="15"/>
  <cols>
    <col min="1" max="1" width="2.42578125" customWidth="1"/>
    <col min="3" max="10" width="5.7109375" customWidth="1"/>
  </cols>
  <sheetData>
    <row r="2" spans="2:10">
      <c r="B2" s="69"/>
      <c r="C2" s="70" t="s">
        <v>102</v>
      </c>
      <c r="D2" s="70"/>
      <c r="E2" s="70"/>
      <c r="F2" s="70"/>
      <c r="G2" s="70"/>
      <c r="H2" s="70"/>
      <c r="I2" s="71" t="s">
        <v>103</v>
      </c>
      <c r="J2" s="71"/>
    </row>
    <row r="3" spans="2:10">
      <c r="B3" s="69"/>
      <c r="C3" s="69" t="s">
        <v>104</v>
      </c>
      <c r="D3" s="69"/>
      <c r="E3" s="69" t="s">
        <v>105</v>
      </c>
      <c r="F3" s="69"/>
      <c r="G3" s="68" t="s">
        <v>106</v>
      </c>
      <c r="H3" s="68"/>
      <c r="I3" s="71"/>
      <c r="J3" s="71"/>
    </row>
    <row r="4" spans="2:10" ht="36">
      <c r="B4" s="69"/>
      <c r="C4" s="13" t="s">
        <v>109</v>
      </c>
      <c r="D4" s="13" t="s">
        <v>110</v>
      </c>
      <c r="E4" s="13" t="s">
        <v>109</v>
      </c>
      <c r="F4" s="13" t="s">
        <v>110</v>
      </c>
      <c r="G4" s="55" t="s">
        <v>109</v>
      </c>
      <c r="H4" s="55" t="s">
        <v>110</v>
      </c>
      <c r="I4" s="62" t="s">
        <v>109</v>
      </c>
      <c r="J4" s="62" t="s">
        <v>110</v>
      </c>
    </row>
    <row r="5" spans="2:10">
      <c r="B5" s="63" t="s">
        <v>107</v>
      </c>
      <c r="C5" s="64">
        <f>EIS!C3</f>
        <v>2.3346904831832989</v>
      </c>
      <c r="D5" s="64">
        <f>EIS!D3</f>
        <v>2.4550249908300321</v>
      </c>
      <c r="E5" s="64">
        <f>EIS!C4</f>
        <v>2.2510723015191374</v>
      </c>
      <c r="F5" s="64">
        <f>EIS!D4</f>
        <v>2.3266006332558811</v>
      </c>
      <c r="G5" s="65">
        <f>EIS!C5</f>
        <v>2.4</v>
      </c>
      <c r="H5" s="65">
        <f>EIS!D5</f>
        <v>2.4</v>
      </c>
      <c r="I5" s="66" t="str">
        <f>IF(ROUND(MAX(C5,E5),1)&gt;G5,"x","")</f>
        <v/>
      </c>
      <c r="J5" s="66" t="str">
        <f>IF(ROUND(MAX(D5,F5),1)&gt;H5,"x","")</f>
        <v>x</v>
      </c>
    </row>
    <row r="11" spans="2:10">
      <c r="B11" s="41"/>
    </row>
    <row r="12" spans="2:10">
      <c r="B12" s="41"/>
    </row>
    <row r="13" spans="2:10">
      <c r="B13" s="41"/>
    </row>
    <row r="14" spans="2:10">
      <c r="B14" s="41"/>
    </row>
    <row r="15" spans="2:10">
      <c r="B15" s="41"/>
    </row>
    <row r="16" spans="2:10">
      <c r="B16" s="41"/>
    </row>
    <row r="17" spans="2:4">
      <c r="B17" s="41"/>
      <c r="C17" s="41"/>
      <c r="D17" s="41"/>
    </row>
    <row r="18" spans="2:4">
      <c r="B18" s="41"/>
      <c r="C18" s="41"/>
      <c r="D18" s="41"/>
    </row>
    <row r="19" spans="2:4">
      <c r="C19" s="41"/>
      <c r="D19" s="41"/>
    </row>
  </sheetData>
  <mergeCells count="6">
    <mergeCell ref="G3:H3"/>
    <mergeCell ref="B2:B4"/>
    <mergeCell ref="C2:H2"/>
    <mergeCell ref="I2:J3"/>
    <mergeCell ref="C3:D3"/>
    <mergeCell ref="E3:F3"/>
  </mergeCells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Normal="100" workbookViewId="0">
      <selection activeCell="C4" sqref="C4:D4"/>
    </sheetView>
  </sheetViews>
  <sheetFormatPr defaultColWidth="9" defaultRowHeight="12"/>
  <cols>
    <col min="1" max="1" width="9.140625" style="25" bestFit="1" customWidth="1"/>
    <col min="2" max="2" width="36.28515625" style="30" customWidth="1"/>
    <col min="3" max="4" width="9.140625" style="43" bestFit="1" customWidth="1"/>
    <col min="5" max="5" width="9" style="27"/>
    <col min="6" max="6" width="10.85546875" style="43" bestFit="1" customWidth="1"/>
    <col min="7" max="8" width="9.140625" style="43" bestFit="1" customWidth="1"/>
    <col min="9" max="9" width="9" style="23"/>
    <col min="10" max="10" width="32.7109375" style="23" customWidth="1"/>
    <col min="11" max="16384" width="9" style="23"/>
  </cols>
  <sheetData>
    <row r="1" spans="1:10">
      <c r="J1" s="38" t="s">
        <v>101</v>
      </c>
    </row>
    <row r="2" spans="1:10">
      <c r="B2" s="75" t="s">
        <v>66</v>
      </c>
      <c r="C2" s="76"/>
      <c r="D2" s="76"/>
      <c r="E2" s="76"/>
      <c r="F2" s="76"/>
      <c r="G2" s="76"/>
      <c r="H2" s="76"/>
      <c r="J2" s="39"/>
    </row>
    <row r="3" spans="1:10" ht="23.25" customHeight="1">
      <c r="A3" s="72" t="s">
        <v>67</v>
      </c>
      <c r="B3" s="78" t="s">
        <v>41</v>
      </c>
      <c r="C3" s="77" t="s">
        <v>44</v>
      </c>
      <c r="D3" s="77"/>
      <c r="E3" s="79" t="s">
        <v>43</v>
      </c>
      <c r="F3" s="73" t="s">
        <v>68</v>
      </c>
      <c r="G3" s="77" t="s">
        <v>42</v>
      </c>
      <c r="H3" s="77"/>
      <c r="J3" s="39"/>
    </row>
    <row r="4" spans="1:10" ht="24.75" thickBot="1">
      <c r="A4" s="72"/>
      <c r="B4" s="78"/>
      <c r="C4" s="56" t="s">
        <v>109</v>
      </c>
      <c r="D4" s="56" t="s">
        <v>110</v>
      </c>
      <c r="E4" s="79"/>
      <c r="F4" s="74"/>
      <c r="G4" s="56" t="s">
        <v>109</v>
      </c>
      <c r="H4" s="56" t="s">
        <v>110</v>
      </c>
      <c r="J4" s="39"/>
    </row>
    <row r="5" spans="1:10">
      <c r="A5" s="24" t="s">
        <v>69</v>
      </c>
      <c r="B5" s="29"/>
      <c r="C5" s="42"/>
      <c r="D5" s="42"/>
      <c r="E5" s="13"/>
      <c r="F5" s="44"/>
      <c r="G5" s="44"/>
      <c r="H5" s="44"/>
      <c r="J5" s="39"/>
    </row>
    <row r="6" spans="1:10" ht="33.75">
      <c r="A6" s="24" t="s">
        <v>70</v>
      </c>
      <c r="B6" s="29" t="s">
        <v>71</v>
      </c>
      <c r="C6" s="42">
        <v>0.9</v>
      </c>
      <c r="D6" s="42">
        <v>0.9</v>
      </c>
      <c r="E6" s="13" t="s">
        <v>11</v>
      </c>
      <c r="F6" s="44">
        <v>1</v>
      </c>
      <c r="G6" s="44">
        <f>C6/$F6</f>
        <v>0.9</v>
      </c>
      <c r="H6" s="44">
        <f>D6/$F6</f>
        <v>0.9</v>
      </c>
      <c r="J6" s="40" t="s">
        <v>113</v>
      </c>
    </row>
    <row r="7" spans="1:10" ht="22.5">
      <c r="A7" s="24" t="s">
        <v>72</v>
      </c>
      <c r="B7" s="12" t="s">
        <v>16</v>
      </c>
      <c r="C7" s="42">
        <v>0.3</v>
      </c>
      <c r="D7" s="42">
        <v>0.3</v>
      </c>
      <c r="E7" s="13" t="s">
        <v>11</v>
      </c>
      <c r="F7" s="44">
        <v>1</v>
      </c>
      <c r="G7" s="44">
        <f t="shared" ref="G7:G8" si="0">C7/$F7</f>
        <v>0.3</v>
      </c>
      <c r="H7" s="44">
        <f t="shared" ref="H7:H8" si="1">D7/$F7</f>
        <v>0.3</v>
      </c>
      <c r="J7" s="40" t="s">
        <v>112</v>
      </c>
    </row>
    <row r="8" spans="1:10" ht="33.75">
      <c r="A8" s="24" t="s">
        <v>73</v>
      </c>
      <c r="B8" s="12" t="s">
        <v>19</v>
      </c>
      <c r="C8" s="42">
        <v>0.52</v>
      </c>
      <c r="D8" s="42">
        <v>0.52</v>
      </c>
      <c r="E8" s="13" t="s">
        <v>9</v>
      </c>
      <c r="F8" s="44">
        <f>3^0.5</f>
        <v>1.7320508075688772</v>
      </c>
      <c r="G8" s="44">
        <f t="shared" si="0"/>
        <v>0.30022213997860542</v>
      </c>
      <c r="H8" s="44">
        <f t="shared" si="1"/>
        <v>0.30022213997860542</v>
      </c>
      <c r="J8" s="40" t="s">
        <v>111</v>
      </c>
    </row>
    <row r="9" spans="1:10">
      <c r="E9" s="14"/>
      <c r="F9" s="46"/>
      <c r="G9" s="45"/>
      <c r="H9" s="45"/>
      <c r="J9" s="39"/>
    </row>
    <row r="10" spans="1:10">
      <c r="E10" s="14"/>
      <c r="F10" s="46"/>
      <c r="G10" s="45"/>
      <c r="H10" s="45"/>
      <c r="J10" s="39"/>
    </row>
  </sheetData>
  <mergeCells count="7">
    <mergeCell ref="A3:A4"/>
    <mergeCell ref="F3:F4"/>
    <mergeCell ref="B2:H2"/>
    <mergeCell ref="C3:D3"/>
    <mergeCell ref="G3:H3"/>
    <mergeCell ref="B3:B4"/>
    <mergeCell ref="E3:E4"/>
  </mergeCells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opLeftCell="A17" zoomScaleNormal="100" workbookViewId="0">
      <selection activeCell="B2" sqref="B2:J28"/>
    </sheetView>
  </sheetViews>
  <sheetFormatPr defaultColWidth="9" defaultRowHeight="15"/>
  <cols>
    <col min="1" max="1" width="4.5703125" style="6" customWidth="1"/>
    <col min="2" max="2" width="9" style="6"/>
    <col min="3" max="3" width="50.28515625" style="7" customWidth="1"/>
    <col min="4" max="5" width="9" style="48"/>
    <col min="6" max="6" width="9" style="8"/>
    <col min="7" max="7" width="10.28515625" style="48" bestFit="1" customWidth="1"/>
    <col min="8" max="8" width="9" style="8"/>
    <col min="9" max="10" width="9" style="48"/>
    <col min="11" max="11" width="4.28515625" style="6" customWidth="1"/>
    <col min="12" max="12" width="32.7109375" style="23" customWidth="1"/>
    <col min="13" max="16384" width="9" style="6"/>
  </cols>
  <sheetData>
    <row r="1" spans="2:12">
      <c r="B1" s="81" t="s">
        <v>40</v>
      </c>
      <c r="C1" s="81"/>
      <c r="D1" s="81"/>
      <c r="E1" s="81"/>
      <c r="F1" s="81"/>
      <c r="G1" s="81"/>
      <c r="H1" s="81"/>
      <c r="I1" s="81"/>
      <c r="J1" s="81"/>
      <c r="L1" s="38" t="s">
        <v>101</v>
      </c>
    </row>
    <row r="2" spans="2:12" ht="34.5" customHeight="1">
      <c r="B2" s="11"/>
      <c r="C2" s="12"/>
      <c r="D2" s="82" t="s">
        <v>2</v>
      </c>
      <c r="E2" s="82"/>
      <c r="F2" s="83" t="s">
        <v>3</v>
      </c>
      <c r="G2" s="82" t="s">
        <v>4</v>
      </c>
      <c r="H2" s="84" t="s">
        <v>38</v>
      </c>
      <c r="I2" s="85" t="s">
        <v>39</v>
      </c>
      <c r="J2" s="85"/>
      <c r="L2" s="39"/>
    </row>
    <row r="3" spans="2:12" ht="24.75" thickBot="1">
      <c r="B3" s="11"/>
      <c r="C3" s="12"/>
      <c r="D3" s="56" t="s">
        <v>109</v>
      </c>
      <c r="E3" s="56" t="s">
        <v>110</v>
      </c>
      <c r="F3" s="83"/>
      <c r="G3" s="82"/>
      <c r="H3" s="84"/>
      <c r="I3" s="56" t="s">
        <v>109</v>
      </c>
      <c r="J3" s="56" t="s">
        <v>110</v>
      </c>
      <c r="L3" s="39"/>
    </row>
    <row r="4" spans="2:12">
      <c r="B4" s="80" t="s">
        <v>35</v>
      </c>
      <c r="C4" s="80"/>
      <c r="D4" s="80"/>
      <c r="E4" s="80"/>
      <c r="F4" s="80"/>
      <c r="G4" s="80"/>
      <c r="H4" s="80"/>
      <c r="I4" s="80"/>
      <c r="J4" s="80"/>
      <c r="L4" s="39"/>
    </row>
    <row r="5" spans="2:12" ht="30">
      <c r="B5" s="11" t="s">
        <v>60</v>
      </c>
      <c r="C5" s="12" t="s">
        <v>8</v>
      </c>
      <c r="D5" s="13">
        <v>0.18</v>
      </c>
      <c r="E5" s="13">
        <v>0.18</v>
      </c>
      <c r="F5" s="53" t="s">
        <v>9</v>
      </c>
      <c r="G5" s="47">
        <f>3^0.5</f>
        <v>1.7320508075688772</v>
      </c>
      <c r="H5" s="53">
        <v>1</v>
      </c>
      <c r="I5" s="47">
        <f t="shared" ref="I5:I13" si="0">D5/$G5</f>
        <v>0.10392304845413264</v>
      </c>
      <c r="J5" s="47">
        <f t="shared" ref="J5:J13" si="1">E5/$G5</f>
        <v>0.10392304845413264</v>
      </c>
      <c r="L5" s="39"/>
    </row>
    <row r="6" spans="2:12" ht="30">
      <c r="B6" s="11" t="s">
        <v>61</v>
      </c>
      <c r="C6" s="12" t="s">
        <v>48</v>
      </c>
      <c r="D6" s="13">
        <v>0.18</v>
      </c>
      <c r="E6" s="13">
        <v>0.18</v>
      </c>
      <c r="F6" s="53" t="s">
        <v>9</v>
      </c>
      <c r="G6" s="47">
        <f>3^0.5</f>
        <v>1.7320508075688772</v>
      </c>
      <c r="H6" s="53">
        <v>1</v>
      </c>
      <c r="I6" s="47">
        <f t="shared" si="0"/>
        <v>0.10392304845413264</v>
      </c>
      <c r="J6" s="47">
        <f t="shared" si="1"/>
        <v>0.10392304845413264</v>
      </c>
      <c r="L6" s="39"/>
    </row>
    <row r="7" spans="2:12">
      <c r="B7" s="11" t="s">
        <v>62</v>
      </c>
      <c r="C7" s="12" t="s">
        <v>10</v>
      </c>
      <c r="D7" s="13">
        <v>0.1</v>
      </c>
      <c r="E7" s="13">
        <v>0.1</v>
      </c>
      <c r="F7" s="53" t="s">
        <v>11</v>
      </c>
      <c r="G7" s="47">
        <v>1</v>
      </c>
      <c r="H7" s="53">
        <v>1</v>
      </c>
      <c r="I7" s="47">
        <f t="shared" si="0"/>
        <v>0.1</v>
      </c>
      <c r="J7" s="47">
        <f t="shared" si="1"/>
        <v>0.1</v>
      </c>
      <c r="L7" s="39"/>
    </row>
    <row r="8" spans="2:12" ht="30">
      <c r="B8" s="11" t="s">
        <v>64</v>
      </c>
      <c r="C8" s="12" t="s">
        <v>49</v>
      </c>
      <c r="D8" s="13">
        <v>1.7999999999999999E-2</v>
      </c>
      <c r="E8" s="13">
        <v>1.7999999999999999E-2</v>
      </c>
      <c r="F8" s="53" t="s">
        <v>9</v>
      </c>
      <c r="G8" s="47">
        <f t="shared" ref="G8:G9" si="2">3^0.5</f>
        <v>1.7320508075688772</v>
      </c>
      <c r="H8" s="53">
        <v>1</v>
      </c>
      <c r="I8" s="47">
        <f t="shared" si="0"/>
        <v>1.0392304845413263E-2</v>
      </c>
      <c r="J8" s="47">
        <f t="shared" si="1"/>
        <v>1.0392304845413263E-2</v>
      </c>
      <c r="L8" s="39"/>
    </row>
    <row r="9" spans="2:12" ht="30">
      <c r="B9" s="11" t="s">
        <v>65</v>
      </c>
      <c r="C9" s="12" t="s">
        <v>50</v>
      </c>
      <c r="D9" s="13">
        <v>0</v>
      </c>
      <c r="E9" s="13">
        <v>0</v>
      </c>
      <c r="F9" s="53" t="s">
        <v>9</v>
      </c>
      <c r="G9" s="47">
        <f t="shared" si="2"/>
        <v>1.7320508075688772</v>
      </c>
      <c r="H9" s="53">
        <v>1</v>
      </c>
      <c r="I9" s="47">
        <f t="shared" si="0"/>
        <v>0</v>
      </c>
      <c r="J9" s="47">
        <f t="shared" si="1"/>
        <v>0</v>
      </c>
      <c r="L9" s="39"/>
    </row>
    <row r="10" spans="2:12">
      <c r="B10" s="11" t="s">
        <v>63</v>
      </c>
      <c r="C10" s="12" t="s">
        <v>12</v>
      </c>
      <c r="D10" s="13">
        <v>7.0000000000000007E-2</v>
      </c>
      <c r="E10" s="13">
        <v>7.0000000000000007E-2</v>
      </c>
      <c r="F10" s="53" t="s">
        <v>11</v>
      </c>
      <c r="G10" s="47">
        <v>1</v>
      </c>
      <c r="H10" s="53">
        <v>1</v>
      </c>
      <c r="I10" s="47">
        <f t="shared" si="0"/>
        <v>7.0000000000000007E-2</v>
      </c>
      <c r="J10" s="47">
        <f t="shared" si="1"/>
        <v>7.0000000000000007E-2</v>
      </c>
      <c r="L10" s="39"/>
    </row>
    <row r="11" spans="2:12">
      <c r="B11" s="11" t="str">
        <f>TE!A6</f>
        <v>C1-2</v>
      </c>
      <c r="C11" s="11" t="str">
        <f>TE!B6</f>
        <v>Uncertainty of the RF signal generator</v>
      </c>
      <c r="D11" s="53">
        <f>TE!C6</f>
        <v>0.9</v>
      </c>
      <c r="E11" s="53">
        <f>TE!D6</f>
        <v>0.9</v>
      </c>
      <c r="F11" s="53" t="str">
        <f>TE!E6</f>
        <v>Gaussian</v>
      </c>
      <c r="G11" s="53">
        <f>TE!F6</f>
        <v>1</v>
      </c>
      <c r="H11" s="53">
        <v>1</v>
      </c>
      <c r="I11" s="47">
        <f t="shared" si="0"/>
        <v>0.9</v>
      </c>
      <c r="J11" s="47">
        <f t="shared" si="1"/>
        <v>0.9</v>
      </c>
      <c r="L11" s="39"/>
    </row>
    <row r="12" spans="2:12">
      <c r="B12" s="11" t="s">
        <v>74</v>
      </c>
      <c r="C12" s="12" t="s">
        <v>51</v>
      </c>
      <c r="D12" s="13">
        <v>0.42</v>
      </c>
      <c r="E12" s="13">
        <v>0.42</v>
      </c>
      <c r="F12" s="53" t="s">
        <v>13</v>
      </c>
      <c r="G12" s="47">
        <f>2^0.5</f>
        <v>1.4142135623730951</v>
      </c>
      <c r="H12" s="53">
        <v>1</v>
      </c>
      <c r="I12" s="47">
        <f t="shared" si="0"/>
        <v>0.29698484809834991</v>
      </c>
      <c r="J12" s="47">
        <f t="shared" si="1"/>
        <v>0.29698484809834991</v>
      </c>
      <c r="L12" s="39"/>
    </row>
    <row r="13" spans="2:12">
      <c r="B13" s="11" t="s">
        <v>75</v>
      </c>
      <c r="C13" s="12" t="s">
        <v>14</v>
      </c>
      <c r="D13" s="13">
        <v>0.18</v>
      </c>
      <c r="E13" s="13">
        <v>0.25</v>
      </c>
      <c r="F13" s="53" t="s">
        <v>9</v>
      </c>
      <c r="G13" s="47">
        <f>3^0.5</f>
        <v>1.7320508075688772</v>
      </c>
      <c r="H13" s="53">
        <v>1</v>
      </c>
      <c r="I13" s="47">
        <f t="shared" si="0"/>
        <v>0.10392304845413264</v>
      </c>
      <c r="J13" s="47">
        <f t="shared" si="1"/>
        <v>0.14433756729740646</v>
      </c>
      <c r="L13" s="39"/>
    </row>
    <row r="14" spans="2:12">
      <c r="B14" s="80" t="s">
        <v>15</v>
      </c>
      <c r="C14" s="80"/>
      <c r="D14" s="80"/>
      <c r="E14" s="80"/>
      <c r="F14" s="80"/>
      <c r="G14" s="80"/>
      <c r="H14" s="80"/>
      <c r="I14" s="80"/>
      <c r="J14" s="80"/>
      <c r="L14" s="40"/>
    </row>
    <row r="15" spans="2:12" ht="30">
      <c r="B15" s="11" t="s">
        <v>76</v>
      </c>
      <c r="C15" s="12" t="s">
        <v>52</v>
      </c>
      <c r="D15" s="57">
        <v>0.43</v>
      </c>
      <c r="E15" s="57">
        <v>0.56999999999999995</v>
      </c>
      <c r="F15" s="53" t="s">
        <v>13</v>
      </c>
      <c r="G15" s="47">
        <f>2^0.5</f>
        <v>1.4142135623730951</v>
      </c>
      <c r="H15" s="53">
        <v>1</v>
      </c>
      <c r="I15" s="47">
        <f t="shared" ref="I15:I27" si="3">D15/$G15</f>
        <v>0.30405591591021541</v>
      </c>
      <c r="J15" s="47">
        <f t="shared" ref="J15:J27" si="4">E15/$G15</f>
        <v>0.40305086527633205</v>
      </c>
      <c r="L15" s="39"/>
    </row>
    <row r="16" spans="2:12" ht="30">
      <c r="B16" s="11" t="s">
        <v>77</v>
      </c>
      <c r="C16" s="12" t="s">
        <v>53</v>
      </c>
      <c r="D16" s="57">
        <v>0.43</v>
      </c>
      <c r="E16" s="57">
        <v>0.43</v>
      </c>
      <c r="F16" s="53" t="s">
        <v>9</v>
      </c>
      <c r="G16" s="47">
        <f>3^0.5</f>
        <v>1.7320508075688772</v>
      </c>
      <c r="H16" s="53">
        <v>1</v>
      </c>
      <c r="I16" s="47">
        <f t="shared" si="3"/>
        <v>0.2482606157515391</v>
      </c>
      <c r="J16" s="47">
        <f t="shared" si="4"/>
        <v>0.2482606157515391</v>
      </c>
      <c r="L16" s="39"/>
    </row>
    <row r="17" spans="2:12" ht="30">
      <c r="B17" s="11" t="s">
        <v>78</v>
      </c>
      <c r="C17" s="12" t="s">
        <v>54</v>
      </c>
      <c r="D17" s="57">
        <v>0.43</v>
      </c>
      <c r="E17" s="57">
        <v>0.56999999999999995</v>
      </c>
      <c r="F17" s="53" t="s">
        <v>13</v>
      </c>
      <c r="G17" s="47">
        <f>2^0.5</f>
        <v>1.4142135623730951</v>
      </c>
      <c r="H17" s="53">
        <v>1</v>
      </c>
      <c r="I17" s="47">
        <f t="shared" si="3"/>
        <v>0.30405591591021541</v>
      </c>
      <c r="J17" s="47">
        <f t="shared" si="4"/>
        <v>0.40305086527633205</v>
      </c>
      <c r="L17" s="39"/>
    </row>
    <row r="18" spans="2:12">
      <c r="B18" s="11" t="s">
        <v>79</v>
      </c>
      <c r="C18" s="12" t="s">
        <v>10</v>
      </c>
      <c r="D18" s="57">
        <v>0.1</v>
      </c>
      <c r="E18" s="57">
        <v>0.1</v>
      </c>
      <c r="F18" s="53" t="s">
        <v>11</v>
      </c>
      <c r="G18" s="47">
        <v>1</v>
      </c>
      <c r="H18" s="53">
        <v>1</v>
      </c>
      <c r="I18" s="47">
        <f t="shared" si="3"/>
        <v>0.1</v>
      </c>
      <c r="J18" s="47">
        <f t="shared" si="4"/>
        <v>0.1</v>
      </c>
      <c r="L18" s="39"/>
    </row>
    <row r="19" spans="2:12" ht="30">
      <c r="B19" s="11" t="s">
        <v>81</v>
      </c>
      <c r="C19" s="12" t="s">
        <v>80</v>
      </c>
      <c r="D19" s="57">
        <v>1.7999999999999999E-2</v>
      </c>
      <c r="E19" s="57">
        <v>1.7999999999999999E-2</v>
      </c>
      <c r="F19" s="53" t="s">
        <v>9</v>
      </c>
      <c r="G19" s="47">
        <f t="shared" ref="G19:G20" si="5">3^0.5</f>
        <v>1.7320508075688772</v>
      </c>
      <c r="H19" s="53">
        <v>1</v>
      </c>
      <c r="I19" s="47">
        <f t="shared" si="3"/>
        <v>1.0392304845413263E-2</v>
      </c>
      <c r="J19" s="47">
        <f t="shared" si="4"/>
        <v>1.0392304845413263E-2</v>
      </c>
      <c r="L19" s="39"/>
    </row>
    <row r="20" spans="2:12" ht="30">
      <c r="B20" s="11" t="s">
        <v>82</v>
      </c>
      <c r="C20" s="12" t="s">
        <v>55</v>
      </c>
      <c r="D20" s="57">
        <v>0</v>
      </c>
      <c r="E20" s="57">
        <v>0</v>
      </c>
      <c r="F20" s="53" t="s">
        <v>9</v>
      </c>
      <c r="G20" s="47">
        <f t="shared" si="5"/>
        <v>1.7320508075688772</v>
      </c>
      <c r="H20" s="53">
        <v>1</v>
      </c>
      <c r="I20" s="47">
        <f t="shared" si="3"/>
        <v>0</v>
      </c>
      <c r="J20" s="47">
        <f t="shared" si="4"/>
        <v>0</v>
      </c>
      <c r="L20" s="39"/>
    </row>
    <row r="21" spans="2:12">
      <c r="B21" s="11" t="s">
        <v>83</v>
      </c>
      <c r="C21" s="12" t="s">
        <v>12</v>
      </c>
      <c r="D21" s="57">
        <v>7.0000000000000007E-2</v>
      </c>
      <c r="E21" s="57">
        <v>7.0000000000000007E-2</v>
      </c>
      <c r="F21" s="53" t="s">
        <v>11</v>
      </c>
      <c r="G21" s="47">
        <v>1</v>
      </c>
      <c r="H21" s="53">
        <v>1</v>
      </c>
      <c r="I21" s="47">
        <f t="shared" si="3"/>
        <v>7.0000000000000007E-2</v>
      </c>
      <c r="J21" s="47">
        <f t="shared" si="4"/>
        <v>7.0000000000000007E-2</v>
      </c>
      <c r="L21" s="39"/>
    </row>
    <row r="22" spans="2:12">
      <c r="B22" s="11" t="str">
        <f>TE!A7</f>
        <v>C1-3</v>
      </c>
      <c r="C22" s="11" t="str">
        <f>TE!B7</f>
        <v>Uncertainty of the network analyzer</v>
      </c>
      <c r="D22" s="53">
        <f>TE!C7</f>
        <v>0.3</v>
      </c>
      <c r="E22" s="53">
        <f>TE!D7</f>
        <v>0.3</v>
      </c>
      <c r="F22" s="53" t="str">
        <f>TE!E7</f>
        <v>Gaussian</v>
      </c>
      <c r="G22" s="47">
        <f>TE!F7</f>
        <v>1</v>
      </c>
      <c r="H22" s="53">
        <v>1</v>
      </c>
      <c r="I22" s="47">
        <f t="shared" si="3"/>
        <v>0.3</v>
      </c>
      <c r="J22" s="47">
        <f t="shared" si="4"/>
        <v>0.3</v>
      </c>
      <c r="L22" s="39"/>
    </row>
    <row r="23" spans="2:12">
      <c r="B23" s="11" t="s">
        <v>84</v>
      </c>
      <c r="C23" s="12" t="s">
        <v>17</v>
      </c>
      <c r="D23" s="57">
        <v>0.18</v>
      </c>
      <c r="E23" s="57">
        <v>0.18</v>
      </c>
      <c r="F23" s="53" t="s">
        <v>9</v>
      </c>
      <c r="G23" s="47">
        <f>3^0.5</f>
        <v>1.7320508075688772</v>
      </c>
      <c r="H23" s="53">
        <v>1</v>
      </c>
      <c r="I23" s="47">
        <f t="shared" si="3"/>
        <v>0.10392304845413264</v>
      </c>
      <c r="J23" s="47">
        <f t="shared" si="4"/>
        <v>0.10392304845413264</v>
      </c>
      <c r="L23" s="39"/>
    </row>
    <row r="24" spans="2:12" ht="30">
      <c r="B24" s="11" t="s">
        <v>85</v>
      </c>
      <c r="C24" s="12" t="s">
        <v>18</v>
      </c>
      <c r="D24" s="57">
        <v>0.1</v>
      </c>
      <c r="E24" s="57">
        <v>0.1</v>
      </c>
      <c r="F24" s="53" t="s">
        <v>11</v>
      </c>
      <c r="G24" s="47">
        <v>1</v>
      </c>
      <c r="H24" s="53">
        <v>1</v>
      </c>
      <c r="I24" s="47">
        <f t="shared" si="3"/>
        <v>0.1</v>
      </c>
      <c r="J24" s="47">
        <f t="shared" si="4"/>
        <v>0.1</v>
      </c>
      <c r="L24" s="39"/>
    </row>
    <row r="25" spans="2:12">
      <c r="B25" s="11" t="s">
        <v>86</v>
      </c>
      <c r="C25" s="12" t="s">
        <v>56</v>
      </c>
      <c r="D25" s="57">
        <v>0.18</v>
      </c>
      <c r="E25" s="57">
        <v>0.18</v>
      </c>
      <c r="F25" s="53" t="s">
        <v>9</v>
      </c>
      <c r="G25" s="47">
        <f t="shared" ref="G25:G27" si="6">3^0.5</f>
        <v>1.7320508075688772</v>
      </c>
      <c r="H25" s="53">
        <v>1</v>
      </c>
      <c r="I25" s="47">
        <f t="shared" si="3"/>
        <v>0.10392304845413264</v>
      </c>
      <c r="J25" s="47">
        <f t="shared" si="4"/>
        <v>0.10392304845413264</v>
      </c>
      <c r="L25" s="39"/>
    </row>
    <row r="26" spans="2:12">
      <c r="B26" s="11" t="str">
        <f>TE!A8</f>
        <v>C1-4</v>
      </c>
      <c r="C26" s="11" t="str">
        <f>TE!B8</f>
        <v>Uncertainty of the absolute gain of the reference antenna</v>
      </c>
      <c r="D26" s="53">
        <f>TE!C8</f>
        <v>0.52</v>
      </c>
      <c r="E26" s="53">
        <f>TE!D8</f>
        <v>0.52</v>
      </c>
      <c r="F26" s="53" t="str">
        <f>TE!E8</f>
        <v>Rectangular</v>
      </c>
      <c r="G26" s="47">
        <f>TE!F8</f>
        <v>1.7320508075688772</v>
      </c>
      <c r="H26" s="53">
        <v>1</v>
      </c>
      <c r="I26" s="47">
        <f t="shared" si="3"/>
        <v>0.30022213997860542</v>
      </c>
      <c r="J26" s="47">
        <f t="shared" si="4"/>
        <v>0.30022213997860542</v>
      </c>
      <c r="L26" s="39"/>
    </row>
    <row r="27" spans="2:12" ht="30">
      <c r="B27" s="11" t="s">
        <v>87</v>
      </c>
      <c r="C27" s="12" t="s">
        <v>57</v>
      </c>
      <c r="D27" s="57">
        <v>0</v>
      </c>
      <c r="E27" s="57">
        <v>0</v>
      </c>
      <c r="F27" s="53" t="s">
        <v>9</v>
      </c>
      <c r="G27" s="47">
        <f t="shared" si="6"/>
        <v>1.7320508075688772</v>
      </c>
      <c r="H27" s="53">
        <v>1</v>
      </c>
      <c r="I27" s="47">
        <f t="shared" si="3"/>
        <v>0</v>
      </c>
      <c r="J27" s="47">
        <f t="shared" si="4"/>
        <v>0</v>
      </c>
      <c r="L27" s="39"/>
    </row>
    <row r="28" spans="2:12">
      <c r="L28" s="39"/>
    </row>
    <row r="29" spans="2:12">
      <c r="L29" s="39"/>
    </row>
    <row r="30" spans="2:12">
      <c r="L30" s="39"/>
    </row>
    <row r="31" spans="2:12">
      <c r="L31" s="39"/>
    </row>
    <row r="32" spans="2:12">
      <c r="L32" s="39"/>
    </row>
    <row r="33" spans="12:12">
      <c r="L33" s="39"/>
    </row>
    <row r="34" spans="12:12">
      <c r="L34" s="39"/>
    </row>
    <row r="35" spans="12:12">
      <c r="L35" s="39"/>
    </row>
    <row r="36" spans="12:12">
      <c r="L36" s="39"/>
    </row>
    <row r="37" spans="12:12">
      <c r="L37" s="39"/>
    </row>
    <row r="38" spans="12:12">
      <c r="L38" s="39"/>
    </row>
    <row r="39" spans="12:12">
      <c r="L39" s="39"/>
    </row>
    <row r="40" spans="12:12">
      <c r="L40" s="39"/>
    </row>
    <row r="41" spans="12:12">
      <c r="L41" s="39"/>
    </row>
    <row r="42" spans="12:12">
      <c r="L42" s="39"/>
    </row>
    <row r="43" spans="12:12">
      <c r="L43" s="39"/>
    </row>
    <row r="44" spans="12:12">
      <c r="L44" s="39"/>
    </row>
    <row r="45" spans="12:12">
      <c r="L45" s="39"/>
    </row>
    <row r="46" spans="12:12">
      <c r="L46" s="39"/>
    </row>
    <row r="47" spans="12:12">
      <c r="L47" s="39"/>
    </row>
  </sheetData>
  <mergeCells count="8">
    <mergeCell ref="B4:J4"/>
    <mergeCell ref="B14:J14"/>
    <mergeCell ref="B1:J1"/>
    <mergeCell ref="D2:E2"/>
    <mergeCell ref="F2:F3"/>
    <mergeCell ref="G2:G3"/>
    <mergeCell ref="H2:H3"/>
    <mergeCell ref="I2:J2"/>
  </mergeCells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workbookViewId="0">
      <selection activeCell="B24" sqref="B24"/>
    </sheetView>
  </sheetViews>
  <sheetFormatPr defaultColWidth="9" defaultRowHeight="15"/>
  <cols>
    <col min="1" max="2" width="9" style="6"/>
    <col min="3" max="3" width="50.28515625" style="7" customWidth="1"/>
    <col min="4" max="5" width="9" style="48"/>
    <col min="6" max="6" width="9" style="8"/>
    <col min="7" max="7" width="9" style="48"/>
    <col min="8" max="8" width="9" style="8"/>
    <col min="9" max="10" width="9" style="48"/>
    <col min="11" max="11" width="3.5703125" style="6" customWidth="1"/>
    <col min="12" max="12" width="32.7109375" style="23" customWidth="1"/>
    <col min="13" max="16384" width="9" style="6"/>
  </cols>
  <sheetData>
    <row r="1" spans="2:12">
      <c r="B1" s="87" t="s">
        <v>37</v>
      </c>
      <c r="C1" s="87"/>
      <c r="D1" s="87"/>
      <c r="E1" s="87"/>
      <c r="F1" s="87"/>
      <c r="G1" s="87"/>
      <c r="H1" s="87"/>
      <c r="I1" s="87"/>
      <c r="J1" s="87"/>
      <c r="L1" s="38" t="s">
        <v>101</v>
      </c>
    </row>
    <row r="2" spans="2:12" ht="34.5" customHeight="1">
      <c r="B2" s="11"/>
      <c r="C2" s="12"/>
      <c r="D2" s="82" t="s">
        <v>2</v>
      </c>
      <c r="E2" s="82"/>
      <c r="F2" s="83" t="s">
        <v>3</v>
      </c>
      <c r="G2" s="82" t="s">
        <v>4</v>
      </c>
      <c r="H2" s="84" t="s">
        <v>38</v>
      </c>
      <c r="I2" s="85" t="s">
        <v>39</v>
      </c>
      <c r="J2" s="85"/>
      <c r="L2" s="39"/>
    </row>
    <row r="3" spans="2:12" ht="24.75" thickBot="1">
      <c r="B3" s="11"/>
      <c r="C3" s="12"/>
      <c r="D3" s="56" t="s">
        <v>109</v>
      </c>
      <c r="E3" s="56" t="s">
        <v>110</v>
      </c>
      <c r="F3" s="83"/>
      <c r="G3" s="82"/>
      <c r="H3" s="84"/>
      <c r="I3" s="56" t="s">
        <v>109</v>
      </c>
      <c r="J3" s="56" t="s">
        <v>110</v>
      </c>
      <c r="L3" s="39"/>
    </row>
    <row r="4" spans="2:12">
      <c r="B4" s="80" t="s">
        <v>35</v>
      </c>
      <c r="C4" s="80"/>
      <c r="D4" s="80"/>
      <c r="E4" s="80"/>
      <c r="F4" s="80"/>
      <c r="G4" s="80"/>
      <c r="H4" s="80"/>
      <c r="I4" s="80"/>
      <c r="J4" s="80"/>
      <c r="L4" s="39"/>
    </row>
    <row r="5" spans="2:12">
      <c r="B5" s="32" t="s">
        <v>88</v>
      </c>
      <c r="C5" s="33" t="s">
        <v>24</v>
      </c>
      <c r="D5" s="49">
        <v>0.2</v>
      </c>
      <c r="E5" s="49">
        <v>0.2</v>
      </c>
      <c r="F5" s="34" t="s">
        <v>25</v>
      </c>
      <c r="G5" s="49">
        <v>2</v>
      </c>
      <c r="H5" s="34">
        <v>1</v>
      </c>
      <c r="I5" s="49">
        <f t="shared" ref="I5:J10" si="0">D5/$G5</f>
        <v>0.1</v>
      </c>
      <c r="J5" s="49">
        <f t="shared" si="0"/>
        <v>0.1</v>
      </c>
      <c r="L5" s="39" t="s">
        <v>114</v>
      </c>
    </row>
    <row r="6" spans="2:12">
      <c r="B6" s="32" t="s">
        <v>89</v>
      </c>
      <c r="C6" s="33" t="s">
        <v>26</v>
      </c>
      <c r="D6" s="49">
        <v>0.21</v>
      </c>
      <c r="E6" s="49">
        <v>0.21</v>
      </c>
      <c r="F6" s="34" t="s">
        <v>13</v>
      </c>
      <c r="G6" s="49">
        <f>2^0.5</f>
        <v>1.4142135623730951</v>
      </c>
      <c r="H6" s="34">
        <v>1</v>
      </c>
      <c r="I6" s="49">
        <f t="shared" si="0"/>
        <v>0.14849242404917495</v>
      </c>
      <c r="J6" s="49">
        <f t="shared" si="0"/>
        <v>0.14849242404917495</v>
      </c>
      <c r="L6" s="39" t="s">
        <v>115</v>
      </c>
    </row>
    <row r="7" spans="2:12">
      <c r="B7" s="32" t="str">
        <f>TE!A6</f>
        <v>C1-2</v>
      </c>
      <c r="C7" s="32" t="str">
        <f>TE!B6</f>
        <v>Uncertainty of the RF signal generator</v>
      </c>
      <c r="D7" s="54">
        <f>TE!C6</f>
        <v>0.9</v>
      </c>
      <c r="E7" s="54">
        <f>TE!D6</f>
        <v>0.9</v>
      </c>
      <c r="F7" s="54" t="str">
        <f>TE!E6</f>
        <v>Gaussian</v>
      </c>
      <c r="G7" s="54">
        <f>TE!F6</f>
        <v>1</v>
      </c>
      <c r="H7" s="54">
        <v>1</v>
      </c>
      <c r="I7" s="49">
        <f t="shared" si="0"/>
        <v>0.9</v>
      </c>
      <c r="J7" s="49">
        <f t="shared" si="0"/>
        <v>0.9</v>
      </c>
      <c r="L7" s="39"/>
    </row>
    <row r="8" spans="2:12" ht="30">
      <c r="B8" s="32" t="s">
        <v>91</v>
      </c>
      <c r="C8" s="33" t="s">
        <v>90</v>
      </c>
      <c r="D8" s="49">
        <v>0.01</v>
      </c>
      <c r="E8" s="49">
        <v>0.01</v>
      </c>
      <c r="F8" s="34" t="s">
        <v>11</v>
      </c>
      <c r="G8" s="49">
        <v>1</v>
      </c>
      <c r="H8" s="34">
        <v>1</v>
      </c>
      <c r="I8" s="49">
        <f t="shared" si="0"/>
        <v>0.01</v>
      </c>
      <c r="J8" s="49">
        <f t="shared" si="0"/>
        <v>0.01</v>
      </c>
      <c r="L8" s="39" t="s">
        <v>116</v>
      </c>
    </row>
    <row r="9" spans="2:12">
      <c r="B9" s="32" t="s">
        <v>92</v>
      </c>
      <c r="C9" s="33" t="s">
        <v>27</v>
      </c>
      <c r="D9" s="49">
        <v>0.4</v>
      </c>
      <c r="E9" s="49">
        <v>0.4</v>
      </c>
      <c r="F9" s="34" t="s">
        <v>108</v>
      </c>
      <c r="G9" s="49">
        <v>1</v>
      </c>
      <c r="H9" s="34">
        <v>1</v>
      </c>
      <c r="I9" s="49">
        <f t="shared" si="0"/>
        <v>0.4</v>
      </c>
      <c r="J9" s="49">
        <f t="shared" si="0"/>
        <v>0.4</v>
      </c>
      <c r="L9" s="39" t="s">
        <v>117</v>
      </c>
    </row>
    <row r="10" spans="2:12">
      <c r="B10" s="32" t="s">
        <v>131</v>
      </c>
      <c r="C10" s="33" t="s">
        <v>33</v>
      </c>
      <c r="D10" s="49">
        <v>0</v>
      </c>
      <c r="E10" s="49">
        <v>0</v>
      </c>
      <c r="F10" s="34" t="s">
        <v>11</v>
      </c>
      <c r="G10" s="49">
        <v>1</v>
      </c>
      <c r="H10" s="34">
        <v>1</v>
      </c>
      <c r="I10" s="49">
        <f t="shared" si="0"/>
        <v>0</v>
      </c>
      <c r="J10" s="49">
        <f t="shared" si="0"/>
        <v>0</v>
      </c>
      <c r="L10" s="39" t="s">
        <v>117</v>
      </c>
    </row>
    <row r="11" spans="2:12">
      <c r="B11" s="86" t="s">
        <v>15</v>
      </c>
      <c r="C11" s="86"/>
      <c r="D11" s="86"/>
      <c r="E11" s="86"/>
      <c r="F11" s="86"/>
      <c r="G11" s="86"/>
      <c r="H11" s="86"/>
      <c r="I11" s="86"/>
      <c r="J11" s="86"/>
      <c r="L11" s="39"/>
    </row>
    <row r="12" spans="2:12">
      <c r="B12" s="32" t="str">
        <f>TE!A7</f>
        <v>C1-3</v>
      </c>
      <c r="C12" s="54" t="str">
        <f>TE!B7</f>
        <v>Uncertainty of the network analyzer</v>
      </c>
      <c r="D12" s="49">
        <f>TE!C7</f>
        <v>0.3</v>
      </c>
      <c r="E12" s="49">
        <f>TE!D7</f>
        <v>0.3</v>
      </c>
      <c r="F12" s="54" t="str">
        <f>TE!E7</f>
        <v>Gaussian</v>
      </c>
      <c r="G12" s="49">
        <f>TE!F7</f>
        <v>1</v>
      </c>
      <c r="H12" s="54">
        <v>1</v>
      </c>
      <c r="I12" s="49">
        <f t="shared" ref="I12:I24" si="1">D12/$G12</f>
        <v>0.3</v>
      </c>
      <c r="J12" s="49">
        <f t="shared" ref="J12:J24" si="2">E12/$G12</f>
        <v>0.3</v>
      </c>
      <c r="L12" s="40"/>
    </row>
    <row r="13" spans="2:12" ht="30">
      <c r="B13" s="32" t="s">
        <v>95</v>
      </c>
      <c r="C13" s="33" t="s">
        <v>94</v>
      </c>
      <c r="D13" s="49">
        <v>0.43</v>
      </c>
      <c r="E13" s="49">
        <v>0.56999999999999995</v>
      </c>
      <c r="F13" s="34" t="s">
        <v>13</v>
      </c>
      <c r="G13" s="49">
        <f>2^0.5</f>
        <v>1.4142135623730951</v>
      </c>
      <c r="H13" s="34">
        <v>1</v>
      </c>
      <c r="I13" s="49">
        <f t="shared" si="1"/>
        <v>0.30405591591021541</v>
      </c>
      <c r="J13" s="49">
        <f t="shared" si="2"/>
        <v>0.40305086527633205</v>
      </c>
      <c r="L13" s="39" t="s">
        <v>118</v>
      </c>
    </row>
    <row r="14" spans="2:12">
      <c r="B14" s="32" t="s">
        <v>93</v>
      </c>
      <c r="C14" s="33" t="s">
        <v>58</v>
      </c>
      <c r="D14" s="49">
        <v>0.12</v>
      </c>
      <c r="E14" s="49">
        <v>0.12</v>
      </c>
      <c r="F14" s="34" t="s">
        <v>9</v>
      </c>
      <c r="G14" s="49">
        <f>3^0.5</f>
        <v>1.7320508075688772</v>
      </c>
      <c r="H14" s="34">
        <v>1</v>
      </c>
      <c r="I14" s="49">
        <f t="shared" si="1"/>
        <v>6.9282032302755092E-2</v>
      </c>
      <c r="J14" s="49">
        <f t="shared" si="2"/>
        <v>6.9282032302755092E-2</v>
      </c>
      <c r="L14" s="39" t="s">
        <v>119</v>
      </c>
    </row>
    <row r="15" spans="2:12" ht="30">
      <c r="B15" s="32" t="s">
        <v>96</v>
      </c>
      <c r="C15" s="33" t="s">
        <v>59</v>
      </c>
      <c r="D15" s="49">
        <v>0.01</v>
      </c>
      <c r="E15" s="49">
        <v>0.01</v>
      </c>
      <c r="F15" s="34" t="s">
        <v>11</v>
      </c>
      <c r="G15" s="49">
        <v>1</v>
      </c>
      <c r="H15" s="34">
        <v>1</v>
      </c>
      <c r="I15" s="49">
        <f t="shared" si="1"/>
        <v>0.01</v>
      </c>
      <c r="J15" s="49">
        <f t="shared" si="2"/>
        <v>0.01</v>
      </c>
      <c r="L15" s="39" t="s">
        <v>120</v>
      </c>
    </row>
    <row r="16" spans="2:12">
      <c r="B16" s="32" t="s">
        <v>97</v>
      </c>
      <c r="C16" s="33" t="s">
        <v>98</v>
      </c>
      <c r="D16" s="49">
        <v>0.21</v>
      </c>
      <c r="E16" s="49">
        <v>0.28999999999999998</v>
      </c>
      <c r="F16" s="34" t="s">
        <v>13</v>
      </c>
      <c r="G16" s="49">
        <f>2^0.5</f>
        <v>1.4142135623730951</v>
      </c>
      <c r="H16" s="34">
        <v>1</v>
      </c>
      <c r="I16" s="49">
        <f t="shared" si="1"/>
        <v>0.14849242404917495</v>
      </c>
      <c r="J16" s="49">
        <f t="shared" si="2"/>
        <v>0.20506096654409875</v>
      </c>
      <c r="L16" s="39" t="s">
        <v>121</v>
      </c>
    </row>
    <row r="17" spans="2:12">
      <c r="B17" s="32" t="str">
        <f>TE!A8</f>
        <v>C1-4</v>
      </c>
      <c r="C17" s="32" t="str">
        <f>TE!B8</f>
        <v>Uncertainty of the absolute gain of the reference antenna</v>
      </c>
      <c r="D17" s="49">
        <f>TE!C8</f>
        <v>0.52</v>
      </c>
      <c r="E17" s="49">
        <f>TE!D8</f>
        <v>0.52</v>
      </c>
      <c r="F17" s="54" t="str">
        <f>TE!E8</f>
        <v>Rectangular</v>
      </c>
      <c r="G17" s="49">
        <f>TE!F8</f>
        <v>1.7320508075688772</v>
      </c>
      <c r="H17" s="54">
        <v>1</v>
      </c>
      <c r="I17" s="49">
        <f t="shared" si="1"/>
        <v>0.30022213997860542</v>
      </c>
      <c r="J17" s="49">
        <f t="shared" si="2"/>
        <v>0.30022213997860542</v>
      </c>
      <c r="L17" s="39"/>
    </row>
    <row r="18" spans="2:12">
      <c r="B18" s="32" t="s">
        <v>132</v>
      </c>
      <c r="C18" s="33" t="s">
        <v>127</v>
      </c>
      <c r="D18" s="49">
        <v>0</v>
      </c>
      <c r="E18" s="49">
        <v>0</v>
      </c>
      <c r="F18" s="34" t="s">
        <v>34</v>
      </c>
      <c r="G18" s="49">
        <v>2</v>
      </c>
      <c r="H18" s="34">
        <v>1</v>
      </c>
      <c r="I18" s="49">
        <f t="shared" si="1"/>
        <v>0</v>
      </c>
      <c r="J18" s="49">
        <f t="shared" si="2"/>
        <v>0</v>
      </c>
      <c r="L18" s="39" t="s">
        <v>130</v>
      </c>
    </row>
    <row r="19" spans="2:12">
      <c r="B19" s="32" t="s">
        <v>99</v>
      </c>
      <c r="C19" s="33" t="s">
        <v>30</v>
      </c>
      <c r="D19" s="49">
        <v>0.1</v>
      </c>
      <c r="E19" s="49">
        <v>0.1</v>
      </c>
      <c r="F19" s="34" t="s">
        <v>11</v>
      </c>
      <c r="G19" s="49">
        <v>1</v>
      </c>
      <c r="H19" s="34">
        <v>1</v>
      </c>
      <c r="I19" s="49">
        <f t="shared" si="1"/>
        <v>0.1</v>
      </c>
      <c r="J19" s="49">
        <f t="shared" si="2"/>
        <v>0.1</v>
      </c>
      <c r="L19" s="39" t="s">
        <v>122</v>
      </c>
    </row>
    <row r="20" spans="2:12">
      <c r="B20" s="32" t="s">
        <v>133</v>
      </c>
      <c r="C20" s="33" t="s">
        <v>28</v>
      </c>
      <c r="D20" s="49">
        <v>0</v>
      </c>
      <c r="E20" s="49">
        <v>0</v>
      </c>
      <c r="F20" s="34" t="s">
        <v>13</v>
      </c>
      <c r="G20" s="49">
        <f>2^0.5</f>
        <v>1.4142135623730951</v>
      </c>
      <c r="H20" s="34">
        <v>1</v>
      </c>
      <c r="I20" s="49">
        <f t="shared" si="1"/>
        <v>0</v>
      </c>
      <c r="J20" s="49">
        <f t="shared" si="2"/>
        <v>0</v>
      </c>
      <c r="L20" s="39" t="s">
        <v>123</v>
      </c>
    </row>
    <row r="21" spans="2:12">
      <c r="B21" s="32" t="s">
        <v>134</v>
      </c>
      <c r="C21" s="33" t="s">
        <v>100</v>
      </c>
      <c r="D21" s="49">
        <v>0</v>
      </c>
      <c r="E21" s="49">
        <v>0</v>
      </c>
      <c r="F21" s="34" t="s">
        <v>25</v>
      </c>
      <c r="G21" s="49">
        <v>2</v>
      </c>
      <c r="H21" s="34">
        <v>1</v>
      </c>
      <c r="I21" s="49">
        <f t="shared" si="1"/>
        <v>0</v>
      </c>
      <c r="J21" s="49">
        <f t="shared" si="2"/>
        <v>0</v>
      </c>
      <c r="L21" s="39" t="s">
        <v>124</v>
      </c>
    </row>
    <row r="22" spans="2:12" ht="15.75" thickBot="1">
      <c r="B22" s="58"/>
      <c r="C22" s="61" t="s">
        <v>129</v>
      </c>
      <c r="D22" s="59">
        <v>0</v>
      </c>
      <c r="E22" s="59">
        <v>0</v>
      </c>
      <c r="F22" s="60" t="s">
        <v>34</v>
      </c>
      <c r="G22" s="59">
        <v>2</v>
      </c>
      <c r="H22" s="60">
        <v>1</v>
      </c>
      <c r="I22" s="59">
        <f t="shared" si="1"/>
        <v>0</v>
      </c>
      <c r="J22" s="59">
        <f t="shared" si="2"/>
        <v>0</v>
      </c>
      <c r="L22" s="39" t="s">
        <v>128</v>
      </c>
    </row>
    <row r="23" spans="2:12">
      <c r="B23" s="32" t="s">
        <v>135</v>
      </c>
      <c r="C23" s="33" t="s">
        <v>29</v>
      </c>
      <c r="D23" s="49">
        <v>0.09</v>
      </c>
      <c r="E23" s="49">
        <v>0.09</v>
      </c>
      <c r="F23" s="34" t="s">
        <v>13</v>
      </c>
      <c r="G23" s="49">
        <f>2^0.5</f>
        <v>1.4142135623730951</v>
      </c>
      <c r="H23" s="34">
        <v>1</v>
      </c>
      <c r="I23" s="49">
        <f t="shared" si="1"/>
        <v>6.3639610306789274E-2</v>
      </c>
      <c r="J23" s="49">
        <f t="shared" si="2"/>
        <v>6.3639610306789274E-2</v>
      </c>
      <c r="L23" s="39" t="s">
        <v>125</v>
      </c>
    </row>
    <row r="24" spans="2:12">
      <c r="B24" s="11" t="s">
        <v>136</v>
      </c>
      <c r="C24" s="12" t="s">
        <v>31</v>
      </c>
      <c r="D24" s="47">
        <v>0.1</v>
      </c>
      <c r="E24" s="47">
        <v>0.1</v>
      </c>
      <c r="F24" s="31" t="s">
        <v>9</v>
      </c>
      <c r="G24" s="47">
        <f>3^0.5</f>
        <v>1.7320508075688772</v>
      </c>
      <c r="H24" s="31">
        <v>1</v>
      </c>
      <c r="I24" s="47">
        <f t="shared" si="1"/>
        <v>5.7735026918962581E-2</v>
      </c>
      <c r="J24" s="47">
        <f t="shared" si="2"/>
        <v>5.7735026918962581E-2</v>
      </c>
      <c r="L24" s="39" t="s">
        <v>126</v>
      </c>
    </row>
    <row r="25" spans="2:12">
      <c r="L25" s="39"/>
    </row>
    <row r="26" spans="2:12">
      <c r="L26" s="39"/>
    </row>
    <row r="27" spans="2:12">
      <c r="L27" s="39"/>
    </row>
    <row r="28" spans="2:12">
      <c r="L28" s="39"/>
    </row>
    <row r="29" spans="2:12">
      <c r="L29" s="39"/>
    </row>
    <row r="30" spans="2:12">
      <c r="L30" s="39"/>
    </row>
    <row r="31" spans="2:12">
      <c r="L31" s="39"/>
    </row>
    <row r="32" spans="2:12">
      <c r="L32" s="39"/>
    </row>
    <row r="33" spans="12:12">
      <c r="L33" s="39"/>
    </row>
    <row r="34" spans="12:12">
      <c r="L34" s="39"/>
    </row>
    <row r="35" spans="12:12">
      <c r="L35" s="39"/>
    </row>
    <row r="36" spans="12:12">
      <c r="L36" s="39"/>
    </row>
    <row r="37" spans="12:12">
      <c r="L37" s="39"/>
    </row>
    <row r="38" spans="12:12">
      <c r="L38" s="39"/>
    </row>
    <row r="39" spans="12:12">
      <c r="L39" s="39"/>
    </row>
    <row r="40" spans="12:12">
      <c r="L40" s="39"/>
    </row>
    <row r="41" spans="12:12">
      <c r="L41" s="39"/>
    </row>
    <row r="42" spans="12:12">
      <c r="L42" s="39"/>
    </row>
    <row r="43" spans="12:12">
      <c r="L43" s="39"/>
    </row>
    <row r="44" spans="12:12">
      <c r="L44" s="39"/>
    </row>
    <row r="45" spans="12:12">
      <c r="L45" s="39"/>
    </row>
  </sheetData>
  <mergeCells count="8">
    <mergeCell ref="I2:J2"/>
    <mergeCell ref="B4:J4"/>
    <mergeCell ref="B11:J11"/>
    <mergeCell ref="B1:J1"/>
    <mergeCell ref="F2:F3"/>
    <mergeCell ref="G2:G3"/>
    <mergeCell ref="H2:H3"/>
    <mergeCell ref="D2:E2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30" zoomScale="115" zoomScaleNormal="115" workbookViewId="0">
      <selection activeCell="A8" sqref="A8:I35"/>
    </sheetView>
  </sheetViews>
  <sheetFormatPr defaultColWidth="9.140625" defaultRowHeight="12.75" customHeight="1"/>
  <cols>
    <col min="1" max="1" width="6" style="2" customWidth="1"/>
    <col min="2" max="2" width="23.85546875" style="37" customWidth="1"/>
    <col min="3" max="4" width="6.28515625" style="50" customWidth="1"/>
    <col min="5" max="5" width="9.140625" style="2"/>
    <col min="6" max="6" width="6.28515625" style="50" customWidth="1"/>
    <col min="7" max="7" width="2.85546875" style="2" customWidth="1"/>
    <col min="8" max="9" width="6.28515625" style="50" customWidth="1"/>
    <col min="10" max="10" width="9.140625" style="18"/>
    <col min="11" max="12" width="5" style="2" customWidth="1"/>
    <col min="13" max="13" width="9.140625" style="2"/>
    <col min="14" max="14" width="32.7109375" style="23" customWidth="1"/>
    <col min="15" max="16384" width="9.140625" style="2"/>
  </cols>
  <sheetData>
    <row r="1" spans="1:14" ht="19.5" customHeight="1">
      <c r="B1" s="98" t="s">
        <v>32</v>
      </c>
      <c r="C1" s="97" t="s">
        <v>46</v>
      </c>
      <c r="D1" s="97"/>
      <c r="N1" s="38" t="s">
        <v>101</v>
      </c>
    </row>
    <row r="2" spans="1:14" ht="34.5" thickBot="1">
      <c r="B2" s="98"/>
      <c r="C2" s="67" t="s">
        <v>109</v>
      </c>
      <c r="D2" s="67" t="s">
        <v>110</v>
      </c>
      <c r="N2" s="39"/>
    </row>
    <row r="3" spans="1:14" ht="12.75" customHeight="1">
      <c r="B3" s="35" t="s">
        <v>22</v>
      </c>
      <c r="C3" s="22">
        <f>H35</f>
        <v>2.3346904831832989</v>
      </c>
      <c r="D3" s="22">
        <f>I35</f>
        <v>2.4550249908300321</v>
      </c>
      <c r="N3" s="39"/>
    </row>
    <row r="4" spans="1:14" ht="12.75" customHeight="1">
      <c r="B4" s="35" t="s">
        <v>23</v>
      </c>
      <c r="C4" s="22">
        <f>H63</f>
        <v>2.2510723015191374</v>
      </c>
      <c r="D4" s="22">
        <f>I63</f>
        <v>2.3266006332558811</v>
      </c>
      <c r="N4" s="39"/>
    </row>
    <row r="5" spans="1:14" ht="12.75" customHeight="1">
      <c r="B5" s="36" t="s">
        <v>47</v>
      </c>
      <c r="C5" s="26">
        <v>2.4</v>
      </c>
      <c r="D5" s="26">
        <v>2.4</v>
      </c>
      <c r="N5" s="39"/>
    </row>
    <row r="6" spans="1:14" ht="12.75" customHeight="1">
      <c r="N6" s="39"/>
    </row>
    <row r="7" spans="1:14" ht="12.75" customHeight="1">
      <c r="A7" s="99" t="s">
        <v>22</v>
      </c>
      <c r="B7" s="99"/>
      <c r="C7" s="99"/>
      <c r="D7" s="99"/>
      <c r="E7" s="99"/>
      <c r="F7" s="99"/>
      <c r="G7" s="99"/>
      <c r="H7" s="99"/>
      <c r="I7" s="99"/>
      <c r="K7" s="96" t="s">
        <v>36</v>
      </c>
      <c r="L7" s="96"/>
      <c r="N7" s="39"/>
    </row>
    <row r="8" spans="1:14" ht="25.5" customHeight="1">
      <c r="A8" s="90" t="s">
        <v>0</v>
      </c>
      <c r="B8" s="94" t="s">
        <v>1</v>
      </c>
      <c r="C8" s="91" t="s">
        <v>2</v>
      </c>
      <c r="D8" s="91"/>
      <c r="E8" s="90" t="s">
        <v>3</v>
      </c>
      <c r="F8" s="91" t="s">
        <v>4</v>
      </c>
      <c r="G8" s="92" t="s">
        <v>5</v>
      </c>
      <c r="H8" s="95" t="s">
        <v>6</v>
      </c>
      <c r="I8" s="95"/>
      <c r="J8" s="19"/>
      <c r="K8" s="96"/>
      <c r="L8" s="96"/>
      <c r="N8" s="39"/>
    </row>
    <row r="9" spans="1:14" s="1" customFormat="1" ht="34.5" thickBot="1">
      <c r="A9" s="90"/>
      <c r="B9" s="94"/>
      <c r="C9" s="67" t="s">
        <v>109</v>
      </c>
      <c r="D9" s="67" t="s">
        <v>110</v>
      </c>
      <c r="E9" s="90"/>
      <c r="F9" s="91"/>
      <c r="G9" s="92"/>
      <c r="H9" s="67" t="s">
        <v>109</v>
      </c>
      <c r="I9" s="67" t="s">
        <v>110</v>
      </c>
      <c r="J9" s="20"/>
      <c r="K9" s="96"/>
      <c r="L9" s="96"/>
      <c r="N9" s="39"/>
    </row>
    <row r="10" spans="1:14" ht="12.75" customHeight="1">
      <c r="A10" s="89" t="s">
        <v>7</v>
      </c>
      <c r="B10" s="89"/>
      <c r="C10" s="89"/>
      <c r="D10" s="89"/>
      <c r="E10" s="89"/>
      <c r="F10" s="89"/>
      <c r="G10" s="89"/>
      <c r="H10" s="89"/>
      <c r="I10" s="89"/>
      <c r="J10" s="15"/>
      <c r="K10" s="9"/>
      <c r="L10" s="9"/>
      <c r="N10" s="39"/>
    </row>
    <row r="11" spans="1:14" ht="12.75" customHeight="1">
      <c r="A11" s="5" t="str">
        <f>'IA-Er'!B5</f>
        <v>B1-1</v>
      </c>
      <c r="B11" s="28" t="str">
        <f>'IA-Er'!C5</f>
        <v>Positioning misalignment between the AAS BS and the reference antenna</v>
      </c>
      <c r="C11" s="51">
        <f>'IA-Er'!D5</f>
        <v>0.18</v>
      </c>
      <c r="D11" s="51">
        <f>'IA-Er'!E5</f>
        <v>0.18</v>
      </c>
      <c r="E11" s="3" t="str">
        <f>'IA-Er'!F5</f>
        <v>Rectangular</v>
      </c>
      <c r="F11" s="51">
        <f>'IA-Er'!G5</f>
        <v>1.7320508075688772</v>
      </c>
      <c r="G11" s="3">
        <v>1</v>
      </c>
      <c r="H11" s="51">
        <f t="shared" ref="H11:H19" si="0">C11/$F11</f>
        <v>0.10392304845413264</v>
      </c>
      <c r="I11" s="51">
        <f t="shared" ref="I11:I19" si="1">D11/$F11</f>
        <v>0.10392304845413264</v>
      </c>
      <c r="J11" s="16"/>
      <c r="K11" s="10">
        <f t="shared" ref="K11:K33" si="2">H11^2</f>
        <v>1.0800000000000001E-2</v>
      </c>
      <c r="L11" s="10">
        <f t="shared" ref="L11:L33" si="3">I11^2</f>
        <v>1.0800000000000001E-2</v>
      </c>
      <c r="N11" s="40"/>
    </row>
    <row r="12" spans="1:14" ht="12.75" customHeight="1">
      <c r="A12" s="5" t="str">
        <f>'IA-Er'!B6</f>
        <v>B1-2</v>
      </c>
      <c r="B12" s="28" t="str">
        <f>'IA-Er'!C6</f>
        <v>Pointing misalignment between the AAS BS and the transmitting antenna</v>
      </c>
      <c r="C12" s="51">
        <f>'IA-Er'!D6</f>
        <v>0.18</v>
      </c>
      <c r="D12" s="51">
        <f>'IA-Er'!E6</f>
        <v>0.18</v>
      </c>
      <c r="E12" s="3" t="str">
        <f>'IA-Er'!F6</f>
        <v>Rectangular</v>
      </c>
      <c r="F12" s="51">
        <f>'IA-Er'!G6</f>
        <v>1.7320508075688772</v>
      </c>
      <c r="G12" s="3">
        <v>1</v>
      </c>
      <c r="H12" s="51">
        <f t="shared" si="0"/>
        <v>0.10392304845413264</v>
      </c>
      <c r="I12" s="51">
        <f t="shared" si="1"/>
        <v>0.10392304845413264</v>
      </c>
      <c r="J12" s="16"/>
      <c r="K12" s="10">
        <f t="shared" si="2"/>
        <v>1.0800000000000001E-2</v>
      </c>
      <c r="L12" s="10">
        <f t="shared" si="3"/>
        <v>1.0800000000000001E-2</v>
      </c>
      <c r="N12" s="39"/>
    </row>
    <row r="13" spans="1:14" ht="12.75" customHeight="1">
      <c r="A13" s="5" t="str">
        <f>'IA-Er'!B7</f>
        <v>B1-3</v>
      </c>
      <c r="B13" s="28" t="str">
        <f>'IA-Er'!C7</f>
        <v>Quality of quiet zone</v>
      </c>
      <c r="C13" s="51">
        <f>'IA-Er'!D7</f>
        <v>0.1</v>
      </c>
      <c r="D13" s="51">
        <f>'IA-Er'!E7</f>
        <v>0.1</v>
      </c>
      <c r="E13" s="3" t="str">
        <f>'IA-Er'!F7</f>
        <v>Gaussian</v>
      </c>
      <c r="F13" s="51">
        <f>'IA-Er'!G7</f>
        <v>1</v>
      </c>
      <c r="G13" s="3">
        <v>1</v>
      </c>
      <c r="H13" s="51">
        <f t="shared" si="0"/>
        <v>0.1</v>
      </c>
      <c r="I13" s="51">
        <f t="shared" si="1"/>
        <v>0.1</v>
      </c>
      <c r="J13" s="16"/>
      <c r="K13" s="10">
        <f t="shared" si="2"/>
        <v>1.0000000000000002E-2</v>
      </c>
      <c r="L13" s="10">
        <f t="shared" si="3"/>
        <v>1.0000000000000002E-2</v>
      </c>
      <c r="N13" s="39"/>
    </row>
    <row r="14" spans="1:14" ht="33.75">
      <c r="A14" s="5" t="str">
        <f>'IA-Er'!B8</f>
        <v>B1-4a</v>
      </c>
      <c r="B14" s="28" t="str">
        <f>'IA-Er'!C8</f>
        <v>Polarization mismatch between the AAS BS and the transmitting antenna</v>
      </c>
      <c r="C14" s="51">
        <f>'IA-Er'!D8</f>
        <v>1.7999999999999999E-2</v>
      </c>
      <c r="D14" s="51">
        <f>'IA-Er'!E8</f>
        <v>1.7999999999999999E-2</v>
      </c>
      <c r="E14" s="3" t="str">
        <f>'IA-Er'!F8</f>
        <v>Rectangular</v>
      </c>
      <c r="F14" s="51">
        <f>'IA-Er'!G8</f>
        <v>1.7320508075688772</v>
      </c>
      <c r="G14" s="3">
        <v>1</v>
      </c>
      <c r="H14" s="51">
        <f t="shared" si="0"/>
        <v>1.0392304845413263E-2</v>
      </c>
      <c r="I14" s="51">
        <f t="shared" si="1"/>
        <v>1.0392304845413263E-2</v>
      </c>
      <c r="J14" s="16"/>
      <c r="K14" s="10">
        <f t="shared" si="2"/>
        <v>1.08E-4</v>
      </c>
      <c r="L14" s="10">
        <f t="shared" si="3"/>
        <v>1.08E-4</v>
      </c>
      <c r="N14" s="39"/>
    </row>
    <row r="15" spans="1:14" ht="12.75" customHeight="1">
      <c r="A15" s="5" t="str">
        <f>'IA-Er'!B9</f>
        <v>B1-5a</v>
      </c>
      <c r="B15" s="28" t="str">
        <f>'IA-Er'!C9</f>
        <v>Mutual coupling between the AAS BS and the transmitting antenna</v>
      </c>
      <c r="C15" s="51">
        <f>'IA-Er'!D9</f>
        <v>0</v>
      </c>
      <c r="D15" s="51">
        <f>'IA-Er'!E9</f>
        <v>0</v>
      </c>
      <c r="E15" s="3" t="str">
        <f>'IA-Er'!F9</f>
        <v>Rectangular</v>
      </c>
      <c r="F15" s="51">
        <f>'IA-Er'!G9</f>
        <v>1.7320508075688772</v>
      </c>
      <c r="G15" s="3">
        <v>1</v>
      </c>
      <c r="H15" s="51">
        <f t="shared" si="0"/>
        <v>0</v>
      </c>
      <c r="I15" s="51">
        <f t="shared" si="1"/>
        <v>0</v>
      </c>
      <c r="J15" s="16"/>
      <c r="K15" s="10">
        <f t="shared" si="2"/>
        <v>0</v>
      </c>
      <c r="L15" s="10">
        <f t="shared" si="3"/>
        <v>0</v>
      </c>
      <c r="N15" s="39"/>
    </row>
    <row r="16" spans="1:14" ht="12.75" customHeight="1">
      <c r="A16" s="5" t="str">
        <f>'IA-Er'!B10</f>
        <v>B1-6</v>
      </c>
      <c r="B16" s="28" t="str">
        <f>'IA-Er'!C10</f>
        <v>Phase curvature</v>
      </c>
      <c r="C16" s="51">
        <f>'IA-Er'!D10</f>
        <v>7.0000000000000007E-2</v>
      </c>
      <c r="D16" s="51">
        <f>'IA-Er'!E10</f>
        <v>7.0000000000000007E-2</v>
      </c>
      <c r="E16" s="3" t="str">
        <f>'IA-Er'!F10</f>
        <v>Gaussian</v>
      </c>
      <c r="F16" s="51">
        <f>'IA-Er'!G10</f>
        <v>1</v>
      </c>
      <c r="G16" s="3">
        <v>1</v>
      </c>
      <c r="H16" s="51">
        <f t="shared" si="0"/>
        <v>7.0000000000000007E-2</v>
      </c>
      <c r="I16" s="51">
        <f t="shared" si="1"/>
        <v>7.0000000000000007E-2</v>
      </c>
      <c r="J16" s="16"/>
      <c r="K16" s="10">
        <f t="shared" si="2"/>
        <v>4.9000000000000007E-3</v>
      </c>
      <c r="L16" s="10">
        <f t="shared" si="3"/>
        <v>4.9000000000000007E-3</v>
      </c>
      <c r="N16" s="39"/>
    </row>
    <row r="17" spans="1:14" ht="12.75" customHeight="1">
      <c r="A17" s="5" t="str">
        <f>TE!A6</f>
        <v>C1-2</v>
      </c>
      <c r="B17" s="28" t="str">
        <f>TE!B6</f>
        <v>Uncertainty of the RF signal generator</v>
      </c>
      <c r="C17" s="52">
        <f>TE!C6</f>
        <v>0.9</v>
      </c>
      <c r="D17" s="52">
        <f>TE!D6</f>
        <v>0.9</v>
      </c>
      <c r="E17" s="5" t="str">
        <f>TE!E6</f>
        <v>Gaussian</v>
      </c>
      <c r="F17" s="52">
        <f>TE!F6</f>
        <v>1</v>
      </c>
      <c r="G17" s="3">
        <v>1</v>
      </c>
      <c r="H17" s="51">
        <f t="shared" si="0"/>
        <v>0.9</v>
      </c>
      <c r="I17" s="51">
        <f t="shared" si="1"/>
        <v>0.9</v>
      </c>
      <c r="J17" s="16"/>
      <c r="K17" s="10">
        <f t="shared" si="2"/>
        <v>0.81</v>
      </c>
      <c r="L17" s="10">
        <f t="shared" si="3"/>
        <v>0.81</v>
      </c>
      <c r="N17" s="39"/>
    </row>
    <row r="18" spans="1:14" ht="22.5">
      <c r="A18" s="5" t="str">
        <f>'IA-Er'!B12</f>
        <v>B1-7</v>
      </c>
      <c r="B18" s="28" t="str">
        <f>'IA-Er'!C12</f>
        <v>Impedance mismatch in the transmitting chain</v>
      </c>
      <c r="C18" s="51">
        <f>'IA-Er'!D12</f>
        <v>0.42</v>
      </c>
      <c r="D18" s="51">
        <f>'IA-Er'!E12</f>
        <v>0.42</v>
      </c>
      <c r="E18" s="3" t="str">
        <f>'IA-Er'!F12</f>
        <v>U-shaped</v>
      </c>
      <c r="F18" s="51">
        <f>'IA-Er'!G12</f>
        <v>1.4142135623730951</v>
      </c>
      <c r="G18" s="3">
        <v>1</v>
      </c>
      <c r="H18" s="51">
        <f t="shared" si="0"/>
        <v>0.29698484809834991</v>
      </c>
      <c r="I18" s="51">
        <f t="shared" si="1"/>
        <v>0.29698484809834991</v>
      </c>
      <c r="J18" s="16"/>
      <c r="K18" s="10">
        <f t="shared" si="2"/>
        <v>8.8199999999999973E-2</v>
      </c>
      <c r="L18" s="10">
        <f t="shared" si="3"/>
        <v>8.8199999999999973E-2</v>
      </c>
      <c r="N18" s="39"/>
    </row>
    <row r="19" spans="1:14" ht="12.75" customHeight="1">
      <c r="A19" s="5" t="str">
        <f>'IA-Er'!B13</f>
        <v>B1-8</v>
      </c>
      <c r="B19" s="28" t="str">
        <f>'IA-Er'!C13</f>
        <v>Random uncertainty</v>
      </c>
      <c r="C19" s="51">
        <f>'IA-Er'!D13</f>
        <v>0.18</v>
      </c>
      <c r="D19" s="51">
        <f>'IA-Er'!E13</f>
        <v>0.25</v>
      </c>
      <c r="E19" s="3" t="str">
        <f>'IA-Er'!F13</f>
        <v>Rectangular</v>
      </c>
      <c r="F19" s="51">
        <f>'IA-Er'!G13</f>
        <v>1.7320508075688772</v>
      </c>
      <c r="G19" s="3">
        <v>1</v>
      </c>
      <c r="H19" s="51">
        <f t="shared" si="0"/>
        <v>0.10392304845413264</v>
      </c>
      <c r="I19" s="51">
        <f t="shared" si="1"/>
        <v>0.14433756729740646</v>
      </c>
      <c r="J19" s="16"/>
      <c r="K19" s="10">
        <f t="shared" si="2"/>
        <v>1.0800000000000001E-2</v>
      </c>
      <c r="L19" s="10">
        <f t="shared" si="3"/>
        <v>2.0833333333333339E-2</v>
      </c>
      <c r="N19" s="39"/>
    </row>
    <row r="20" spans="1:14" ht="12.75" customHeight="1">
      <c r="A20" s="89" t="s">
        <v>15</v>
      </c>
      <c r="B20" s="89"/>
      <c r="C20" s="89"/>
      <c r="D20" s="89"/>
      <c r="E20" s="89"/>
      <c r="F20" s="89"/>
      <c r="G20" s="89"/>
      <c r="H20" s="89"/>
      <c r="I20" s="89"/>
      <c r="J20" s="15"/>
      <c r="K20" s="10">
        <f t="shared" si="2"/>
        <v>0</v>
      </c>
      <c r="L20" s="10">
        <f t="shared" si="3"/>
        <v>0</v>
      </c>
      <c r="N20" s="39"/>
    </row>
    <row r="21" spans="1:14" ht="33.75">
      <c r="A21" s="5" t="str">
        <f>'IA-Er'!B15</f>
        <v>B1-9</v>
      </c>
      <c r="B21" s="28" t="str">
        <f>'IA-Er'!C15</f>
        <v>Impedance mismatch between the transmitting antenna and the network analyzer</v>
      </c>
      <c r="C21" s="52">
        <f>'IA-Er'!D15</f>
        <v>0.43</v>
      </c>
      <c r="D21" s="52">
        <f>'IA-Er'!E15</f>
        <v>0.56999999999999995</v>
      </c>
      <c r="E21" s="28" t="str">
        <f>'IA-Er'!F15</f>
        <v>U-shaped</v>
      </c>
      <c r="F21" s="52">
        <f>'IA-Er'!G15</f>
        <v>1.4142135623730951</v>
      </c>
      <c r="G21" s="3">
        <v>1</v>
      </c>
      <c r="H21" s="51">
        <f t="shared" ref="H21:H33" si="4">C21/$F21</f>
        <v>0.30405591591021541</v>
      </c>
      <c r="I21" s="51">
        <f t="shared" ref="I21:I33" si="5">D21/$F21</f>
        <v>0.40305086527633205</v>
      </c>
      <c r="J21" s="16"/>
      <c r="K21" s="10">
        <f t="shared" si="2"/>
        <v>9.2449999999999991E-2</v>
      </c>
      <c r="L21" s="10">
        <f t="shared" si="3"/>
        <v>0.16244999999999996</v>
      </c>
      <c r="N21" s="39"/>
    </row>
    <row r="22" spans="1:14" ht="45">
      <c r="A22" s="5" t="str">
        <f>'IA-Er'!B16</f>
        <v>B1-10</v>
      </c>
      <c r="B22" s="28" t="str">
        <f>'IA-Er'!C16</f>
        <v>Positioning and pointing misalignment between the reference antenna and the transmitting antenna</v>
      </c>
      <c r="C22" s="52">
        <f>'IA-Er'!D16</f>
        <v>0.43</v>
      </c>
      <c r="D22" s="52">
        <f>'IA-Er'!E16</f>
        <v>0.43</v>
      </c>
      <c r="E22" s="28" t="str">
        <f>'IA-Er'!F16</f>
        <v>Rectangular</v>
      </c>
      <c r="F22" s="52">
        <f>'IA-Er'!G16</f>
        <v>1.7320508075688772</v>
      </c>
      <c r="G22" s="3">
        <v>1</v>
      </c>
      <c r="H22" s="51">
        <f t="shared" si="4"/>
        <v>0.2482606157515391</v>
      </c>
      <c r="I22" s="51">
        <f t="shared" si="5"/>
        <v>0.2482606157515391</v>
      </c>
      <c r="J22" s="16"/>
      <c r="K22" s="10">
        <f t="shared" si="2"/>
        <v>6.1633333333333346E-2</v>
      </c>
      <c r="L22" s="10">
        <f t="shared" si="3"/>
        <v>6.1633333333333346E-2</v>
      </c>
      <c r="N22" s="39"/>
    </row>
    <row r="23" spans="1:14" ht="33.75">
      <c r="A23" s="5" t="str">
        <f>'IA-Er'!B17</f>
        <v>B1-11</v>
      </c>
      <c r="B23" s="28" t="str">
        <f>'IA-Er'!C17</f>
        <v>Impedance mismatch between the reference antenna and network analyzer</v>
      </c>
      <c r="C23" s="52">
        <f>'IA-Er'!D17</f>
        <v>0.43</v>
      </c>
      <c r="D23" s="52">
        <f>'IA-Er'!E17</f>
        <v>0.56999999999999995</v>
      </c>
      <c r="E23" s="28" t="str">
        <f>'IA-Er'!F17</f>
        <v>U-shaped</v>
      </c>
      <c r="F23" s="52">
        <f>'IA-Er'!G17</f>
        <v>1.4142135623730951</v>
      </c>
      <c r="G23" s="3">
        <v>1</v>
      </c>
      <c r="H23" s="51">
        <f t="shared" si="4"/>
        <v>0.30405591591021541</v>
      </c>
      <c r="I23" s="51">
        <f t="shared" si="5"/>
        <v>0.40305086527633205</v>
      </c>
      <c r="J23" s="16"/>
      <c r="K23" s="10">
        <f t="shared" si="2"/>
        <v>9.2449999999999991E-2</v>
      </c>
      <c r="L23" s="10">
        <f t="shared" si="3"/>
        <v>0.16244999999999996</v>
      </c>
      <c r="N23" s="39"/>
    </row>
    <row r="24" spans="1:14" ht="15">
      <c r="A24" s="5" t="str">
        <f>'IA-Er'!B18</f>
        <v>B1-3</v>
      </c>
      <c r="B24" s="28" t="str">
        <f>'IA-Er'!C18</f>
        <v>Quality of quiet zone</v>
      </c>
      <c r="C24" s="52">
        <f>'IA-Er'!D18</f>
        <v>0.1</v>
      </c>
      <c r="D24" s="52">
        <f>'IA-Er'!E18</f>
        <v>0.1</v>
      </c>
      <c r="E24" s="28" t="str">
        <f>'IA-Er'!F18</f>
        <v>Gaussian</v>
      </c>
      <c r="F24" s="52">
        <f>'IA-Er'!G18</f>
        <v>1</v>
      </c>
      <c r="G24" s="3">
        <v>1</v>
      </c>
      <c r="H24" s="51">
        <f t="shared" si="4"/>
        <v>0.1</v>
      </c>
      <c r="I24" s="51">
        <f t="shared" si="5"/>
        <v>0.1</v>
      </c>
      <c r="J24" s="16"/>
      <c r="K24" s="10">
        <f t="shared" si="2"/>
        <v>1.0000000000000002E-2</v>
      </c>
      <c r="L24" s="10">
        <f t="shared" si="3"/>
        <v>1.0000000000000002E-2</v>
      </c>
      <c r="N24" s="39"/>
    </row>
    <row r="25" spans="1:14" ht="33.75">
      <c r="A25" s="5" t="str">
        <f>'IA-Er'!B19</f>
        <v>B1-4b</v>
      </c>
      <c r="B25" s="28" t="str">
        <f>'IA-Er'!C19</f>
        <v>Polarization mismatch between the reference antenna and the transmitting antenna</v>
      </c>
      <c r="C25" s="52">
        <f>'IA-Er'!D19</f>
        <v>1.7999999999999999E-2</v>
      </c>
      <c r="D25" s="52">
        <f>'IA-Er'!E19</f>
        <v>1.7999999999999999E-2</v>
      </c>
      <c r="E25" s="28" t="str">
        <f>'IA-Er'!F19</f>
        <v>Rectangular</v>
      </c>
      <c r="F25" s="52">
        <f>'IA-Er'!G19</f>
        <v>1.7320508075688772</v>
      </c>
      <c r="G25" s="3">
        <v>1</v>
      </c>
      <c r="H25" s="51">
        <f t="shared" si="4"/>
        <v>1.0392304845413263E-2</v>
      </c>
      <c r="I25" s="51">
        <f t="shared" si="5"/>
        <v>1.0392304845413263E-2</v>
      </c>
      <c r="J25" s="16"/>
      <c r="K25" s="10">
        <f t="shared" si="2"/>
        <v>1.08E-4</v>
      </c>
      <c r="L25" s="10">
        <f t="shared" si="3"/>
        <v>1.08E-4</v>
      </c>
      <c r="N25" s="39"/>
    </row>
    <row r="26" spans="1:14" ht="33.75">
      <c r="A26" s="5" t="str">
        <f>'IA-Er'!B20</f>
        <v>B1-5b</v>
      </c>
      <c r="B26" s="28" t="str">
        <f>'IA-Er'!C20</f>
        <v>Mutual coupling between the reference antenna and the transmitting antenna</v>
      </c>
      <c r="C26" s="52">
        <f>'IA-Er'!D20</f>
        <v>0</v>
      </c>
      <c r="D26" s="52">
        <f>'IA-Er'!E20</f>
        <v>0</v>
      </c>
      <c r="E26" s="28" t="str">
        <f>'IA-Er'!F20</f>
        <v>Rectangular</v>
      </c>
      <c r="F26" s="52">
        <f>'IA-Er'!G20</f>
        <v>1.7320508075688772</v>
      </c>
      <c r="G26" s="3">
        <v>1</v>
      </c>
      <c r="H26" s="51">
        <f t="shared" si="4"/>
        <v>0</v>
      </c>
      <c r="I26" s="51">
        <f t="shared" si="5"/>
        <v>0</v>
      </c>
      <c r="J26" s="16"/>
      <c r="K26" s="10">
        <f t="shared" si="2"/>
        <v>0</v>
      </c>
      <c r="L26" s="10">
        <f t="shared" si="3"/>
        <v>0</v>
      </c>
      <c r="N26" s="39"/>
    </row>
    <row r="27" spans="1:14" ht="15">
      <c r="A27" s="5" t="str">
        <f>'IA-Er'!B21</f>
        <v>B1-6</v>
      </c>
      <c r="B27" s="28" t="str">
        <f>'IA-Er'!C21</f>
        <v>Phase curvature</v>
      </c>
      <c r="C27" s="52">
        <f>'IA-Er'!D21</f>
        <v>7.0000000000000007E-2</v>
      </c>
      <c r="D27" s="52">
        <f>'IA-Er'!E21</f>
        <v>7.0000000000000007E-2</v>
      </c>
      <c r="E27" s="28" t="str">
        <f>'IA-Er'!F21</f>
        <v>Gaussian</v>
      </c>
      <c r="F27" s="52">
        <f>'IA-Er'!G21</f>
        <v>1</v>
      </c>
      <c r="G27" s="3">
        <v>1</v>
      </c>
      <c r="H27" s="51">
        <f t="shared" si="4"/>
        <v>7.0000000000000007E-2</v>
      </c>
      <c r="I27" s="51">
        <f t="shared" si="5"/>
        <v>7.0000000000000007E-2</v>
      </c>
      <c r="J27" s="16"/>
      <c r="K27" s="10">
        <f t="shared" si="2"/>
        <v>4.9000000000000007E-3</v>
      </c>
      <c r="L27" s="10">
        <f t="shared" si="3"/>
        <v>4.9000000000000007E-3</v>
      </c>
      <c r="N27" s="39"/>
    </row>
    <row r="28" spans="1:14" ht="22.5">
      <c r="A28" s="5" t="str">
        <f>'IA-Er'!B22</f>
        <v>C1-3</v>
      </c>
      <c r="B28" s="28" t="str">
        <f>'IA-Er'!C22</f>
        <v>Uncertainty of the network analyzer</v>
      </c>
      <c r="C28" s="52">
        <f>'IA-Er'!D22</f>
        <v>0.3</v>
      </c>
      <c r="D28" s="52">
        <f>'IA-Er'!E22</f>
        <v>0.3</v>
      </c>
      <c r="E28" s="28" t="str">
        <f>'IA-Er'!F22</f>
        <v>Gaussian</v>
      </c>
      <c r="F28" s="52">
        <f>'IA-Er'!G22</f>
        <v>1</v>
      </c>
      <c r="G28" s="3">
        <v>1</v>
      </c>
      <c r="H28" s="51">
        <f t="shared" si="4"/>
        <v>0.3</v>
      </c>
      <c r="I28" s="51">
        <f t="shared" si="5"/>
        <v>0.3</v>
      </c>
      <c r="J28" s="16"/>
      <c r="K28" s="10">
        <f t="shared" si="2"/>
        <v>0.09</v>
      </c>
      <c r="L28" s="10">
        <f t="shared" si="3"/>
        <v>0.09</v>
      </c>
      <c r="N28" s="39"/>
    </row>
    <row r="29" spans="1:14" ht="22.5">
      <c r="A29" s="5" t="str">
        <f>'IA-Er'!B23</f>
        <v>B1-12</v>
      </c>
      <c r="B29" s="28" t="str">
        <f>'IA-Er'!C23</f>
        <v>Influence of the reference antenna feed cable</v>
      </c>
      <c r="C29" s="52">
        <f>'IA-Er'!D23</f>
        <v>0.18</v>
      </c>
      <c r="D29" s="52">
        <f>'IA-Er'!E23</f>
        <v>0.18</v>
      </c>
      <c r="E29" s="28" t="str">
        <f>'IA-Er'!F23</f>
        <v>Rectangular</v>
      </c>
      <c r="F29" s="52">
        <f>'IA-Er'!G23</f>
        <v>1.7320508075688772</v>
      </c>
      <c r="G29" s="3">
        <v>1</v>
      </c>
      <c r="H29" s="51">
        <f t="shared" si="4"/>
        <v>0.10392304845413264</v>
      </c>
      <c r="I29" s="51">
        <f t="shared" si="5"/>
        <v>0.10392304845413264</v>
      </c>
      <c r="J29" s="16"/>
      <c r="K29" s="10">
        <f t="shared" si="2"/>
        <v>1.0800000000000001E-2</v>
      </c>
      <c r="L29" s="10">
        <f t="shared" si="3"/>
        <v>1.0800000000000001E-2</v>
      </c>
      <c r="N29" s="39"/>
    </row>
    <row r="30" spans="1:14" ht="22.5">
      <c r="A30" s="5" t="str">
        <f>'IA-Er'!B24</f>
        <v>B1-13</v>
      </c>
      <c r="B30" s="28" t="str">
        <f>'IA-Er'!C24</f>
        <v>Reference antenna feed cable loss measurement uncertainty</v>
      </c>
      <c r="C30" s="52">
        <f>'IA-Er'!D24</f>
        <v>0.1</v>
      </c>
      <c r="D30" s="52">
        <f>'IA-Er'!E24</f>
        <v>0.1</v>
      </c>
      <c r="E30" s="28" t="str">
        <f>'IA-Er'!F24</f>
        <v>Gaussian</v>
      </c>
      <c r="F30" s="52">
        <f>'IA-Er'!G24</f>
        <v>1</v>
      </c>
      <c r="G30" s="3">
        <v>1</v>
      </c>
      <c r="H30" s="51">
        <f t="shared" si="4"/>
        <v>0.1</v>
      </c>
      <c r="I30" s="51">
        <f t="shared" si="5"/>
        <v>0.1</v>
      </c>
      <c r="J30" s="16"/>
      <c r="K30" s="10">
        <f t="shared" si="2"/>
        <v>1.0000000000000002E-2</v>
      </c>
      <c r="L30" s="10">
        <f t="shared" si="3"/>
        <v>1.0000000000000002E-2</v>
      </c>
      <c r="N30" s="39"/>
    </row>
    <row r="31" spans="1:14" ht="22.5">
      <c r="A31" s="5" t="str">
        <f>'IA-Er'!B25</f>
        <v>B1-14</v>
      </c>
      <c r="B31" s="28" t="str">
        <f>'IA-Er'!C25</f>
        <v>Influence of the transmitting antenna feed cable</v>
      </c>
      <c r="C31" s="52">
        <f>'IA-Er'!D25</f>
        <v>0.18</v>
      </c>
      <c r="D31" s="52">
        <f>'IA-Er'!E25</f>
        <v>0.18</v>
      </c>
      <c r="E31" s="28" t="str">
        <f>'IA-Er'!F25</f>
        <v>Rectangular</v>
      </c>
      <c r="F31" s="52">
        <f>'IA-Er'!G25</f>
        <v>1.7320508075688772</v>
      </c>
      <c r="G31" s="3">
        <v>1</v>
      </c>
      <c r="H31" s="51">
        <f t="shared" si="4"/>
        <v>0.10392304845413264</v>
      </c>
      <c r="I31" s="51">
        <f t="shared" si="5"/>
        <v>0.10392304845413264</v>
      </c>
      <c r="J31" s="16"/>
      <c r="K31" s="10">
        <f t="shared" si="2"/>
        <v>1.0800000000000001E-2</v>
      </c>
      <c r="L31" s="10">
        <f t="shared" si="3"/>
        <v>1.0800000000000001E-2</v>
      </c>
      <c r="N31" s="39"/>
    </row>
    <row r="32" spans="1:14" ht="22.5">
      <c r="A32" s="5" t="str">
        <f>'IA-Er'!B26</f>
        <v>C1-4</v>
      </c>
      <c r="B32" s="28" t="str">
        <f>'IA-Er'!C26</f>
        <v>Uncertainty of the absolute gain of the reference antenna</v>
      </c>
      <c r="C32" s="52">
        <f>'IA-Er'!D26</f>
        <v>0.52</v>
      </c>
      <c r="D32" s="52">
        <f>'IA-Er'!E26</f>
        <v>0.52</v>
      </c>
      <c r="E32" s="28" t="str">
        <f>'IA-Er'!F26</f>
        <v>Rectangular</v>
      </c>
      <c r="F32" s="52">
        <f>'IA-Er'!G26</f>
        <v>1.7320508075688772</v>
      </c>
      <c r="G32" s="3">
        <v>1</v>
      </c>
      <c r="H32" s="51">
        <f t="shared" si="4"/>
        <v>0.30022213997860542</v>
      </c>
      <c r="I32" s="51">
        <f t="shared" si="5"/>
        <v>0.30022213997860542</v>
      </c>
      <c r="J32" s="16"/>
      <c r="K32" s="10">
        <f t="shared" si="2"/>
        <v>9.0133333333333343E-2</v>
      </c>
      <c r="L32" s="10">
        <f t="shared" si="3"/>
        <v>9.0133333333333343E-2</v>
      </c>
      <c r="N32" s="39"/>
    </row>
    <row r="33" spans="1:14" ht="22.5">
      <c r="A33" s="5" t="str">
        <f>'IA-Er'!B27</f>
        <v>B1-15</v>
      </c>
      <c r="B33" s="28" t="str">
        <f>'IA-Er'!C27</f>
        <v>Uncertainty of the absolute gain of the transmitting antenna</v>
      </c>
      <c r="C33" s="52">
        <f>'IA-Er'!D27</f>
        <v>0</v>
      </c>
      <c r="D33" s="52">
        <f>'IA-Er'!E27</f>
        <v>0</v>
      </c>
      <c r="E33" s="28" t="str">
        <f>'IA-Er'!F27</f>
        <v>Rectangular</v>
      </c>
      <c r="F33" s="52">
        <f>'IA-Er'!G27</f>
        <v>1.7320508075688772</v>
      </c>
      <c r="G33" s="3">
        <v>1</v>
      </c>
      <c r="H33" s="51">
        <f t="shared" si="4"/>
        <v>0</v>
      </c>
      <c r="I33" s="51">
        <f t="shared" si="5"/>
        <v>0</v>
      </c>
      <c r="J33" s="16"/>
      <c r="K33" s="10">
        <f t="shared" si="2"/>
        <v>0</v>
      </c>
      <c r="L33" s="10">
        <f t="shared" si="3"/>
        <v>0</v>
      </c>
      <c r="N33" s="39"/>
    </row>
    <row r="34" spans="1:14" ht="12.75" customHeight="1">
      <c r="A34" s="88" t="s">
        <v>20</v>
      </c>
      <c r="B34" s="88"/>
      <c r="C34" s="88"/>
      <c r="D34" s="88"/>
      <c r="E34" s="88"/>
      <c r="F34" s="88"/>
      <c r="G34" s="88"/>
      <c r="H34" s="4">
        <f>K34</f>
        <v>1.1911686138690301</v>
      </c>
      <c r="I34" s="4">
        <f>L34</f>
        <v>1.252563770831649</v>
      </c>
      <c r="J34" s="17"/>
      <c r="K34" s="10">
        <f>(SUM(K11:K33))^0.5</f>
        <v>1.1911686138690301</v>
      </c>
      <c r="L34" s="10">
        <f>(SUM(L11:L33))^0.5</f>
        <v>1.252563770831649</v>
      </c>
      <c r="N34" s="39"/>
    </row>
    <row r="35" spans="1:14" ht="12.75" customHeight="1">
      <c r="A35" s="88" t="s">
        <v>45</v>
      </c>
      <c r="B35" s="88"/>
      <c r="C35" s="88"/>
      <c r="D35" s="88"/>
      <c r="E35" s="88"/>
      <c r="F35" s="88"/>
      <c r="G35" s="88"/>
      <c r="H35" s="4">
        <f>K35</f>
        <v>2.3346904831832989</v>
      </c>
      <c r="I35" s="4">
        <f>L35</f>
        <v>2.4550249908300321</v>
      </c>
      <c r="J35" s="17"/>
      <c r="K35" s="10">
        <f>K34*1.96</f>
        <v>2.3346904831832989</v>
      </c>
      <c r="L35" s="10">
        <f>L34*1.96</f>
        <v>2.4550249908300321</v>
      </c>
      <c r="N35" s="39"/>
    </row>
    <row r="36" spans="1:14" ht="12.75" customHeight="1">
      <c r="N36" s="39"/>
    </row>
    <row r="37" spans="1:14" ht="12.75" customHeight="1">
      <c r="N37" s="39"/>
    </row>
    <row r="38" spans="1:14" ht="12.75" customHeight="1">
      <c r="A38" s="93" t="s">
        <v>23</v>
      </c>
      <c r="B38" s="93"/>
      <c r="C38" s="93"/>
      <c r="D38" s="93"/>
      <c r="E38" s="93"/>
      <c r="F38" s="93"/>
      <c r="G38" s="93"/>
      <c r="H38" s="93"/>
      <c r="I38" s="93"/>
      <c r="K38" s="96" t="s">
        <v>36</v>
      </c>
      <c r="L38" s="96"/>
      <c r="N38" s="39"/>
    </row>
    <row r="39" spans="1:14" ht="12.75" customHeight="1">
      <c r="A39" s="90" t="s">
        <v>0</v>
      </c>
      <c r="B39" s="94" t="s">
        <v>1</v>
      </c>
      <c r="C39" s="91" t="s">
        <v>2</v>
      </c>
      <c r="D39" s="91"/>
      <c r="E39" s="90" t="s">
        <v>3</v>
      </c>
      <c r="F39" s="91" t="s">
        <v>4</v>
      </c>
      <c r="G39" s="92" t="s">
        <v>5</v>
      </c>
      <c r="H39" s="95" t="s">
        <v>6</v>
      </c>
      <c r="I39" s="95"/>
      <c r="J39" s="19"/>
      <c r="K39" s="96"/>
      <c r="L39" s="96"/>
      <c r="N39" s="39"/>
    </row>
    <row r="40" spans="1:14" ht="34.5" thickBot="1">
      <c r="A40" s="90"/>
      <c r="B40" s="94"/>
      <c r="C40" s="67" t="s">
        <v>109</v>
      </c>
      <c r="D40" s="67" t="s">
        <v>110</v>
      </c>
      <c r="E40" s="90"/>
      <c r="F40" s="91"/>
      <c r="G40" s="92"/>
      <c r="H40" s="67" t="s">
        <v>109</v>
      </c>
      <c r="I40" s="67" t="s">
        <v>110</v>
      </c>
      <c r="J40" s="20"/>
      <c r="K40" s="96"/>
      <c r="L40" s="96"/>
      <c r="N40" s="39"/>
    </row>
    <row r="41" spans="1:14" ht="12.75" customHeight="1">
      <c r="A41" s="89" t="s">
        <v>7</v>
      </c>
      <c r="B41" s="89"/>
      <c r="C41" s="89"/>
      <c r="D41" s="89"/>
      <c r="E41" s="89"/>
      <c r="F41" s="89"/>
      <c r="G41" s="89"/>
      <c r="H41" s="89"/>
      <c r="I41" s="89"/>
      <c r="J41" s="15"/>
      <c r="K41" s="9"/>
      <c r="L41" s="9"/>
      <c r="N41" s="39"/>
    </row>
    <row r="42" spans="1:14" ht="22.5">
      <c r="A42" s="5" t="str">
        <f>'CATR-Er'!B5</f>
        <v>B2-1a</v>
      </c>
      <c r="B42" s="28" t="str">
        <f>'CATR-Er'!C5</f>
        <v>Misalignment  DUT &amp; pointing error</v>
      </c>
      <c r="C42" s="5">
        <f>'CATR-Er'!D5</f>
        <v>0.2</v>
      </c>
      <c r="D42" s="5">
        <f>'CATR-Er'!E5</f>
        <v>0.2</v>
      </c>
      <c r="E42" s="5" t="str">
        <f>'CATR-Er'!F5</f>
        <v>Exp. normal</v>
      </c>
      <c r="F42" s="52">
        <f>'CATR-Er'!G5</f>
        <v>2</v>
      </c>
      <c r="G42" s="3">
        <v>1</v>
      </c>
      <c r="H42" s="51">
        <f t="shared" ref="H42:I47" si="6">C42/$F42</f>
        <v>0.1</v>
      </c>
      <c r="I42" s="51">
        <f t="shared" si="6"/>
        <v>0.1</v>
      </c>
      <c r="J42" s="21"/>
      <c r="K42" s="10">
        <f t="shared" ref="K42:K61" si="7">H42^2</f>
        <v>1.0000000000000002E-2</v>
      </c>
      <c r="L42" s="10">
        <f t="shared" ref="L42:L61" si="8">I42^2</f>
        <v>1.0000000000000002E-2</v>
      </c>
      <c r="N42" s="39"/>
    </row>
    <row r="43" spans="1:14" ht="22.5">
      <c r="A43" s="5" t="str">
        <f>'CATR-Er'!B6</f>
        <v>B2-2</v>
      </c>
      <c r="B43" s="28" t="str">
        <f>'CATR-Er'!C6</f>
        <v>Standing wave between DUT and test range antenna</v>
      </c>
      <c r="C43" s="5">
        <f>'CATR-Er'!D6</f>
        <v>0.21</v>
      </c>
      <c r="D43" s="5">
        <f>'CATR-Er'!E6</f>
        <v>0.21</v>
      </c>
      <c r="E43" s="5" t="str">
        <f>'CATR-Er'!F6</f>
        <v>U-shaped</v>
      </c>
      <c r="F43" s="52">
        <f>'CATR-Er'!G6</f>
        <v>1.4142135623730951</v>
      </c>
      <c r="G43" s="3">
        <v>1</v>
      </c>
      <c r="H43" s="51">
        <f t="shared" si="6"/>
        <v>0.14849242404917495</v>
      </c>
      <c r="I43" s="51">
        <f t="shared" si="6"/>
        <v>0.14849242404917495</v>
      </c>
      <c r="J43" s="21"/>
      <c r="K43" s="10">
        <f t="shared" si="7"/>
        <v>2.2049999999999993E-2</v>
      </c>
      <c r="L43" s="10">
        <f t="shared" si="8"/>
        <v>2.2049999999999993E-2</v>
      </c>
      <c r="N43" s="39"/>
    </row>
    <row r="44" spans="1:14" ht="22.5">
      <c r="A44" s="5" t="str">
        <f>TE!A6</f>
        <v>C1-2</v>
      </c>
      <c r="B44" s="28" t="str">
        <f>TE!B6</f>
        <v>Uncertainty of the RF signal generator</v>
      </c>
      <c r="C44" s="5">
        <f>TE!C6</f>
        <v>0.9</v>
      </c>
      <c r="D44" s="5">
        <f>TE!D6</f>
        <v>0.9</v>
      </c>
      <c r="E44" s="5" t="str">
        <f>TE!E6</f>
        <v>Gaussian</v>
      </c>
      <c r="F44" s="52">
        <f>TE!F6</f>
        <v>1</v>
      </c>
      <c r="G44" s="3">
        <v>1</v>
      </c>
      <c r="H44" s="51">
        <f t="shared" si="6"/>
        <v>0.9</v>
      </c>
      <c r="I44" s="51">
        <f t="shared" si="6"/>
        <v>0.9</v>
      </c>
      <c r="J44" s="21"/>
      <c r="K44" s="10">
        <f t="shared" si="7"/>
        <v>0.81</v>
      </c>
      <c r="L44" s="10">
        <f t="shared" si="8"/>
        <v>0.81</v>
      </c>
      <c r="N44" s="39"/>
    </row>
    <row r="45" spans="1:14" ht="33.75">
      <c r="A45" s="5" t="str">
        <f>'CATR-Er'!B8</f>
        <v>B2-3</v>
      </c>
      <c r="B45" s="28" t="str">
        <f>'CATR-Er'!C8</f>
        <v>RF leakage &amp; dynamic range, test range antenna cable connector terminated.</v>
      </c>
      <c r="C45" s="5">
        <f>'CATR-Er'!D8</f>
        <v>0.01</v>
      </c>
      <c r="D45" s="5">
        <f>'CATR-Er'!E8</f>
        <v>0.01</v>
      </c>
      <c r="E45" s="5" t="str">
        <f>'CATR-Er'!F8</f>
        <v>Gaussian</v>
      </c>
      <c r="F45" s="52">
        <f>'CATR-Er'!G8</f>
        <v>1</v>
      </c>
      <c r="G45" s="3">
        <v>1</v>
      </c>
      <c r="H45" s="51">
        <f t="shared" si="6"/>
        <v>0.01</v>
      </c>
      <c r="I45" s="51">
        <f t="shared" si="6"/>
        <v>0.01</v>
      </c>
      <c r="J45" s="21"/>
      <c r="K45" s="10">
        <f t="shared" si="7"/>
        <v>1E-4</v>
      </c>
      <c r="L45" s="10">
        <f t="shared" si="8"/>
        <v>1E-4</v>
      </c>
      <c r="N45" s="39"/>
    </row>
    <row r="46" spans="1:14" ht="15">
      <c r="A46" s="5" t="str">
        <f>'CATR-Er'!B9</f>
        <v>B2-4a</v>
      </c>
      <c r="B46" s="28" t="str">
        <f>'CATR-Er'!C9</f>
        <v>QZ ripple with DUT</v>
      </c>
      <c r="C46" s="5">
        <f>'CATR-Er'!D9</f>
        <v>0.4</v>
      </c>
      <c r="D46" s="5">
        <f>'CATR-Er'!E9</f>
        <v>0.4</v>
      </c>
      <c r="E46" s="5" t="str">
        <f>'CATR-Er'!F9</f>
        <v xml:space="preserve">Gaussian </v>
      </c>
      <c r="F46" s="52">
        <f>'CATR-Er'!G9</f>
        <v>1</v>
      </c>
      <c r="G46" s="3">
        <v>1</v>
      </c>
      <c r="H46" s="51">
        <f t="shared" si="6"/>
        <v>0.4</v>
      </c>
      <c r="I46" s="51">
        <f t="shared" si="6"/>
        <v>0.4</v>
      </c>
      <c r="J46" s="21"/>
      <c r="K46" s="10">
        <f t="shared" si="7"/>
        <v>0.16000000000000003</v>
      </c>
      <c r="L46" s="10">
        <f t="shared" si="8"/>
        <v>0.16000000000000003</v>
      </c>
      <c r="N46" s="39"/>
    </row>
    <row r="47" spans="1:14" ht="15">
      <c r="A47" s="5" t="str">
        <f>'CATR-Er'!B10</f>
        <v>B2-9</v>
      </c>
      <c r="B47" s="28" t="str">
        <f>'CATR-Er'!C10</f>
        <v>Miscellaneous uncertainty</v>
      </c>
      <c r="C47" s="5">
        <f>'CATR-Er'!D10</f>
        <v>0</v>
      </c>
      <c r="D47" s="5">
        <f>'CATR-Er'!E10</f>
        <v>0</v>
      </c>
      <c r="E47" s="5" t="str">
        <f>'CATR-Er'!F10</f>
        <v>Gaussian</v>
      </c>
      <c r="F47" s="52">
        <f>'CATR-Er'!G10</f>
        <v>1</v>
      </c>
      <c r="G47" s="3">
        <v>1</v>
      </c>
      <c r="H47" s="51">
        <f t="shared" si="6"/>
        <v>0</v>
      </c>
      <c r="I47" s="51">
        <f t="shared" si="6"/>
        <v>0</v>
      </c>
      <c r="J47" s="21"/>
      <c r="K47" s="10">
        <f t="shared" si="7"/>
        <v>0</v>
      </c>
      <c r="L47" s="10">
        <f t="shared" si="8"/>
        <v>0</v>
      </c>
      <c r="N47" s="39"/>
    </row>
    <row r="48" spans="1:14" ht="15">
      <c r="A48" s="89" t="s">
        <v>15</v>
      </c>
      <c r="B48" s="89"/>
      <c r="C48" s="89"/>
      <c r="D48" s="89"/>
      <c r="E48" s="89"/>
      <c r="F48" s="89"/>
      <c r="G48" s="89"/>
      <c r="H48" s="89"/>
      <c r="I48" s="89"/>
      <c r="J48" s="15"/>
      <c r="K48" s="10">
        <f t="shared" si="7"/>
        <v>0</v>
      </c>
      <c r="L48" s="10">
        <f t="shared" si="8"/>
        <v>0</v>
      </c>
      <c r="N48" s="39"/>
    </row>
    <row r="49" spans="1:14" ht="22.5">
      <c r="A49" s="5" t="str">
        <f>TE!A7</f>
        <v>C1-3</v>
      </c>
      <c r="B49" s="28" t="str">
        <f>TE!B7</f>
        <v>Uncertainty of the network analyzer</v>
      </c>
      <c r="C49" s="5">
        <f>TE!C7</f>
        <v>0.3</v>
      </c>
      <c r="D49" s="5">
        <f>TE!D7</f>
        <v>0.3</v>
      </c>
      <c r="E49" s="5" t="str">
        <f>TE!E7</f>
        <v>Gaussian</v>
      </c>
      <c r="F49" s="52">
        <f>TE!F7</f>
        <v>1</v>
      </c>
      <c r="G49" s="3">
        <v>1</v>
      </c>
      <c r="H49" s="51">
        <f t="shared" ref="H49:H61" si="9">C49/$F49</f>
        <v>0.3</v>
      </c>
      <c r="I49" s="51">
        <f t="shared" ref="I49:I61" si="10">D49/$F49</f>
        <v>0.3</v>
      </c>
      <c r="J49" s="21"/>
      <c r="K49" s="10">
        <f t="shared" si="7"/>
        <v>0.09</v>
      </c>
      <c r="L49" s="10">
        <f t="shared" si="8"/>
        <v>0.09</v>
      </c>
      <c r="N49" s="39"/>
    </row>
    <row r="50" spans="1:14" ht="33.75">
      <c r="A50" s="5" t="str">
        <f>'CATR-Er'!B13</f>
        <v>B2-5</v>
      </c>
      <c r="B50" s="28" t="str">
        <f>'CATR-Er'!C13</f>
        <v>Mismatch of transmit chain (i.e. between transmitting measurement antenna and DUT)</v>
      </c>
      <c r="C50" s="5">
        <f>'CATR-Er'!D13</f>
        <v>0.43</v>
      </c>
      <c r="D50" s="5">
        <f>'CATR-Er'!E13</f>
        <v>0.56999999999999995</v>
      </c>
      <c r="E50" s="5" t="str">
        <f>'CATR-Er'!F13</f>
        <v>U-shaped</v>
      </c>
      <c r="F50" s="52">
        <f>'CATR-Er'!G13</f>
        <v>1.4142135623730951</v>
      </c>
      <c r="G50" s="3">
        <v>1</v>
      </c>
      <c r="H50" s="51">
        <f t="shared" si="9"/>
        <v>0.30405591591021541</v>
      </c>
      <c r="I50" s="51">
        <f t="shared" si="10"/>
        <v>0.40305086527633205</v>
      </c>
      <c r="J50" s="21"/>
      <c r="K50" s="10">
        <f t="shared" si="7"/>
        <v>9.2449999999999991E-2</v>
      </c>
      <c r="L50" s="10">
        <f t="shared" si="8"/>
        <v>0.16244999999999996</v>
      </c>
      <c r="N50" s="39"/>
    </row>
    <row r="51" spans="1:14" ht="22.5">
      <c r="A51" s="5" t="str">
        <f>'CATR-Er'!B14</f>
        <v>B2-6</v>
      </c>
      <c r="B51" s="28" t="str">
        <f>'CATR-Er'!C14</f>
        <v>Insertion loss of transmitter chain</v>
      </c>
      <c r="C51" s="5">
        <f>'CATR-Er'!D14</f>
        <v>0.12</v>
      </c>
      <c r="D51" s="5">
        <f>'CATR-Er'!E14</f>
        <v>0.12</v>
      </c>
      <c r="E51" s="5" t="str">
        <f>'CATR-Er'!F14</f>
        <v>Rectangular</v>
      </c>
      <c r="F51" s="52">
        <f>'CATR-Er'!G14</f>
        <v>1.7320508075688772</v>
      </c>
      <c r="G51" s="3">
        <v>1</v>
      </c>
      <c r="H51" s="51">
        <f t="shared" si="9"/>
        <v>6.9282032302755092E-2</v>
      </c>
      <c r="I51" s="51">
        <f t="shared" si="10"/>
        <v>6.9282032302755092E-2</v>
      </c>
      <c r="J51" s="21"/>
      <c r="K51" s="10">
        <f t="shared" si="7"/>
        <v>4.8000000000000004E-3</v>
      </c>
      <c r="L51" s="10">
        <f t="shared" si="8"/>
        <v>4.8000000000000004E-3</v>
      </c>
      <c r="N51" s="39"/>
    </row>
    <row r="52" spans="1:14" ht="33.75">
      <c r="A52" s="5" t="str">
        <f>'CATR-Er'!B15</f>
        <v>B2-7</v>
      </c>
      <c r="B52" s="28" t="str">
        <f>'CATR-Er'!C15</f>
        <v>RF leakage,  (SGH connector terminated &amp; test range antenna connector cable terminated)</v>
      </c>
      <c r="C52" s="5">
        <f>'CATR-Er'!D15</f>
        <v>0.01</v>
      </c>
      <c r="D52" s="5">
        <f>'CATR-Er'!E15</f>
        <v>0.01</v>
      </c>
      <c r="E52" s="5" t="str">
        <f>'CATR-Er'!F15</f>
        <v>Gaussian</v>
      </c>
      <c r="F52" s="52">
        <f>'CATR-Er'!G15</f>
        <v>1</v>
      </c>
      <c r="G52" s="3">
        <v>1</v>
      </c>
      <c r="H52" s="51">
        <f t="shared" si="9"/>
        <v>0.01</v>
      </c>
      <c r="I52" s="51">
        <f t="shared" si="10"/>
        <v>0.01</v>
      </c>
      <c r="J52" s="21"/>
      <c r="K52" s="10">
        <f t="shared" si="7"/>
        <v>1E-4</v>
      </c>
      <c r="L52" s="10">
        <f t="shared" si="8"/>
        <v>1E-4</v>
      </c>
      <c r="N52" s="39"/>
    </row>
    <row r="53" spans="1:14" ht="22.5">
      <c r="A53" s="5" t="str">
        <f>'CATR-Er'!B16</f>
        <v>B2-8</v>
      </c>
      <c r="B53" s="28" t="str">
        <f>'CATR-Er'!C16</f>
        <v>Influence of the calibration antenna feed cable</v>
      </c>
      <c r="C53" s="5">
        <f>'CATR-Er'!D16</f>
        <v>0.21</v>
      </c>
      <c r="D53" s="5">
        <f>'CATR-Er'!E16</f>
        <v>0.28999999999999998</v>
      </c>
      <c r="E53" s="5" t="str">
        <f>'CATR-Er'!F16</f>
        <v>U-shaped</v>
      </c>
      <c r="F53" s="52">
        <f>'CATR-Er'!G16</f>
        <v>1.4142135623730951</v>
      </c>
      <c r="G53" s="3">
        <v>1</v>
      </c>
      <c r="H53" s="51">
        <f t="shared" si="9"/>
        <v>0.14849242404917495</v>
      </c>
      <c r="I53" s="51">
        <f t="shared" si="10"/>
        <v>0.20506096654409875</v>
      </c>
      <c r="J53" s="21"/>
      <c r="K53" s="10">
        <f t="shared" si="7"/>
        <v>2.2049999999999993E-2</v>
      </c>
      <c r="L53" s="10">
        <f t="shared" si="8"/>
        <v>4.2049999999999983E-2</v>
      </c>
      <c r="N53" s="39"/>
    </row>
    <row r="54" spans="1:14" ht="22.5">
      <c r="A54" s="5" t="str">
        <f>TE!A8</f>
        <v>C1-4</v>
      </c>
      <c r="B54" s="28" t="str">
        <f>TE!B8</f>
        <v>Uncertainty of the absolute gain of the reference antenna</v>
      </c>
      <c r="C54" s="5">
        <f>TE!C8</f>
        <v>0.52</v>
      </c>
      <c r="D54" s="5">
        <f>TE!D8</f>
        <v>0.52</v>
      </c>
      <c r="E54" s="5" t="str">
        <f>TE!E8</f>
        <v>Rectangular</v>
      </c>
      <c r="F54" s="52">
        <f>TE!F8</f>
        <v>1.7320508075688772</v>
      </c>
      <c r="G54" s="3">
        <v>1</v>
      </c>
      <c r="H54" s="51">
        <f t="shared" si="9"/>
        <v>0.30022213997860542</v>
      </c>
      <c r="I54" s="51">
        <f t="shared" si="10"/>
        <v>0.30022213997860542</v>
      </c>
      <c r="J54" s="21"/>
      <c r="K54" s="10">
        <f t="shared" si="7"/>
        <v>9.0133333333333343E-2</v>
      </c>
      <c r="L54" s="10">
        <f t="shared" si="8"/>
        <v>9.0133333333333343E-2</v>
      </c>
      <c r="N54" s="39"/>
    </row>
    <row r="55" spans="1:14" ht="15">
      <c r="A55" s="5" t="str">
        <f>'CATR-Er'!B18</f>
        <v>B2-11</v>
      </c>
      <c r="B55" s="28" t="str">
        <f>'CATR-Er'!C18</f>
        <v>Misalignment  positioning system</v>
      </c>
      <c r="C55" s="5">
        <f>'CATR-Er'!D18</f>
        <v>0</v>
      </c>
      <c r="D55" s="5">
        <f>'CATR-Er'!E18</f>
        <v>0</v>
      </c>
      <c r="E55" s="5" t="str">
        <f>'CATR-Er'!F18</f>
        <v xml:space="preserve">Exp. normal </v>
      </c>
      <c r="F55" s="52">
        <f>'CATR-Er'!G18</f>
        <v>2</v>
      </c>
      <c r="G55" s="3">
        <v>1</v>
      </c>
      <c r="H55" s="51">
        <f t="shared" si="9"/>
        <v>0</v>
      </c>
      <c r="I55" s="51">
        <f t="shared" si="10"/>
        <v>0</v>
      </c>
      <c r="J55" s="21"/>
      <c r="K55" s="10">
        <f t="shared" si="7"/>
        <v>0</v>
      </c>
      <c r="L55" s="10">
        <f t="shared" si="8"/>
        <v>0</v>
      </c>
      <c r="N55" s="39"/>
    </row>
    <row r="56" spans="1:14" ht="15">
      <c r="A56" s="5" t="str">
        <f>'CATR-Er'!B19</f>
        <v>B2-4b</v>
      </c>
      <c r="B56" s="28" t="str">
        <f>'CATR-Er'!C19</f>
        <v>QZ ripple with SGH</v>
      </c>
      <c r="C56" s="5">
        <f>'CATR-Er'!D19</f>
        <v>0.1</v>
      </c>
      <c r="D56" s="5">
        <f>'CATR-Er'!E19</f>
        <v>0.1</v>
      </c>
      <c r="E56" s="5" t="str">
        <f>'CATR-Er'!F19</f>
        <v>Gaussian</v>
      </c>
      <c r="F56" s="52">
        <f>'CATR-Er'!G19</f>
        <v>1</v>
      </c>
      <c r="G56" s="3">
        <v>1</v>
      </c>
      <c r="H56" s="51">
        <f t="shared" si="9"/>
        <v>0.1</v>
      </c>
      <c r="I56" s="51">
        <f t="shared" si="10"/>
        <v>0.1</v>
      </c>
      <c r="J56" s="21"/>
      <c r="K56" s="10">
        <f t="shared" si="7"/>
        <v>1.0000000000000002E-2</v>
      </c>
      <c r="L56" s="10">
        <f t="shared" si="8"/>
        <v>1.0000000000000002E-2</v>
      </c>
      <c r="N56" s="39"/>
    </row>
    <row r="57" spans="1:14" ht="15">
      <c r="A57" s="5" t="str">
        <f>'CATR-Er'!B20</f>
        <v>B2-10</v>
      </c>
      <c r="B57" s="28" t="str">
        <f>'CATR-Er'!C20</f>
        <v>Rotary joints</v>
      </c>
      <c r="C57" s="5">
        <f>'CATR-Er'!D20</f>
        <v>0</v>
      </c>
      <c r="D57" s="5">
        <f>'CATR-Er'!E20</f>
        <v>0</v>
      </c>
      <c r="E57" s="5" t="str">
        <f>'CATR-Er'!F20</f>
        <v>U-shaped</v>
      </c>
      <c r="F57" s="52">
        <f>'CATR-Er'!G20</f>
        <v>1.4142135623730951</v>
      </c>
      <c r="G57" s="3">
        <v>1</v>
      </c>
      <c r="H57" s="51">
        <f t="shared" si="9"/>
        <v>0</v>
      </c>
      <c r="I57" s="51">
        <f t="shared" si="10"/>
        <v>0</v>
      </c>
      <c r="J57" s="21"/>
      <c r="K57" s="10">
        <f t="shared" si="7"/>
        <v>0</v>
      </c>
      <c r="L57" s="10">
        <f t="shared" si="8"/>
        <v>0</v>
      </c>
      <c r="N57" s="39"/>
    </row>
    <row r="58" spans="1:14" ht="22.5">
      <c r="A58" s="5" t="str">
        <f>'CATR-Er'!B21</f>
        <v>B2-11b</v>
      </c>
      <c r="B58" s="28" t="str">
        <f>'CATR-Er'!C21</f>
        <v>Misalignment calibration antenna &amp; pointing error</v>
      </c>
      <c r="C58" s="5">
        <f>'CATR-Er'!D21</f>
        <v>0</v>
      </c>
      <c r="D58" s="5">
        <f>'CATR-Er'!E21</f>
        <v>0</v>
      </c>
      <c r="E58" s="5" t="str">
        <f>'CATR-Er'!F21</f>
        <v>Exp. normal</v>
      </c>
      <c r="F58" s="52">
        <f>'CATR-Er'!G21</f>
        <v>2</v>
      </c>
      <c r="G58" s="3">
        <v>1</v>
      </c>
      <c r="H58" s="51">
        <f t="shared" si="9"/>
        <v>0</v>
      </c>
      <c r="I58" s="51">
        <f t="shared" si="10"/>
        <v>0</v>
      </c>
      <c r="J58" s="21"/>
      <c r="K58" s="10">
        <f t="shared" si="7"/>
        <v>0</v>
      </c>
      <c r="L58" s="10">
        <f t="shared" si="8"/>
        <v>0</v>
      </c>
      <c r="N58" s="39"/>
    </row>
    <row r="59" spans="1:14" ht="15">
      <c r="A59" s="5">
        <f>'CATR-Er'!B22</f>
        <v>0</v>
      </c>
      <c r="B59" s="28" t="str">
        <f>'CATR-Er'!C22</f>
        <v>Misalignment calibration system</v>
      </c>
      <c r="C59" s="5">
        <f>'CATR-Er'!D22</f>
        <v>0</v>
      </c>
      <c r="D59" s="5">
        <f>'CATR-Er'!E22</f>
        <v>0</v>
      </c>
      <c r="E59" s="5" t="str">
        <f>'CATR-Er'!F22</f>
        <v xml:space="preserve">Exp. normal </v>
      </c>
      <c r="F59" s="52">
        <f>'CATR-Er'!G22</f>
        <v>2</v>
      </c>
      <c r="G59" s="3">
        <v>1</v>
      </c>
      <c r="H59" s="51">
        <f t="shared" si="9"/>
        <v>0</v>
      </c>
      <c r="I59" s="51">
        <f t="shared" si="10"/>
        <v>0</v>
      </c>
      <c r="J59" s="21"/>
      <c r="K59" s="10">
        <f t="shared" si="7"/>
        <v>0</v>
      </c>
      <c r="L59" s="10">
        <f t="shared" si="8"/>
        <v>0</v>
      </c>
      <c r="N59" s="39"/>
    </row>
    <row r="60" spans="1:14" ht="22.5">
      <c r="A60" s="5" t="str">
        <f>'CATR-Er'!B23</f>
        <v>B2-12</v>
      </c>
      <c r="B60" s="28" t="str">
        <f>'CATR-Er'!C23</f>
        <v>Standing wave between SGH and test range antenna</v>
      </c>
      <c r="C60" s="5">
        <f>'CATR-Er'!D23</f>
        <v>0.09</v>
      </c>
      <c r="D60" s="5">
        <f>'CATR-Er'!E23</f>
        <v>0.09</v>
      </c>
      <c r="E60" s="5" t="str">
        <f>'CATR-Er'!F23</f>
        <v>U-shaped</v>
      </c>
      <c r="F60" s="52">
        <f>'CATR-Er'!G23</f>
        <v>1.4142135623730951</v>
      </c>
      <c r="G60" s="3">
        <v>1</v>
      </c>
      <c r="H60" s="51">
        <f t="shared" si="9"/>
        <v>6.3639610306789274E-2</v>
      </c>
      <c r="I60" s="51">
        <f t="shared" si="10"/>
        <v>6.3639610306789274E-2</v>
      </c>
      <c r="J60" s="21"/>
      <c r="K60" s="10">
        <f t="shared" si="7"/>
        <v>4.0499999999999998E-3</v>
      </c>
      <c r="L60" s="10">
        <f t="shared" si="8"/>
        <v>4.0499999999999998E-3</v>
      </c>
      <c r="N60" s="39"/>
    </row>
    <row r="61" spans="1:14" ht="22.5">
      <c r="A61" s="5" t="str">
        <f>'CATR-Er'!B24</f>
        <v>B2-13</v>
      </c>
      <c r="B61" s="28" t="str">
        <f>'CATR-Er'!C24</f>
        <v>Switching uncertainty</v>
      </c>
      <c r="C61" s="5">
        <f>'CATR-Er'!D24</f>
        <v>0.1</v>
      </c>
      <c r="D61" s="5">
        <f>'CATR-Er'!E24</f>
        <v>0.1</v>
      </c>
      <c r="E61" s="5" t="str">
        <f>'CATR-Er'!F24</f>
        <v>Rectangular</v>
      </c>
      <c r="F61" s="52">
        <f>'CATR-Er'!G24</f>
        <v>1.7320508075688772</v>
      </c>
      <c r="G61" s="3">
        <v>1</v>
      </c>
      <c r="H61" s="51">
        <f t="shared" si="9"/>
        <v>5.7735026918962581E-2</v>
      </c>
      <c r="I61" s="51">
        <f t="shared" si="10"/>
        <v>5.7735026918962581E-2</v>
      </c>
      <c r="J61" s="21"/>
      <c r="K61" s="10">
        <f t="shared" si="7"/>
        <v>3.333333333333334E-3</v>
      </c>
      <c r="L61" s="10">
        <f t="shared" si="8"/>
        <v>3.333333333333334E-3</v>
      </c>
      <c r="N61" s="39"/>
    </row>
    <row r="62" spans="1:14" ht="12.75" customHeight="1">
      <c r="A62" s="88" t="s">
        <v>20</v>
      </c>
      <c r="B62" s="88"/>
      <c r="C62" s="88"/>
      <c r="D62" s="88"/>
      <c r="E62" s="88"/>
      <c r="F62" s="88"/>
      <c r="G62" s="88"/>
      <c r="H62" s="4">
        <f t="shared" ref="H62:H63" si="11">K62</f>
        <v>1.1485062762852742</v>
      </c>
      <c r="I62" s="4">
        <f>L62</f>
        <v>1.1870411394162659</v>
      </c>
      <c r="J62" s="17"/>
      <c r="K62" s="10">
        <f>(SUM(K42:K61))^0.5</f>
        <v>1.1485062762852742</v>
      </c>
      <c r="L62" s="10">
        <f t="shared" ref="L62" si="12">(SUM(L42:L61))^0.5</f>
        <v>1.1870411394162659</v>
      </c>
      <c r="N62" s="39"/>
    </row>
    <row r="63" spans="1:14" ht="12.75" customHeight="1">
      <c r="A63" s="88" t="s">
        <v>21</v>
      </c>
      <c r="B63" s="88"/>
      <c r="C63" s="88"/>
      <c r="D63" s="88"/>
      <c r="E63" s="88"/>
      <c r="F63" s="88"/>
      <c r="G63" s="88"/>
      <c r="H63" s="4">
        <f t="shared" si="11"/>
        <v>2.2510723015191374</v>
      </c>
      <c r="I63" s="4">
        <f>L63</f>
        <v>2.3266006332558811</v>
      </c>
      <c r="J63" s="17"/>
      <c r="K63" s="10">
        <f>K62*1.96</f>
        <v>2.2510723015191374</v>
      </c>
      <c r="L63" s="10">
        <f>L62*1.96</f>
        <v>2.3266006332558811</v>
      </c>
      <c r="N63" s="39"/>
    </row>
    <row r="64" spans="1:14" ht="12.75" customHeight="1">
      <c r="N64" s="39"/>
    </row>
    <row r="65" spans="14:14" ht="12.75" customHeight="1">
      <c r="N65" s="39"/>
    </row>
    <row r="66" spans="14:14" ht="12.75" customHeight="1">
      <c r="N66" s="39"/>
    </row>
    <row r="67" spans="14:14" ht="12.75" customHeight="1">
      <c r="N67" s="39"/>
    </row>
    <row r="68" spans="14:14" ht="12.75" customHeight="1">
      <c r="N68" s="39"/>
    </row>
    <row r="69" spans="14:14" ht="12.75" customHeight="1">
      <c r="N69" s="39"/>
    </row>
    <row r="70" spans="14:14" ht="12.75" customHeight="1">
      <c r="N70" s="39"/>
    </row>
    <row r="71" spans="14:14" ht="12.75" customHeight="1">
      <c r="N71" s="39"/>
    </row>
    <row r="72" spans="14:14" ht="12.75" customHeight="1">
      <c r="N72" s="39"/>
    </row>
    <row r="73" spans="14:14" ht="12.75" customHeight="1">
      <c r="N73" s="39"/>
    </row>
    <row r="74" spans="14:14" ht="12.75" customHeight="1">
      <c r="N74" s="39"/>
    </row>
    <row r="75" spans="14:14" ht="12.75" customHeight="1">
      <c r="N75" s="39"/>
    </row>
    <row r="76" spans="14:14" ht="12.75" customHeight="1">
      <c r="N76" s="39"/>
    </row>
    <row r="77" spans="14:14" ht="12.75" customHeight="1">
      <c r="N77" s="39"/>
    </row>
    <row r="78" spans="14:14" ht="12.75" customHeight="1">
      <c r="N78" s="39"/>
    </row>
    <row r="79" spans="14:14" ht="12.75" customHeight="1">
      <c r="N79" s="39"/>
    </row>
    <row r="80" spans="14:14" ht="12.75" customHeight="1">
      <c r="N80" s="39"/>
    </row>
    <row r="81" spans="14:14" ht="12.75" customHeight="1">
      <c r="N81" s="39"/>
    </row>
    <row r="82" spans="14:14" ht="12.75" customHeight="1">
      <c r="N82" s="39"/>
    </row>
    <row r="83" spans="14:14" ht="12.75" customHeight="1">
      <c r="N83" s="39"/>
    </row>
    <row r="84" spans="14:14" ht="12.75" customHeight="1">
      <c r="N84" s="39"/>
    </row>
    <row r="85" spans="14:14" ht="12.75" customHeight="1">
      <c r="N85" s="39"/>
    </row>
    <row r="86" spans="14:14" ht="12.75" customHeight="1">
      <c r="N86" s="39"/>
    </row>
    <row r="87" spans="14:14" ht="12.75" customHeight="1">
      <c r="N87" s="39"/>
    </row>
  </sheetData>
  <mergeCells count="28">
    <mergeCell ref="K38:L40"/>
    <mergeCell ref="A39:A40"/>
    <mergeCell ref="C1:D1"/>
    <mergeCell ref="B1:B2"/>
    <mergeCell ref="K7:L9"/>
    <mergeCell ref="H8:I8"/>
    <mergeCell ref="A10:I10"/>
    <mergeCell ref="A7:I7"/>
    <mergeCell ref="C8:D8"/>
    <mergeCell ref="A8:A9"/>
    <mergeCell ref="B8:B9"/>
    <mergeCell ref="E8:E9"/>
    <mergeCell ref="F8:F9"/>
    <mergeCell ref="G8:G9"/>
    <mergeCell ref="A20:I20"/>
    <mergeCell ref="A62:G62"/>
    <mergeCell ref="A34:G34"/>
    <mergeCell ref="A35:G35"/>
    <mergeCell ref="A48:I48"/>
    <mergeCell ref="A63:G63"/>
    <mergeCell ref="A41:I41"/>
    <mergeCell ref="E39:E40"/>
    <mergeCell ref="F39:F40"/>
    <mergeCell ref="G39:G40"/>
    <mergeCell ref="A38:I38"/>
    <mergeCell ref="B39:B40"/>
    <mergeCell ref="H39:I39"/>
    <mergeCell ref="C39:D39"/>
  </mergeCells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TE</vt:lpstr>
      <vt:lpstr>IA-Er</vt:lpstr>
      <vt:lpstr>CATR-Er</vt:lpstr>
      <vt:lpstr>EIS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kybett</dc:creator>
  <cp:lastModifiedBy>Huawei - revisions</cp:lastModifiedBy>
  <dcterms:created xsi:type="dcterms:W3CDTF">2018-05-02T08:54:26Z</dcterms:created>
  <dcterms:modified xsi:type="dcterms:W3CDTF">2020-08-24T23:33:48Z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(2)nlk92pUlz+1VP0X58kJFG3LBuk7eTCAWpJSZhGQA+cyWMgE9ywC769ai4g6a304fuU+hd/WN
0PHuy7irkptaeqLKO2hcqwFIPMG2b5TpLZy/ZGGyDEMQ6FCKWoXL4111EYeND9MB4XiakS8P
6n07LpXjQo2CX7He59lph7pzwmP87kDOBRgMAkgQ39AQzkxood5ZAJ8rManCtKgyG67sXM4Y
biJi13CbR54p4UAtC7</vt:lpwstr>
  </property>
  <property fmtid="{D5CDD505-2E9C-101B-9397-08002B2CF9AE}" pid="3" name="_2015_ms_pID_7253431">
    <vt:lpwstr>hmYgmqe9StGmRqYHYyGBIuSqe0OTGNc7cWWeqgNkrUNz0CeNUgv11p
nWPZkEpOe0O5WBGt3Kn6ImHoWhmwOJLtMh2mn0tuaJyLZWg9iXJvNXI7kSL4PbiOqWn8QEhR
bazpjFGqEhQu8lEWcB/C6r55V3gAhZExjpiaSVm6F6RPQcu73rH0GWiXAJ+M2RtfuFk=</vt:lpwstr>
  </property>
  <property fmtid="{D5CDD505-2E9C-101B-9397-08002B2CF9AE}" pid="4" name="_readonly">
    <vt:lpwstr/>
  </property>
  <property fmtid="{D5CDD505-2E9C-101B-9397-08002B2CF9AE}" pid="5" name="_change">
    <vt:lpwstr/>
  </property>
  <property fmtid="{D5CDD505-2E9C-101B-9397-08002B2CF9AE}" pid="6" name="_full-control">
    <vt:lpwstr/>
  </property>
  <property fmtid="{D5CDD505-2E9C-101B-9397-08002B2CF9AE}" pid="7" name="sflag">
    <vt:lpwstr>1598272079</vt:lpwstr>
  </property>
</Properties>
</file>