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tes\Documents\3GPP\RAN4#97 - Online - Oct2020\draft PWC\"/>
    </mc:Choice>
  </mc:AlternateContent>
  <bookViews>
    <workbookView xWindow="240" yWindow="45" windowWidth="15150" windowHeight="8040" tabRatio="795"/>
  </bookViews>
  <sheets>
    <sheet name="summary" sheetId="19" r:id="rId1"/>
    <sheet name="TE" sheetId="15" r:id="rId2"/>
    <sheet name="IA-Er" sheetId="12" r:id="rId3"/>
    <sheet name="CATR-Er" sheetId="11" r:id="rId4"/>
    <sheet name="NF-Er" sheetId="13" r:id="rId5"/>
    <sheet name="1D-Er" sheetId="14" r:id="rId6"/>
    <sheet name="PWS-Er" sheetId="8" r:id="rId7"/>
    <sheet name="EIS" sheetId="2" r:id="rId8"/>
  </sheets>
  <calcPr calcId="162913"/>
</workbook>
</file>

<file path=xl/calcChain.xml><?xml version="1.0" encoding="utf-8"?>
<calcChain xmlns="http://schemas.openxmlformats.org/spreadsheetml/2006/main">
  <c r="F157" i="2" l="1"/>
  <c r="E157" i="2"/>
  <c r="D157" i="2"/>
  <c r="C157" i="2"/>
  <c r="B157" i="2"/>
  <c r="A157" i="2"/>
  <c r="T5" i="19" l="1"/>
  <c r="S5" i="19"/>
  <c r="R5" i="19"/>
  <c r="G171" i="2" l="1"/>
  <c r="F171" i="2"/>
  <c r="E171" i="2"/>
  <c r="D171" i="2"/>
  <c r="C171" i="2"/>
  <c r="B171" i="2"/>
  <c r="F170" i="2"/>
  <c r="E170" i="2"/>
  <c r="D170" i="2"/>
  <c r="C170" i="2"/>
  <c r="B170" i="2"/>
  <c r="F169" i="2"/>
  <c r="E169" i="2"/>
  <c r="D169" i="2"/>
  <c r="C169" i="2"/>
  <c r="B169" i="2"/>
  <c r="F168" i="2"/>
  <c r="E168" i="2"/>
  <c r="D168" i="2"/>
  <c r="C168" i="2"/>
  <c r="B168" i="2"/>
  <c r="F167" i="2"/>
  <c r="E167" i="2"/>
  <c r="D167" i="2"/>
  <c r="C167" i="2"/>
  <c r="B167" i="2"/>
  <c r="F166" i="2"/>
  <c r="E166" i="2"/>
  <c r="D166" i="2"/>
  <c r="C166" i="2"/>
  <c r="B166" i="2"/>
  <c r="G165" i="2"/>
  <c r="F165" i="2"/>
  <c r="E165" i="2"/>
  <c r="D165" i="2"/>
  <c r="C165" i="2"/>
  <c r="B165" i="2"/>
  <c r="F164" i="2"/>
  <c r="B164" i="2"/>
  <c r="F163" i="2"/>
  <c r="E163" i="2"/>
  <c r="D163" i="2"/>
  <c r="C163" i="2"/>
  <c r="B163" i="2"/>
  <c r="G162" i="2"/>
  <c r="F162" i="2"/>
  <c r="E162" i="2"/>
  <c r="D162" i="2"/>
  <c r="C162" i="2"/>
  <c r="B162" i="2"/>
  <c r="F161" i="2"/>
  <c r="E161" i="2"/>
  <c r="D161" i="2"/>
  <c r="C161" i="2"/>
  <c r="B161" i="2"/>
  <c r="F160" i="2"/>
  <c r="E160" i="2"/>
  <c r="D160" i="2"/>
  <c r="C160" i="2"/>
  <c r="B160" i="2"/>
  <c r="G159" i="2"/>
  <c r="F159" i="2"/>
  <c r="B159" i="2"/>
  <c r="A164" i="2"/>
  <c r="A171" i="2"/>
  <c r="A170" i="2"/>
  <c r="A169" i="2"/>
  <c r="A168" i="2"/>
  <c r="A167" i="2"/>
  <c r="A166" i="2"/>
  <c r="A165" i="2"/>
  <c r="A163" i="2"/>
  <c r="A162" i="2"/>
  <c r="A161" i="2"/>
  <c r="A160" i="2"/>
  <c r="A159" i="2"/>
  <c r="F156" i="2"/>
  <c r="E156" i="2"/>
  <c r="D156" i="2"/>
  <c r="C156" i="2"/>
  <c r="B156" i="2"/>
  <c r="G155" i="2"/>
  <c r="F155" i="2"/>
  <c r="E155" i="2"/>
  <c r="D155" i="2"/>
  <c r="C155" i="2"/>
  <c r="B155" i="2"/>
  <c r="F154" i="2"/>
  <c r="E154" i="2"/>
  <c r="D154" i="2"/>
  <c r="C154" i="2"/>
  <c r="B154" i="2"/>
  <c r="G153" i="2"/>
  <c r="F153" i="2"/>
  <c r="E153" i="2"/>
  <c r="D153" i="2"/>
  <c r="C153" i="2"/>
  <c r="B153" i="2"/>
  <c r="F152" i="2"/>
  <c r="E152" i="2"/>
  <c r="D152" i="2"/>
  <c r="C152" i="2"/>
  <c r="B152" i="2"/>
  <c r="G151" i="2"/>
  <c r="F151" i="2"/>
  <c r="B151" i="2"/>
  <c r="F150" i="2"/>
  <c r="E150" i="2"/>
  <c r="D150" i="2"/>
  <c r="C150" i="2"/>
  <c r="B150" i="2"/>
  <c r="A151" i="2"/>
  <c r="A156" i="2"/>
  <c r="A155" i="2"/>
  <c r="A154" i="2"/>
  <c r="A153" i="2"/>
  <c r="A152" i="2"/>
  <c r="A150" i="2"/>
  <c r="G19" i="8"/>
  <c r="C19" i="8"/>
  <c r="B19" i="8"/>
  <c r="H14" i="8"/>
  <c r="G14" i="8"/>
  <c r="C14" i="8"/>
  <c r="B14" i="8"/>
  <c r="H6" i="8"/>
  <c r="G6" i="8"/>
  <c r="C6" i="8"/>
  <c r="B6" i="8"/>
  <c r="G141" i="2"/>
  <c r="F141" i="2"/>
  <c r="E141" i="2"/>
  <c r="D141" i="2"/>
  <c r="C141" i="2"/>
  <c r="B141" i="2"/>
  <c r="F140" i="2"/>
  <c r="B140" i="2"/>
  <c r="F139" i="2"/>
  <c r="E139" i="2"/>
  <c r="D139" i="2"/>
  <c r="C139" i="2"/>
  <c r="B139" i="2"/>
  <c r="F138" i="2"/>
  <c r="E138" i="2"/>
  <c r="D138" i="2"/>
  <c r="C138" i="2"/>
  <c r="B138" i="2"/>
  <c r="F137" i="2"/>
  <c r="E137" i="2"/>
  <c r="D137" i="2"/>
  <c r="C137" i="2"/>
  <c r="B137" i="2"/>
  <c r="G136" i="2"/>
  <c r="F136" i="2"/>
  <c r="B136" i="2"/>
  <c r="F135" i="2"/>
  <c r="E135" i="2"/>
  <c r="D135" i="2"/>
  <c r="C135" i="2"/>
  <c r="B135" i="2"/>
  <c r="F134" i="2"/>
  <c r="E134" i="2"/>
  <c r="D134" i="2"/>
  <c r="C134" i="2"/>
  <c r="B134" i="2"/>
  <c r="G133" i="2"/>
  <c r="F133" i="2"/>
  <c r="E133" i="2"/>
  <c r="D133" i="2"/>
  <c r="C133" i="2"/>
  <c r="B133" i="2"/>
  <c r="G132" i="2"/>
  <c r="F132" i="2"/>
  <c r="E132" i="2"/>
  <c r="D132" i="2"/>
  <c r="C132" i="2"/>
  <c r="B132" i="2"/>
  <c r="F131" i="2"/>
  <c r="E131" i="2"/>
  <c r="D131" i="2"/>
  <c r="C131" i="2"/>
  <c r="B131" i="2"/>
  <c r="F130" i="2"/>
  <c r="E130" i="2"/>
  <c r="D130" i="2"/>
  <c r="C130" i="2"/>
  <c r="B130" i="2"/>
  <c r="F129" i="2"/>
  <c r="E129" i="2"/>
  <c r="D129" i="2"/>
  <c r="C129" i="2"/>
  <c r="B129" i="2"/>
  <c r="F128" i="2"/>
  <c r="E128" i="2"/>
  <c r="D128" i="2"/>
  <c r="C128" i="2"/>
  <c r="B128" i="2"/>
  <c r="G127" i="2"/>
  <c r="F127" i="2"/>
  <c r="E127" i="2"/>
  <c r="D127" i="2"/>
  <c r="C127" i="2"/>
  <c r="B127" i="2"/>
  <c r="A136" i="2"/>
  <c r="A140" i="2"/>
  <c r="A133" i="2"/>
  <c r="A141" i="2"/>
  <c r="A139" i="2"/>
  <c r="A138" i="2"/>
  <c r="A137" i="2"/>
  <c r="A135" i="2"/>
  <c r="A134" i="2"/>
  <c r="A132" i="2"/>
  <c r="A131" i="2"/>
  <c r="A130" i="2"/>
  <c r="A129" i="2"/>
  <c r="A128" i="2"/>
  <c r="A127" i="2"/>
  <c r="G125" i="2"/>
  <c r="F125" i="2"/>
  <c r="E125" i="2"/>
  <c r="D125" i="2"/>
  <c r="C125" i="2"/>
  <c r="B125" i="2"/>
  <c r="F124" i="2"/>
  <c r="E124" i="2"/>
  <c r="D124" i="2"/>
  <c r="C124" i="2"/>
  <c r="B124" i="2"/>
  <c r="G123" i="2"/>
  <c r="F123" i="2"/>
  <c r="B123" i="2"/>
  <c r="F122" i="2"/>
  <c r="E122" i="2"/>
  <c r="D122" i="2"/>
  <c r="C122" i="2"/>
  <c r="B122" i="2"/>
  <c r="F121" i="2"/>
  <c r="E121" i="2"/>
  <c r="D121" i="2"/>
  <c r="C121" i="2"/>
  <c r="B121" i="2"/>
  <c r="G120" i="2"/>
  <c r="F120" i="2"/>
  <c r="E120" i="2"/>
  <c r="D120" i="2"/>
  <c r="C120" i="2"/>
  <c r="B120" i="2"/>
  <c r="G119" i="2"/>
  <c r="F119" i="2"/>
  <c r="B119" i="2"/>
  <c r="G118" i="2"/>
  <c r="F118" i="2"/>
  <c r="E118" i="2"/>
  <c r="D118" i="2"/>
  <c r="C118" i="2"/>
  <c r="B118" i="2"/>
  <c r="F117" i="2"/>
  <c r="E117" i="2"/>
  <c r="D117" i="2"/>
  <c r="C117" i="2"/>
  <c r="B117" i="2"/>
  <c r="G116" i="2"/>
  <c r="F116" i="2"/>
  <c r="E116" i="2"/>
  <c r="D116" i="2"/>
  <c r="C116" i="2"/>
  <c r="B116" i="2"/>
  <c r="A123" i="2"/>
  <c r="A119" i="2"/>
  <c r="A125" i="2"/>
  <c r="A124" i="2"/>
  <c r="A122" i="2"/>
  <c r="A121" i="2"/>
  <c r="A120" i="2"/>
  <c r="A118" i="2"/>
  <c r="A117" i="2"/>
  <c r="A116" i="2"/>
  <c r="G28" i="14"/>
  <c r="C28" i="14"/>
  <c r="B28" i="14"/>
  <c r="H24" i="14"/>
  <c r="G24" i="14"/>
  <c r="C24" i="14"/>
  <c r="B24" i="14"/>
  <c r="H12" i="14"/>
  <c r="G12" i="14"/>
  <c r="C12" i="14"/>
  <c r="B12" i="14"/>
  <c r="H8" i="14"/>
  <c r="G8" i="14"/>
  <c r="C8" i="14"/>
  <c r="B8" i="14"/>
  <c r="G107" i="2"/>
  <c r="F107" i="2"/>
  <c r="E107" i="2"/>
  <c r="D107" i="2"/>
  <c r="C107" i="2"/>
  <c r="B107" i="2"/>
  <c r="F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B100" i="2"/>
  <c r="A106" i="2"/>
  <c r="A107" i="2"/>
  <c r="A105" i="2"/>
  <c r="A104" i="2"/>
  <c r="A103" i="2"/>
  <c r="A102" i="2"/>
  <c r="A101" i="2"/>
  <c r="A100" i="2"/>
  <c r="G97" i="2"/>
  <c r="F97" i="2"/>
  <c r="B97" i="2"/>
  <c r="A97" i="2"/>
  <c r="G98" i="2"/>
  <c r="F98" i="2"/>
  <c r="E98" i="2"/>
  <c r="D98" i="2"/>
  <c r="C98" i="2"/>
  <c r="B98" i="2"/>
  <c r="G96" i="2"/>
  <c r="F96" i="2"/>
  <c r="E96" i="2"/>
  <c r="D96" i="2"/>
  <c r="C96" i="2"/>
  <c r="B96" i="2"/>
  <c r="G95" i="2"/>
  <c r="F95" i="2"/>
  <c r="E95" i="2"/>
  <c r="D95" i="2"/>
  <c r="C95" i="2"/>
  <c r="B95" i="2"/>
  <c r="F94" i="2"/>
  <c r="E94" i="2"/>
  <c r="D94" i="2"/>
  <c r="C94" i="2"/>
  <c r="B94" i="2"/>
  <c r="G93" i="2"/>
  <c r="F93" i="2"/>
  <c r="E93" i="2"/>
  <c r="D93" i="2"/>
  <c r="C93" i="2"/>
  <c r="B93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A98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G39" i="13"/>
  <c r="C39" i="13"/>
  <c r="B39" i="13"/>
  <c r="H33" i="13"/>
  <c r="G33" i="13"/>
  <c r="C33" i="13"/>
  <c r="B33" i="13"/>
  <c r="H30" i="13"/>
  <c r="G30" i="13"/>
  <c r="C30" i="13"/>
  <c r="B30" i="13"/>
  <c r="F57" i="2"/>
  <c r="B57" i="2"/>
  <c r="A57" i="2"/>
  <c r="G52" i="2"/>
  <c r="F52" i="2"/>
  <c r="B52" i="2"/>
  <c r="A52" i="2"/>
  <c r="F63" i="2"/>
  <c r="E63" i="2"/>
  <c r="D63" i="2"/>
  <c r="C63" i="2"/>
  <c r="B63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F59" i="2"/>
  <c r="E59" i="2"/>
  <c r="D59" i="2"/>
  <c r="C59" i="2"/>
  <c r="B59" i="2"/>
  <c r="G58" i="2"/>
  <c r="F58" i="2"/>
  <c r="E58" i="2"/>
  <c r="D58" i="2"/>
  <c r="C58" i="2"/>
  <c r="B58" i="2"/>
  <c r="F56" i="2"/>
  <c r="E56" i="2"/>
  <c r="D56" i="2"/>
  <c r="C56" i="2"/>
  <c r="B56" i="2"/>
  <c r="G55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G19" i="11"/>
  <c r="C19" i="11"/>
  <c r="B19" i="11"/>
  <c r="H14" i="11"/>
  <c r="G14" i="11"/>
  <c r="C14" i="11"/>
  <c r="B14" i="11"/>
  <c r="H7" i="11"/>
  <c r="G7" i="11"/>
  <c r="C7" i="11"/>
  <c r="B47" i="2" s="1"/>
  <c r="B7" i="11"/>
  <c r="A47" i="2" s="1"/>
  <c r="F36" i="2"/>
  <c r="E36" i="2"/>
  <c r="D36" i="2"/>
  <c r="C36" i="2"/>
  <c r="F34" i="2"/>
  <c r="E34" i="2"/>
  <c r="D34" i="2"/>
  <c r="C34" i="2"/>
  <c r="G33" i="2"/>
  <c r="F33" i="2"/>
  <c r="E33" i="2"/>
  <c r="D33" i="2"/>
  <c r="C33" i="2"/>
  <c r="F32" i="2"/>
  <c r="E32" i="2"/>
  <c r="D32" i="2"/>
  <c r="C32" i="2"/>
  <c r="G30" i="2"/>
  <c r="F30" i="2"/>
  <c r="E30" i="2"/>
  <c r="D30" i="2"/>
  <c r="C30" i="2"/>
  <c r="F29" i="2"/>
  <c r="E29" i="2"/>
  <c r="D29" i="2"/>
  <c r="C29" i="2"/>
  <c r="F28" i="2"/>
  <c r="E28" i="2"/>
  <c r="D28" i="2"/>
  <c r="C28" i="2"/>
  <c r="G27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B36" i="2"/>
  <c r="B34" i="2"/>
  <c r="B33" i="2"/>
  <c r="B32" i="2"/>
  <c r="B30" i="2"/>
  <c r="B29" i="2"/>
  <c r="B28" i="2"/>
  <c r="B27" i="2"/>
  <c r="B26" i="2"/>
  <c r="B25" i="2"/>
  <c r="B24" i="2"/>
  <c r="A36" i="2"/>
  <c r="A34" i="2"/>
  <c r="A33" i="2"/>
  <c r="A32" i="2"/>
  <c r="A30" i="2"/>
  <c r="A29" i="2"/>
  <c r="A28" i="2"/>
  <c r="A27" i="2"/>
  <c r="A26" i="2"/>
  <c r="A25" i="2"/>
  <c r="A24" i="2"/>
  <c r="G20" i="2"/>
  <c r="F20" i="2"/>
  <c r="B20" i="2"/>
  <c r="A20" i="2"/>
  <c r="B22" i="2"/>
  <c r="B21" i="2"/>
  <c r="B19" i="2"/>
  <c r="B18" i="2"/>
  <c r="B17" i="2"/>
  <c r="B16" i="2"/>
  <c r="B15" i="2"/>
  <c r="B14" i="2"/>
  <c r="A22" i="2"/>
  <c r="A21" i="2"/>
  <c r="A19" i="2"/>
  <c r="A18" i="2"/>
  <c r="A17" i="2"/>
  <c r="A16" i="2"/>
  <c r="A15" i="2"/>
  <c r="A14" i="2"/>
  <c r="A46" i="2"/>
  <c r="A48" i="2"/>
  <c r="A49" i="2"/>
  <c r="A50" i="2"/>
  <c r="B45" i="2"/>
  <c r="B46" i="2"/>
  <c r="B48" i="2"/>
  <c r="B49" i="2"/>
  <c r="B50" i="2"/>
  <c r="A45" i="2"/>
  <c r="G26" i="12"/>
  <c r="F35" i="2" s="1"/>
  <c r="C26" i="12"/>
  <c r="B35" i="2" s="1"/>
  <c r="B26" i="12"/>
  <c r="A35" i="2" s="1"/>
  <c r="H22" i="12"/>
  <c r="G31" i="2" s="1"/>
  <c r="G22" i="12"/>
  <c r="F31" i="2" s="1"/>
  <c r="C22" i="12"/>
  <c r="B31" i="2" s="1"/>
  <c r="B22" i="12"/>
  <c r="A31" i="2" s="1"/>
  <c r="H11" i="12"/>
  <c r="G11" i="12"/>
  <c r="C11" i="12"/>
  <c r="B11" i="12"/>
  <c r="G8" i="15"/>
  <c r="D8" i="15" s="1"/>
  <c r="E39" i="13" s="1"/>
  <c r="E7" i="15"/>
  <c r="E100" i="2" s="1"/>
  <c r="D7" i="15"/>
  <c r="D159" i="2" s="1"/>
  <c r="C7" i="15"/>
  <c r="D33" i="13" s="1"/>
  <c r="E6" i="15"/>
  <c r="F8" i="14" s="1"/>
  <c r="D6" i="15"/>
  <c r="E8" i="14" s="1"/>
  <c r="C6" i="15"/>
  <c r="C151" i="2" s="1"/>
  <c r="E5" i="15"/>
  <c r="E136" i="2" s="1"/>
  <c r="D5" i="15"/>
  <c r="D123" i="2" s="1"/>
  <c r="C5" i="15"/>
  <c r="C123" i="2" s="1"/>
  <c r="D11" i="12" l="1"/>
  <c r="E22" i="12"/>
  <c r="D31" i="2" s="1"/>
  <c r="H26" i="12"/>
  <c r="G35" i="2" s="1"/>
  <c r="F11" i="12"/>
  <c r="E11" i="12"/>
  <c r="K11" i="12" s="1"/>
  <c r="F22" i="12"/>
  <c r="E31" i="2" s="1"/>
  <c r="C20" i="2"/>
  <c r="F7" i="11"/>
  <c r="H19" i="11"/>
  <c r="G57" i="2"/>
  <c r="D30" i="13"/>
  <c r="J30" i="13" s="1"/>
  <c r="E33" i="13"/>
  <c r="D97" i="2"/>
  <c r="D12" i="14"/>
  <c r="J12" i="14" s="1"/>
  <c r="C119" i="2"/>
  <c r="E123" i="2"/>
  <c r="C136" i="2"/>
  <c r="G140" i="2"/>
  <c r="F12" i="14"/>
  <c r="E6" i="8"/>
  <c r="F14" i="8"/>
  <c r="D151" i="2"/>
  <c r="E159" i="2"/>
  <c r="D20" i="2"/>
  <c r="D14" i="11"/>
  <c r="E19" i="11"/>
  <c r="C52" i="2"/>
  <c r="D57" i="2"/>
  <c r="E30" i="13"/>
  <c r="F33" i="13"/>
  <c r="E97" i="2"/>
  <c r="C100" i="2"/>
  <c r="G106" i="2"/>
  <c r="E12" i="14"/>
  <c r="K12" i="14" s="1"/>
  <c r="E28" i="14"/>
  <c r="D119" i="2"/>
  <c r="D136" i="2"/>
  <c r="D140" i="2"/>
  <c r="F24" i="14"/>
  <c r="L24" i="14" s="1"/>
  <c r="F6" i="8"/>
  <c r="H19" i="8"/>
  <c r="E151" i="2"/>
  <c r="G164" i="2"/>
  <c r="D22" i="12"/>
  <c r="C31" i="2" s="1"/>
  <c r="E26" i="12"/>
  <c r="D35" i="2" s="1"/>
  <c r="E20" i="2"/>
  <c r="D7" i="11"/>
  <c r="C47" i="2" s="1"/>
  <c r="E14" i="11"/>
  <c r="D52" i="2"/>
  <c r="F30" i="13"/>
  <c r="H39" i="13"/>
  <c r="D100" i="2"/>
  <c r="D106" i="2"/>
  <c r="D8" i="14"/>
  <c r="D24" i="14"/>
  <c r="J24" i="14" s="1"/>
  <c r="E119" i="2"/>
  <c r="D14" i="8"/>
  <c r="E19" i="8"/>
  <c r="C159" i="2"/>
  <c r="D164" i="2"/>
  <c r="E7" i="11"/>
  <c r="D47" i="2" s="1"/>
  <c r="F14" i="11"/>
  <c r="E52" i="2"/>
  <c r="C97" i="2"/>
  <c r="E24" i="14"/>
  <c r="K24" i="14" s="1"/>
  <c r="H28" i="14"/>
  <c r="D6" i="8"/>
  <c r="E14" i="8"/>
  <c r="E8" i="15"/>
  <c r="C8" i="15"/>
  <c r="E22" i="2"/>
  <c r="E21" i="2"/>
  <c r="E19" i="2"/>
  <c r="E18" i="2"/>
  <c r="E17" i="2"/>
  <c r="E16" i="2"/>
  <c r="E15" i="2"/>
  <c r="E14" i="2"/>
  <c r="E50" i="2"/>
  <c r="E49" i="2"/>
  <c r="E48" i="2"/>
  <c r="E46" i="2"/>
  <c r="E45" i="2"/>
  <c r="K153" i="2"/>
  <c r="J155" i="2"/>
  <c r="K151" i="2"/>
  <c r="H27" i="13"/>
  <c r="G94" i="2" s="1"/>
  <c r="H36" i="13"/>
  <c r="G103" i="2" s="1"/>
  <c r="H25" i="13"/>
  <c r="G92" i="2" s="1"/>
  <c r="L40" i="13"/>
  <c r="K40" i="13"/>
  <c r="J40" i="13"/>
  <c r="L38" i="13"/>
  <c r="K38" i="13"/>
  <c r="J38" i="13"/>
  <c r="L37" i="13"/>
  <c r="K37" i="13"/>
  <c r="J37" i="13"/>
  <c r="L35" i="13"/>
  <c r="K35" i="13"/>
  <c r="J35" i="13"/>
  <c r="L34" i="13"/>
  <c r="K34" i="13"/>
  <c r="J34" i="13"/>
  <c r="L31" i="13"/>
  <c r="K31" i="13"/>
  <c r="J31" i="13"/>
  <c r="L29" i="13"/>
  <c r="K29" i="13"/>
  <c r="J29" i="13"/>
  <c r="L28" i="13"/>
  <c r="K28" i="13"/>
  <c r="J28" i="13"/>
  <c r="J27" i="13"/>
  <c r="L26" i="13"/>
  <c r="K26" i="13"/>
  <c r="J26" i="13"/>
  <c r="L25" i="13"/>
  <c r="K25" i="13"/>
  <c r="J25" i="13"/>
  <c r="L24" i="13"/>
  <c r="K24" i="13"/>
  <c r="J24" i="13"/>
  <c r="L23" i="13"/>
  <c r="K23" i="13"/>
  <c r="J23" i="13"/>
  <c r="L22" i="13"/>
  <c r="K22" i="13"/>
  <c r="J22" i="13"/>
  <c r="L21" i="13"/>
  <c r="K21" i="13"/>
  <c r="J21" i="13"/>
  <c r="L20" i="13"/>
  <c r="K20" i="13"/>
  <c r="J20" i="13"/>
  <c r="L19" i="13"/>
  <c r="K19" i="13"/>
  <c r="J19" i="13"/>
  <c r="L18" i="13"/>
  <c r="K18" i="13"/>
  <c r="J18" i="13"/>
  <c r="L17" i="13"/>
  <c r="K17" i="13"/>
  <c r="J17" i="13"/>
  <c r="L16" i="13"/>
  <c r="K16" i="13"/>
  <c r="J16" i="13"/>
  <c r="L15" i="13"/>
  <c r="K15" i="13"/>
  <c r="J15" i="13"/>
  <c r="L14" i="13"/>
  <c r="K14" i="13"/>
  <c r="J14" i="13"/>
  <c r="L13" i="13"/>
  <c r="K13" i="13"/>
  <c r="J13" i="13"/>
  <c r="L12" i="13"/>
  <c r="K12" i="13"/>
  <c r="J12" i="13"/>
  <c r="L11" i="13"/>
  <c r="K11" i="13"/>
  <c r="J11" i="13"/>
  <c r="L10" i="13"/>
  <c r="K10" i="13"/>
  <c r="J10" i="13"/>
  <c r="L9" i="13"/>
  <c r="K9" i="13"/>
  <c r="J9" i="13"/>
  <c r="L8" i="13"/>
  <c r="K8" i="13"/>
  <c r="J8" i="13"/>
  <c r="L7" i="13"/>
  <c r="K7" i="13"/>
  <c r="J7" i="13"/>
  <c r="L6" i="13"/>
  <c r="K6" i="13"/>
  <c r="J6" i="13"/>
  <c r="K5" i="13"/>
  <c r="J5" i="13"/>
  <c r="K39" i="13"/>
  <c r="K141" i="2"/>
  <c r="J141" i="2"/>
  <c r="I133" i="2"/>
  <c r="I132" i="2"/>
  <c r="K127" i="2"/>
  <c r="I141" i="2"/>
  <c r="I125" i="2"/>
  <c r="M125" i="2" s="1"/>
  <c r="H10" i="14"/>
  <c r="G121" i="2" s="1"/>
  <c r="H26" i="14"/>
  <c r="H20" i="14"/>
  <c r="G131" i="2" s="1"/>
  <c r="H19" i="14"/>
  <c r="K19" i="14" s="1"/>
  <c r="H18" i="14"/>
  <c r="G129" i="2" s="1"/>
  <c r="K129" i="2" s="1"/>
  <c r="H13" i="14"/>
  <c r="H6" i="14"/>
  <c r="G117" i="2" s="1"/>
  <c r="H11" i="14"/>
  <c r="H27" i="14"/>
  <c r="K27" i="14" s="1"/>
  <c r="H23" i="14"/>
  <c r="H22" i="14"/>
  <c r="G134" i="2" s="1"/>
  <c r="J134" i="2" s="1"/>
  <c r="H25" i="14"/>
  <c r="K25" i="14" s="1"/>
  <c r="H17" i="14"/>
  <c r="L17" i="14" s="1"/>
  <c r="L29" i="14"/>
  <c r="K29" i="14"/>
  <c r="J29" i="14"/>
  <c r="L27" i="14"/>
  <c r="L26" i="14"/>
  <c r="J26" i="14"/>
  <c r="L23" i="14"/>
  <c r="K23" i="14"/>
  <c r="L22" i="14"/>
  <c r="K22" i="14"/>
  <c r="J22" i="14"/>
  <c r="L21" i="14"/>
  <c r="K21" i="14"/>
  <c r="J21" i="14"/>
  <c r="L20" i="14"/>
  <c r="J20" i="14"/>
  <c r="L18" i="14"/>
  <c r="K18" i="14"/>
  <c r="K16" i="14"/>
  <c r="J16" i="14"/>
  <c r="L14" i="14"/>
  <c r="K14" i="14"/>
  <c r="J14" i="14"/>
  <c r="L13" i="14"/>
  <c r="L12" i="14"/>
  <c r="L10" i="14"/>
  <c r="K10" i="14"/>
  <c r="J10" i="14"/>
  <c r="L9" i="14"/>
  <c r="K9" i="14"/>
  <c r="J9" i="14"/>
  <c r="L7" i="14"/>
  <c r="K7" i="14"/>
  <c r="J7" i="14"/>
  <c r="K5" i="14"/>
  <c r="J5" i="14"/>
  <c r="A63" i="2"/>
  <c r="A62" i="2"/>
  <c r="A61" i="2"/>
  <c r="A60" i="2"/>
  <c r="A59" i="2"/>
  <c r="A58" i="2"/>
  <c r="A56" i="2"/>
  <c r="A55" i="2"/>
  <c r="A54" i="2"/>
  <c r="A53" i="2"/>
  <c r="G50" i="2"/>
  <c r="F50" i="2"/>
  <c r="D50" i="2"/>
  <c r="C50" i="2"/>
  <c r="G49" i="2"/>
  <c r="F49" i="2"/>
  <c r="D49" i="2"/>
  <c r="C49" i="2"/>
  <c r="G48" i="2"/>
  <c r="F48" i="2"/>
  <c r="D48" i="2"/>
  <c r="C48" i="2"/>
  <c r="F47" i="2"/>
  <c r="F46" i="2"/>
  <c r="D46" i="2"/>
  <c r="C46" i="2"/>
  <c r="G45" i="2"/>
  <c r="F45" i="2"/>
  <c r="D45" i="2"/>
  <c r="C45" i="2"/>
  <c r="G47" i="2"/>
  <c r="H25" i="11"/>
  <c r="K25" i="11" s="1"/>
  <c r="H16" i="11"/>
  <c r="H24" i="11"/>
  <c r="L24" i="11" s="1"/>
  <c r="H21" i="11"/>
  <c r="L21" i="11" s="1"/>
  <c r="H18" i="11"/>
  <c r="G56" i="2" s="1"/>
  <c r="H15" i="11"/>
  <c r="G53" i="2" s="1"/>
  <c r="L23" i="11"/>
  <c r="K23" i="11"/>
  <c r="J23" i="11"/>
  <c r="L22" i="11"/>
  <c r="K22" i="11"/>
  <c r="J22" i="11"/>
  <c r="K21" i="11"/>
  <c r="L20" i="11"/>
  <c r="K20" i="11"/>
  <c r="J20" i="11"/>
  <c r="J18" i="11"/>
  <c r="L17" i="11"/>
  <c r="K17" i="11"/>
  <c r="J17" i="11"/>
  <c r="L16" i="11"/>
  <c r="L15" i="11"/>
  <c r="H6" i="11"/>
  <c r="L6" i="11" s="1"/>
  <c r="L10" i="11"/>
  <c r="K10" i="11"/>
  <c r="J10" i="11"/>
  <c r="L9" i="11"/>
  <c r="K9" i="11"/>
  <c r="J9" i="11"/>
  <c r="L8" i="11"/>
  <c r="K8" i="11"/>
  <c r="J8" i="11"/>
  <c r="K5" i="11"/>
  <c r="J5" i="11"/>
  <c r="F22" i="2"/>
  <c r="D22" i="2"/>
  <c r="C22" i="2"/>
  <c r="F21" i="2"/>
  <c r="D21" i="2"/>
  <c r="C21" i="2"/>
  <c r="G19" i="2"/>
  <c r="F19" i="2"/>
  <c r="D19" i="2"/>
  <c r="C19" i="2"/>
  <c r="F18" i="2"/>
  <c r="D18" i="2"/>
  <c r="C18" i="2"/>
  <c r="F17" i="2"/>
  <c r="D17" i="2"/>
  <c r="C17" i="2"/>
  <c r="G16" i="2"/>
  <c r="F16" i="2"/>
  <c r="D16" i="2"/>
  <c r="C16" i="2"/>
  <c r="F15" i="2"/>
  <c r="D15" i="2"/>
  <c r="C15" i="2"/>
  <c r="F14" i="2"/>
  <c r="D14" i="2"/>
  <c r="C14" i="2"/>
  <c r="H17" i="12"/>
  <c r="L17" i="12" s="1"/>
  <c r="H15" i="12"/>
  <c r="G24" i="2" s="1"/>
  <c r="H12" i="12"/>
  <c r="J12" i="12" s="1"/>
  <c r="H27" i="12"/>
  <c r="G36" i="2" s="1"/>
  <c r="H25" i="12"/>
  <c r="G34" i="2" s="1"/>
  <c r="H23" i="12"/>
  <c r="K23" i="12" s="1"/>
  <c r="H20" i="12"/>
  <c r="G29" i="2" s="1"/>
  <c r="H19" i="12"/>
  <c r="G28" i="2" s="1"/>
  <c r="H16" i="12"/>
  <c r="L16" i="12" s="1"/>
  <c r="H13" i="12"/>
  <c r="J13" i="12" s="1"/>
  <c r="H9" i="12"/>
  <c r="G18" i="2" s="1"/>
  <c r="H8" i="12"/>
  <c r="G17" i="2" s="1"/>
  <c r="H6" i="12"/>
  <c r="L6" i="12" s="1"/>
  <c r="H5" i="12"/>
  <c r="K5" i="12" s="1"/>
  <c r="L27" i="12"/>
  <c r="K27" i="12"/>
  <c r="J27" i="12"/>
  <c r="L24" i="12"/>
  <c r="K24" i="12"/>
  <c r="J24" i="12"/>
  <c r="L21" i="12"/>
  <c r="K21" i="12"/>
  <c r="J21" i="12"/>
  <c r="L20" i="12"/>
  <c r="K20" i="12"/>
  <c r="J20" i="12"/>
  <c r="J19" i="12"/>
  <c r="L18" i="12"/>
  <c r="K18" i="12"/>
  <c r="J18" i="12"/>
  <c r="K15" i="12"/>
  <c r="J15" i="12"/>
  <c r="K13" i="12"/>
  <c r="J11" i="12"/>
  <c r="L10" i="12"/>
  <c r="K10" i="12"/>
  <c r="J10" i="12"/>
  <c r="L9" i="12"/>
  <c r="K9" i="12"/>
  <c r="J9" i="12"/>
  <c r="L8" i="12"/>
  <c r="K8" i="12"/>
  <c r="J8" i="12"/>
  <c r="L7" i="12"/>
  <c r="K7" i="12"/>
  <c r="J7" i="12"/>
  <c r="J6" i="12"/>
  <c r="K16" i="12" l="1"/>
  <c r="K19" i="12"/>
  <c r="L25" i="11"/>
  <c r="J6" i="14"/>
  <c r="K27" i="13"/>
  <c r="L19" i="12"/>
  <c r="K6" i="14"/>
  <c r="L27" i="13"/>
  <c r="J36" i="13"/>
  <c r="K17" i="12"/>
  <c r="L6" i="14"/>
  <c r="K36" i="13"/>
  <c r="J25" i="12"/>
  <c r="K18" i="11"/>
  <c r="J17" i="14"/>
  <c r="L36" i="13"/>
  <c r="K25" i="12"/>
  <c r="L18" i="11"/>
  <c r="L25" i="12"/>
  <c r="J18" i="14"/>
  <c r="J6" i="11"/>
  <c r="J15" i="11"/>
  <c r="K24" i="11"/>
  <c r="K6" i="11"/>
  <c r="K15" i="11"/>
  <c r="J22" i="12"/>
  <c r="K19" i="11"/>
  <c r="K7" i="11"/>
  <c r="L13" i="12"/>
  <c r="J23" i="12"/>
  <c r="J16" i="12"/>
  <c r="G25" i="2"/>
  <c r="J17" i="12"/>
  <c r="G26" i="2"/>
  <c r="G14" i="2"/>
  <c r="G15" i="2"/>
  <c r="G21" i="2"/>
  <c r="G22" i="2"/>
  <c r="J25" i="11"/>
  <c r="G63" i="2"/>
  <c r="J23" i="14"/>
  <c r="G135" i="2"/>
  <c r="K135" i="2" s="1"/>
  <c r="K26" i="14"/>
  <c r="G138" i="2"/>
  <c r="K138" i="2" s="1"/>
  <c r="I129" i="2"/>
  <c r="J129" i="2"/>
  <c r="J21" i="11"/>
  <c r="G59" i="2"/>
  <c r="K17" i="14"/>
  <c r="G128" i="2"/>
  <c r="I128" i="2" s="1"/>
  <c r="G139" i="2"/>
  <c r="K139" i="2" s="1"/>
  <c r="D39" i="13"/>
  <c r="J39" i="13" s="1"/>
  <c r="C164" i="2"/>
  <c r="D19" i="8"/>
  <c r="C106" i="2"/>
  <c r="D26" i="12"/>
  <c r="C140" i="2"/>
  <c r="I140" i="2" s="1"/>
  <c r="D28" i="14"/>
  <c r="J28" i="14" s="1"/>
  <c r="C57" i="2"/>
  <c r="D19" i="11"/>
  <c r="J19" i="11" s="1"/>
  <c r="J24" i="11"/>
  <c r="G62" i="2"/>
  <c r="G46" i="2"/>
  <c r="J25" i="14"/>
  <c r="G137" i="2"/>
  <c r="J137" i="2" s="1"/>
  <c r="J19" i="14"/>
  <c r="G130" i="2"/>
  <c r="J130" i="2" s="1"/>
  <c r="E164" i="2"/>
  <c r="F19" i="8"/>
  <c r="E106" i="2"/>
  <c r="F28" i="14"/>
  <c r="L28" i="14" s="1"/>
  <c r="E140" i="2"/>
  <c r="K140" i="2" s="1"/>
  <c r="E57" i="2"/>
  <c r="F19" i="11"/>
  <c r="L19" i="11" s="1"/>
  <c r="F39" i="13"/>
  <c r="L39" i="13" s="1"/>
  <c r="F26" i="12"/>
  <c r="E35" i="2" s="1"/>
  <c r="L23" i="12"/>
  <c r="G32" i="2"/>
  <c r="K16" i="11"/>
  <c r="G54" i="2"/>
  <c r="J27" i="14"/>
  <c r="I131" i="2"/>
  <c r="K131" i="2"/>
  <c r="J11" i="14"/>
  <c r="G122" i="2"/>
  <c r="J131" i="2"/>
  <c r="L19" i="14"/>
  <c r="L25" i="14"/>
  <c r="I137" i="2"/>
  <c r="J13" i="14"/>
  <c r="G124" i="2"/>
  <c r="K11" i="14"/>
  <c r="K13" i="14"/>
  <c r="K20" i="14"/>
  <c r="J140" i="2"/>
  <c r="I127" i="2"/>
  <c r="J132" i="2"/>
  <c r="L11" i="12"/>
  <c r="J7" i="11"/>
  <c r="J14" i="11"/>
  <c r="J8" i="14"/>
  <c r="K33" i="13"/>
  <c r="K14" i="11"/>
  <c r="K28" i="14"/>
  <c r="K8" i="14"/>
  <c r="K22" i="12"/>
  <c r="J127" i="2"/>
  <c r="I136" i="2"/>
  <c r="J151" i="2"/>
  <c r="K155" i="2"/>
  <c r="J153" i="2"/>
  <c r="I155" i="2"/>
  <c r="I153" i="2"/>
  <c r="I151" i="2"/>
  <c r="L33" i="13"/>
  <c r="K30" i="13"/>
  <c r="J33" i="13"/>
  <c r="J125" i="2"/>
  <c r="N125" i="2" s="1"/>
  <c r="K125" i="2"/>
  <c r="O125" i="2" s="1"/>
  <c r="I139" i="2"/>
  <c r="K137" i="2"/>
  <c r="K136" i="2"/>
  <c r="K134" i="2"/>
  <c r="I134" i="2"/>
  <c r="K133" i="2"/>
  <c r="K132" i="2"/>
  <c r="J138" i="2"/>
  <c r="J133" i="2"/>
  <c r="L11" i="14"/>
  <c r="J16" i="11"/>
  <c r="K26" i="12"/>
  <c r="L22" i="12"/>
  <c r="L12" i="12"/>
  <c r="K12" i="12"/>
  <c r="K6" i="12"/>
  <c r="J5" i="12"/>
  <c r="I50" i="2"/>
  <c r="M50" i="2" s="1"/>
  <c r="I130" i="2" l="1"/>
  <c r="I138" i="2"/>
  <c r="L26" i="12"/>
  <c r="J139" i="2"/>
  <c r="K130" i="2"/>
  <c r="K63" i="2"/>
  <c r="O63" i="2" s="1"/>
  <c r="I63" i="2"/>
  <c r="M63" i="2" s="1"/>
  <c r="J63" i="2"/>
  <c r="N63" i="2" s="1"/>
  <c r="K128" i="2"/>
  <c r="J128" i="2"/>
  <c r="C35" i="2"/>
  <c r="J26" i="12"/>
  <c r="J135" i="2"/>
  <c r="I135" i="2"/>
  <c r="J136" i="2"/>
  <c r="J50" i="2"/>
  <c r="K50" i="2"/>
  <c r="O50" i="2" s="1"/>
  <c r="L15" i="12"/>
  <c r="L5" i="12"/>
  <c r="I36" i="2"/>
  <c r="K34" i="2"/>
  <c r="O34" i="2" s="1"/>
  <c r="J34" i="2"/>
  <c r="I34" i="2"/>
  <c r="K33" i="2"/>
  <c r="O33" i="2" s="1"/>
  <c r="K32" i="2"/>
  <c r="O32" i="2" s="1"/>
  <c r="I32" i="2"/>
  <c r="I30" i="2"/>
  <c r="K29" i="2"/>
  <c r="O29" i="2" s="1"/>
  <c r="J29" i="2"/>
  <c r="K28" i="2"/>
  <c r="O28" i="2" s="1"/>
  <c r="J27" i="2"/>
  <c r="I27" i="2"/>
  <c r="I26" i="2"/>
  <c r="K25" i="2"/>
  <c r="O25" i="2" s="1"/>
  <c r="J25" i="2"/>
  <c r="K24" i="2"/>
  <c r="O24" i="2" s="1"/>
  <c r="O158" i="2"/>
  <c r="N158" i="2"/>
  <c r="M158" i="2"/>
  <c r="I162" i="2"/>
  <c r="M162" i="2" s="1"/>
  <c r="M155" i="2"/>
  <c r="M153" i="2"/>
  <c r="L26" i="8"/>
  <c r="K26" i="8"/>
  <c r="J26" i="8"/>
  <c r="L20" i="8"/>
  <c r="K20" i="8"/>
  <c r="J20" i="8"/>
  <c r="L17" i="8"/>
  <c r="K17" i="8"/>
  <c r="J17" i="8"/>
  <c r="L10" i="8"/>
  <c r="K10" i="8"/>
  <c r="J10" i="8"/>
  <c r="L8" i="8"/>
  <c r="K8" i="8"/>
  <c r="J8" i="8"/>
  <c r="H11" i="8"/>
  <c r="G156" i="2" s="1"/>
  <c r="H9" i="8"/>
  <c r="G154" i="2" s="1"/>
  <c r="H5" i="8"/>
  <c r="G150" i="2" s="1"/>
  <c r="H7" i="8"/>
  <c r="G152" i="2" s="1"/>
  <c r="H12" i="8"/>
  <c r="G157" i="2" s="1"/>
  <c r="H25" i="8"/>
  <c r="G170" i="2" s="1"/>
  <c r="H24" i="8"/>
  <c r="G169" i="2" s="1"/>
  <c r="H23" i="8"/>
  <c r="G168" i="2" s="1"/>
  <c r="I168" i="2" s="1"/>
  <c r="M168" i="2" s="1"/>
  <c r="H22" i="8"/>
  <c r="G167" i="2" s="1"/>
  <c r="H21" i="8"/>
  <c r="G166" i="2" s="1"/>
  <c r="I166" i="2" s="1"/>
  <c r="M166" i="2" s="1"/>
  <c r="H18" i="8"/>
  <c r="G163" i="2" s="1"/>
  <c r="H16" i="8"/>
  <c r="G161" i="2" s="1"/>
  <c r="H15" i="8"/>
  <c r="G160" i="2" s="1"/>
  <c r="M141" i="2"/>
  <c r="M132" i="2"/>
  <c r="M129" i="2"/>
  <c r="M127" i="2"/>
  <c r="I124" i="2"/>
  <c r="I123" i="2"/>
  <c r="I120" i="2"/>
  <c r="I118" i="2"/>
  <c r="M118" i="2" s="1"/>
  <c r="I116" i="2"/>
  <c r="O126" i="2"/>
  <c r="N126" i="2"/>
  <c r="M126" i="2"/>
  <c r="L16" i="14"/>
  <c r="L5" i="14"/>
  <c r="I107" i="2"/>
  <c r="I104" i="2"/>
  <c r="I103" i="2"/>
  <c r="I101" i="2"/>
  <c r="I98" i="2"/>
  <c r="I96" i="2"/>
  <c r="I95" i="2"/>
  <c r="I94" i="2"/>
  <c r="I93" i="2"/>
  <c r="I91" i="2"/>
  <c r="I90" i="2"/>
  <c r="I89" i="2"/>
  <c r="I88" i="2"/>
  <c r="I87" i="2"/>
  <c r="I86" i="2"/>
  <c r="I85" i="2"/>
  <c r="I84" i="2"/>
  <c r="I83" i="2"/>
  <c r="I82" i="2"/>
  <c r="I80" i="2"/>
  <c r="I79" i="2"/>
  <c r="I77" i="2"/>
  <c r="I75" i="2"/>
  <c r="I74" i="2"/>
  <c r="I73" i="2"/>
  <c r="I72" i="2"/>
  <c r="O99" i="2"/>
  <c r="L5" i="13"/>
  <c r="O23" i="2"/>
  <c r="I22" i="2"/>
  <c r="I21" i="2"/>
  <c r="I19" i="2"/>
  <c r="I18" i="2"/>
  <c r="I16" i="2"/>
  <c r="I15" i="2"/>
  <c r="I14" i="2"/>
  <c r="O51" i="2"/>
  <c r="N51" i="2"/>
  <c r="M51" i="2"/>
  <c r="I62" i="2"/>
  <c r="M62" i="2" s="1"/>
  <c r="I61" i="2"/>
  <c r="M61" i="2" s="1"/>
  <c r="I60" i="2"/>
  <c r="M60" i="2" s="1"/>
  <c r="I58" i="2"/>
  <c r="M58" i="2" s="1"/>
  <c r="I55" i="2"/>
  <c r="M55" i="2" s="1"/>
  <c r="I49" i="2"/>
  <c r="M49" i="2" s="1"/>
  <c r="I48" i="2"/>
  <c r="M48" i="2" s="1"/>
  <c r="I47" i="2"/>
  <c r="M47" i="2" s="1"/>
  <c r="I45" i="2"/>
  <c r="L5" i="11"/>
  <c r="J157" i="2" l="1"/>
  <c r="K157" i="2"/>
  <c r="I157" i="2"/>
  <c r="L5" i="8"/>
  <c r="K16" i="8"/>
  <c r="J24" i="8"/>
  <c r="J15" i="8"/>
  <c r="L22" i="8"/>
  <c r="K156" i="2"/>
  <c r="O156" i="2" s="1"/>
  <c r="J156" i="2"/>
  <c r="N156" i="2" s="1"/>
  <c r="I156" i="2"/>
  <c r="M156" i="2" s="1"/>
  <c r="J7" i="8"/>
  <c r="L9" i="8"/>
  <c r="J11" i="8"/>
  <c r="K15" i="8"/>
  <c r="L16" i="8"/>
  <c r="J18" i="8"/>
  <c r="L21" i="8"/>
  <c r="J23" i="8"/>
  <c r="K24" i="8"/>
  <c r="L25" i="8"/>
  <c r="J12" i="8"/>
  <c r="J154" i="2"/>
  <c r="N154" i="2" s="1"/>
  <c r="I154" i="2"/>
  <c r="M154" i="2" s="1"/>
  <c r="K154" i="2"/>
  <c r="O154" i="2" s="1"/>
  <c r="J152" i="2"/>
  <c r="N152" i="2" s="1"/>
  <c r="I152" i="2"/>
  <c r="M152" i="2" s="1"/>
  <c r="K152" i="2"/>
  <c r="J5" i="8"/>
  <c r="K7" i="8"/>
  <c r="K11" i="8"/>
  <c r="L15" i="8"/>
  <c r="K18" i="8"/>
  <c r="J22" i="8"/>
  <c r="K23" i="8"/>
  <c r="L24" i="8"/>
  <c r="K12" i="8"/>
  <c r="K9" i="8"/>
  <c r="K21" i="8"/>
  <c r="K25" i="8"/>
  <c r="J150" i="2"/>
  <c r="N150" i="2" s="1"/>
  <c r="I150" i="2"/>
  <c r="M150" i="2" s="1"/>
  <c r="K150" i="2"/>
  <c r="K5" i="8"/>
  <c r="L7" i="8"/>
  <c r="J9" i="8"/>
  <c r="L11" i="8"/>
  <c r="J16" i="8"/>
  <c r="L18" i="8"/>
  <c r="J21" i="8"/>
  <c r="K22" i="8"/>
  <c r="L23" i="8"/>
  <c r="J25" i="8"/>
  <c r="L12" i="8"/>
  <c r="I163" i="2"/>
  <c r="M163" i="2" s="1"/>
  <c r="I167" i="2"/>
  <c r="M167" i="2" s="1"/>
  <c r="I171" i="2"/>
  <c r="M171" i="2" s="1"/>
  <c r="I160" i="2"/>
  <c r="M160" i="2" s="1"/>
  <c r="I161" i="2"/>
  <c r="M161" i="2" s="1"/>
  <c r="I165" i="2"/>
  <c r="M165" i="2" s="1"/>
  <c r="I169" i="2"/>
  <c r="M169" i="2" s="1"/>
  <c r="L8" i="14"/>
  <c r="L30" i="13"/>
  <c r="L6" i="8"/>
  <c r="I76" i="2"/>
  <c r="I119" i="2"/>
  <c r="M119" i="2" s="1"/>
  <c r="M138" i="2"/>
  <c r="M131" i="2"/>
  <c r="M135" i="2"/>
  <c r="M133" i="2"/>
  <c r="I117" i="2"/>
  <c r="M117" i="2" s="1"/>
  <c r="M128" i="2"/>
  <c r="O130" i="2"/>
  <c r="O133" i="2"/>
  <c r="N134" i="2"/>
  <c r="O135" i="2"/>
  <c r="N133" i="2"/>
  <c r="N135" i="2"/>
  <c r="M137" i="2"/>
  <c r="M139" i="2"/>
  <c r="I121" i="2"/>
  <c r="M121" i="2" s="1"/>
  <c r="J123" i="2"/>
  <c r="N123" i="2" s="1"/>
  <c r="N50" i="2"/>
  <c r="I102" i="2"/>
  <c r="I78" i="2"/>
  <c r="I92" i="2"/>
  <c r="I54" i="2"/>
  <c r="M54" i="2" s="1"/>
  <c r="I59" i="2"/>
  <c r="M59" i="2" s="1"/>
  <c r="I56" i="2"/>
  <c r="M56" i="2" s="1"/>
  <c r="I53" i="2"/>
  <c r="M53" i="2" s="1"/>
  <c r="O150" i="2"/>
  <c r="I81" i="2"/>
  <c r="J14" i="2"/>
  <c r="J21" i="2"/>
  <c r="J75" i="2"/>
  <c r="J81" i="2"/>
  <c r="J83" i="2"/>
  <c r="J85" i="2"/>
  <c r="J89" i="2"/>
  <c r="J91" i="2"/>
  <c r="J93" i="2"/>
  <c r="J95" i="2"/>
  <c r="J101" i="2"/>
  <c r="J105" i="2"/>
  <c r="J118" i="2"/>
  <c r="N118" i="2" s="1"/>
  <c r="J120" i="2"/>
  <c r="N120" i="2" s="1"/>
  <c r="N137" i="2"/>
  <c r="N141" i="2"/>
  <c r="J26" i="2"/>
  <c r="J30" i="2"/>
  <c r="J36" i="2"/>
  <c r="K14" i="2"/>
  <c r="O14" i="2" s="1"/>
  <c r="K75" i="2"/>
  <c r="O75" i="2" s="1"/>
  <c r="K81" i="2"/>
  <c r="O81" i="2" s="1"/>
  <c r="K83" i="2"/>
  <c r="O83" i="2" s="1"/>
  <c r="K85" i="2"/>
  <c r="O85" i="2" s="1"/>
  <c r="K89" i="2"/>
  <c r="O89" i="2" s="1"/>
  <c r="K91" i="2"/>
  <c r="O91" i="2" s="1"/>
  <c r="K93" i="2"/>
  <c r="O93" i="2" s="1"/>
  <c r="K95" i="2"/>
  <c r="O95" i="2" s="1"/>
  <c r="K101" i="2"/>
  <c r="O101" i="2" s="1"/>
  <c r="K103" i="2"/>
  <c r="O103" i="2" s="1"/>
  <c r="K105" i="2"/>
  <c r="O105" i="2" s="1"/>
  <c r="K120" i="2"/>
  <c r="O120" i="2" s="1"/>
  <c r="O137" i="2"/>
  <c r="O141" i="2"/>
  <c r="I24" i="2"/>
  <c r="K26" i="2"/>
  <c r="O26" i="2" s="1"/>
  <c r="I28" i="2"/>
  <c r="K30" i="2"/>
  <c r="O30" i="2" s="1"/>
  <c r="I33" i="2"/>
  <c r="K36" i="2"/>
  <c r="O36" i="2" s="1"/>
  <c r="I105" i="2"/>
  <c r="J47" i="2"/>
  <c r="J49" i="2"/>
  <c r="K54" i="2"/>
  <c r="O54" i="2" s="1"/>
  <c r="J59" i="2"/>
  <c r="J61" i="2"/>
  <c r="J72" i="2"/>
  <c r="J82" i="2"/>
  <c r="J102" i="2"/>
  <c r="N138" i="2"/>
  <c r="J161" i="2"/>
  <c r="N161" i="2" s="1"/>
  <c r="J163" i="2"/>
  <c r="N163" i="2" s="1"/>
  <c r="J24" i="2"/>
  <c r="J28" i="2"/>
  <c r="J33" i="2"/>
  <c r="J45" i="2"/>
  <c r="K49" i="2"/>
  <c r="O49" i="2" s="1"/>
  <c r="K61" i="2"/>
  <c r="O61" i="2" s="1"/>
  <c r="J124" i="2"/>
  <c r="N124" i="2" s="1"/>
  <c r="K124" i="2"/>
  <c r="O124" i="2" s="1"/>
  <c r="I170" i="2"/>
  <c r="M170" i="2" s="1"/>
  <c r="J62" i="2"/>
  <c r="K72" i="2"/>
  <c r="O72" i="2" s="1"/>
  <c r="K74" i="2"/>
  <c r="O74" i="2" s="1"/>
  <c r="K76" i="2"/>
  <c r="O76" i="2" s="1"/>
  <c r="J107" i="2"/>
  <c r="N128" i="2"/>
  <c r="N132" i="2"/>
  <c r="N153" i="2"/>
  <c r="N155" i="2"/>
  <c r="K160" i="2"/>
  <c r="O160" i="2" s="1"/>
  <c r="K161" i="2"/>
  <c r="O161" i="2" s="1"/>
  <c r="K163" i="2"/>
  <c r="O163" i="2" s="1"/>
  <c r="K62" i="2"/>
  <c r="O62" i="2" s="1"/>
  <c r="K107" i="2"/>
  <c r="O107" i="2" s="1"/>
  <c r="O128" i="2"/>
  <c r="N129" i="2"/>
  <c r="O132" i="2"/>
  <c r="O153" i="2"/>
  <c r="O155" i="2"/>
  <c r="K166" i="2"/>
  <c r="O166" i="2" s="1"/>
  <c r="K170" i="2"/>
  <c r="O170" i="2" s="1"/>
  <c r="J90" i="2"/>
  <c r="J56" i="2"/>
  <c r="J60" i="2"/>
  <c r="J19" i="2"/>
  <c r="J98" i="2"/>
  <c r="K45" i="2"/>
  <c r="O45" i="2" s="1"/>
  <c r="K56" i="2"/>
  <c r="O56" i="2" s="1"/>
  <c r="K60" i="2"/>
  <c r="O60" i="2" s="1"/>
  <c r="K19" i="2"/>
  <c r="O19" i="2" s="1"/>
  <c r="J22" i="2"/>
  <c r="J74" i="2"/>
  <c r="J78" i="2"/>
  <c r="J80" i="2"/>
  <c r="J84" i="2"/>
  <c r="J86" i="2"/>
  <c r="J88" i="2"/>
  <c r="J92" i="2"/>
  <c r="K98" i="2"/>
  <c r="O98" i="2" s="1"/>
  <c r="J104" i="2"/>
  <c r="J117" i="2"/>
  <c r="N117" i="2" s="1"/>
  <c r="J119" i="2"/>
  <c r="N119" i="2" s="1"/>
  <c r="N127" i="2"/>
  <c r="J53" i="2"/>
  <c r="J58" i="2"/>
  <c r="K59" i="2"/>
  <c r="O59" i="2" s="1"/>
  <c r="K22" i="2"/>
  <c r="O22" i="2" s="1"/>
  <c r="K78" i="2"/>
  <c r="O78" i="2" s="1"/>
  <c r="K80" i="2"/>
  <c r="O80" i="2" s="1"/>
  <c r="K84" i="2"/>
  <c r="O84" i="2" s="1"/>
  <c r="K88" i="2"/>
  <c r="O88" i="2" s="1"/>
  <c r="K92" i="2"/>
  <c r="O92" i="2" s="1"/>
  <c r="K102" i="2"/>
  <c r="O102" i="2" s="1"/>
  <c r="K104" i="2"/>
  <c r="O104" i="2" s="1"/>
  <c r="K116" i="2"/>
  <c r="O116" i="2" s="1"/>
  <c r="K117" i="2"/>
  <c r="O117" i="2" s="1"/>
  <c r="K123" i="2"/>
  <c r="O123" i="2" s="1"/>
  <c r="O127" i="2"/>
  <c r="O138" i="2"/>
  <c r="J32" i="2"/>
  <c r="K159" i="2"/>
  <c r="O159" i="2" s="1"/>
  <c r="O131" i="2"/>
  <c r="O139" i="2"/>
  <c r="K119" i="2"/>
  <c r="O119" i="2" s="1"/>
  <c r="K96" i="2"/>
  <c r="O96" i="2" s="1"/>
  <c r="K79" i="2"/>
  <c r="O79" i="2" s="1"/>
  <c r="K87" i="2"/>
  <c r="O87" i="2" s="1"/>
  <c r="K55" i="2"/>
  <c r="O55" i="2" s="1"/>
  <c r="K15" i="2"/>
  <c r="O15" i="2" s="1"/>
  <c r="J54" i="2"/>
  <c r="K58" i="2"/>
  <c r="O58" i="2" s="1"/>
  <c r="J16" i="2"/>
  <c r="K18" i="2"/>
  <c r="O18" i="2" s="1"/>
  <c r="J77" i="2"/>
  <c r="J79" i="2"/>
  <c r="J87" i="2"/>
  <c r="J94" i="2"/>
  <c r="J18" i="2"/>
  <c r="K48" i="2"/>
  <c r="O48" i="2" s="1"/>
  <c r="J103" i="2"/>
  <c r="J121" i="2"/>
  <c r="N121" i="2" s="1"/>
  <c r="N131" i="2"/>
  <c r="N139" i="2"/>
  <c r="J48" i="2"/>
  <c r="K53" i="2"/>
  <c r="O53" i="2" s="1"/>
  <c r="J55" i="2"/>
  <c r="J15" i="2"/>
  <c r="K16" i="2"/>
  <c r="O16" i="2" s="1"/>
  <c r="K21" i="2"/>
  <c r="O21" i="2" s="1"/>
  <c r="J73" i="2"/>
  <c r="J76" i="2"/>
  <c r="K77" i="2"/>
  <c r="O77" i="2" s="1"/>
  <c r="K94" i="2"/>
  <c r="O94" i="2" s="1"/>
  <c r="J96" i="2"/>
  <c r="J116" i="2"/>
  <c r="N116" i="2" s="1"/>
  <c r="K121" i="2"/>
  <c r="O121" i="2" s="1"/>
  <c r="O129" i="2"/>
  <c r="K165" i="2"/>
  <c r="O165" i="2" s="1"/>
  <c r="K169" i="2"/>
  <c r="O169" i="2" s="1"/>
  <c r="K73" i="2"/>
  <c r="O73" i="2" s="1"/>
  <c r="K82" i="2"/>
  <c r="O82" i="2" s="1"/>
  <c r="K86" i="2"/>
  <c r="O86" i="2" s="1"/>
  <c r="K90" i="2"/>
  <c r="O90" i="2" s="1"/>
  <c r="K118" i="2"/>
  <c r="O118" i="2" s="1"/>
  <c r="I25" i="2"/>
  <c r="K27" i="2"/>
  <c r="O27" i="2" s="1"/>
  <c r="I29" i="2"/>
  <c r="O136" i="2"/>
  <c r="K162" i="2"/>
  <c r="O162" i="2" s="1"/>
  <c r="J165" i="2"/>
  <c r="N165" i="2" s="1"/>
  <c r="J167" i="2"/>
  <c r="N167" i="2" s="1"/>
  <c r="J169" i="2"/>
  <c r="N169" i="2" s="1"/>
  <c r="J171" i="2"/>
  <c r="N171" i="2" s="1"/>
  <c r="O152" i="2"/>
  <c r="K167" i="2"/>
  <c r="O167" i="2" s="1"/>
  <c r="K168" i="2"/>
  <c r="O168" i="2" s="1"/>
  <c r="K171" i="2"/>
  <c r="O171" i="2" s="1"/>
  <c r="I159" i="2"/>
  <c r="M159" i="2" s="1"/>
  <c r="J14" i="8"/>
  <c r="J6" i="8"/>
  <c r="J159" i="2"/>
  <c r="N159" i="2" s="1"/>
  <c r="K14" i="8"/>
  <c r="L14" i="11"/>
  <c r="J160" i="2"/>
  <c r="N160" i="2" s="1"/>
  <c r="J162" i="2"/>
  <c r="N162" i="2" s="1"/>
  <c r="J166" i="2"/>
  <c r="N166" i="2" s="1"/>
  <c r="J170" i="2"/>
  <c r="N170" i="2" s="1"/>
  <c r="J168" i="2"/>
  <c r="N168" i="2" s="1"/>
  <c r="M120" i="2"/>
  <c r="M116" i="2"/>
  <c r="M124" i="2"/>
  <c r="M123" i="2"/>
  <c r="J17" i="2"/>
  <c r="L7" i="11" l="1"/>
  <c r="E47" i="2"/>
  <c r="K47" i="2" s="1"/>
  <c r="O47" i="2" s="1"/>
  <c r="O134" i="2"/>
  <c r="N130" i="2"/>
  <c r="M130" i="2"/>
  <c r="M134" i="2"/>
  <c r="N58" i="2"/>
  <c r="N56" i="2"/>
  <c r="N48" i="2"/>
  <c r="N54" i="2"/>
  <c r="N53" i="2"/>
  <c r="N49" i="2"/>
  <c r="N60" i="2"/>
  <c r="N61" i="2"/>
  <c r="N47" i="2"/>
  <c r="N55" i="2"/>
  <c r="N62" i="2"/>
  <c r="N59" i="2"/>
  <c r="K17" i="2"/>
  <c r="O17" i="2" s="1"/>
  <c r="L14" i="8"/>
  <c r="K31" i="2"/>
  <c r="O31" i="2" s="1"/>
  <c r="O151" i="2"/>
  <c r="K52" i="2"/>
  <c r="O52" i="2" s="1"/>
  <c r="K20" i="2"/>
  <c r="O20" i="2" s="1"/>
  <c r="K97" i="2"/>
  <c r="O97" i="2" s="1"/>
  <c r="K100" i="2"/>
  <c r="O100" i="2" s="1"/>
  <c r="K46" i="2"/>
  <c r="O46" i="2" s="1"/>
  <c r="K164" i="2"/>
  <c r="O164" i="2" s="1"/>
  <c r="I17" i="2"/>
  <c r="K6" i="8"/>
  <c r="I46" i="2"/>
  <c r="M46" i="2" s="1"/>
  <c r="I100" i="2"/>
  <c r="J31" i="2"/>
  <c r="I31" i="2"/>
  <c r="J52" i="2"/>
  <c r="J46" i="2"/>
  <c r="J122" i="2"/>
  <c r="N122" i="2" s="1"/>
  <c r="I52" i="2"/>
  <c r="M52" i="2" s="1"/>
  <c r="J20" i="2"/>
  <c r="J100" i="2"/>
  <c r="M136" i="2"/>
  <c r="J97" i="2"/>
  <c r="I20" i="2"/>
  <c r="I97" i="2"/>
  <c r="K122" i="2"/>
  <c r="O122" i="2" s="1"/>
  <c r="I122" i="2"/>
  <c r="M122" i="2" s="1"/>
  <c r="M151" i="2"/>
  <c r="N151" i="2"/>
  <c r="N136" i="2"/>
  <c r="N52" i="2" l="1"/>
  <c r="N46" i="2"/>
  <c r="L19" i="8"/>
  <c r="K106" i="2"/>
  <c r="O106" i="2" s="1"/>
  <c r="O108" i="2" s="1"/>
  <c r="K35" i="2"/>
  <c r="O35" i="2" s="1"/>
  <c r="O37" i="2" s="1"/>
  <c r="O38" i="2" s="1"/>
  <c r="K38" i="2" s="1"/>
  <c r="E3" i="2" s="1"/>
  <c r="E5" i="19" s="1"/>
  <c r="K57" i="2"/>
  <c r="O57" i="2" s="1"/>
  <c r="O64" i="2" s="1"/>
  <c r="O140" i="2"/>
  <c r="O142" i="2" s="1"/>
  <c r="O172" i="2"/>
  <c r="O173" i="2" s="1"/>
  <c r="K173" i="2" s="1"/>
  <c r="E7" i="2" s="1"/>
  <c r="Q5" i="19" s="1"/>
  <c r="J57" i="2"/>
  <c r="I106" i="2"/>
  <c r="J106" i="2"/>
  <c r="J164" i="2"/>
  <c r="N164" i="2" s="1"/>
  <c r="K19" i="8"/>
  <c r="M140" i="2"/>
  <c r="M142" i="2" s="1"/>
  <c r="J35" i="2"/>
  <c r="I57" i="2"/>
  <c r="M57" i="2" s="1"/>
  <c r="I164" i="2"/>
  <c r="M164" i="2" s="1"/>
  <c r="J19" i="8"/>
  <c r="N140" i="2"/>
  <c r="N142" i="2" s="1"/>
  <c r="J142" i="2" s="1"/>
  <c r="I35" i="2"/>
  <c r="O143" i="2" l="1"/>
  <c r="K143" i="2" s="1"/>
  <c r="E6" i="2" s="1"/>
  <c r="N5" i="19" s="1"/>
  <c r="K142" i="2"/>
  <c r="N57" i="2"/>
  <c r="O109" i="2"/>
  <c r="K109" i="2" s="1"/>
  <c r="E5" i="2" s="1"/>
  <c r="K5" i="19" s="1"/>
  <c r="K108" i="2"/>
  <c r="K37" i="2"/>
  <c r="K172" i="2"/>
  <c r="I142" i="2"/>
  <c r="M143" i="2"/>
  <c r="I143" i="2" s="1"/>
  <c r="C6" i="2" s="1"/>
  <c r="L5" i="19" s="1"/>
  <c r="N143" i="2"/>
  <c r="J143" i="2" s="1"/>
  <c r="D6" i="2" s="1"/>
  <c r="M5" i="19" s="1"/>
  <c r="O65" i="2"/>
  <c r="K65" i="2" s="1"/>
  <c r="E4" i="2" s="1"/>
  <c r="H5" i="19" s="1"/>
  <c r="K64" i="2"/>
  <c r="W5" i="19" l="1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36" i="2"/>
  <c r="M36" i="2"/>
  <c r="N93" i="2"/>
  <c r="M93" i="2"/>
  <c r="N35" i="2"/>
  <c r="M35" i="2"/>
  <c r="N92" i="2"/>
  <c r="M92" i="2"/>
  <c r="N34" i="2"/>
  <c r="M34" i="2"/>
  <c r="N91" i="2"/>
  <c r="M91" i="2"/>
  <c r="N33" i="2"/>
  <c r="M33" i="2"/>
  <c r="N90" i="2"/>
  <c r="M90" i="2"/>
  <c r="N32" i="2"/>
  <c r="M32" i="2"/>
  <c r="N89" i="2"/>
  <c r="M89" i="2"/>
  <c r="N31" i="2"/>
  <c r="M31" i="2"/>
  <c r="N88" i="2"/>
  <c r="M88" i="2"/>
  <c r="N30" i="2"/>
  <c r="M30" i="2"/>
  <c r="N87" i="2"/>
  <c r="M87" i="2"/>
  <c r="N29" i="2"/>
  <c r="M29" i="2"/>
  <c r="N86" i="2"/>
  <c r="M86" i="2"/>
  <c r="N28" i="2"/>
  <c r="M28" i="2"/>
  <c r="N85" i="2"/>
  <c r="M85" i="2"/>
  <c r="N27" i="2"/>
  <c r="M27" i="2"/>
  <c r="N84" i="2"/>
  <c r="M84" i="2"/>
  <c r="N26" i="2"/>
  <c r="M26" i="2"/>
  <c r="N83" i="2"/>
  <c r="M83" i="2"/>
  <c r="N25" i="2"/>
  <c r="M25" i="2"/>
  <c r="N82" i="2"/>
  <c r="M82" i="2"/>
  <c r="N24" i="2"/>
  <c r="M24" i="2"/>
  <c r="N81" i="2"/>
  <c r="M81" i="2"/>
  <c r="N23" i="2"/>
  <c r="M23" i="2"/>
  <c r="N80" i="2"/>
  <c r="M80" i="2"/>
  <c r="N22" i="2"/>
  <c r="M22" i="2"/>
  <c r="N79" i="2"/>
  <c r="M79" i="2"/>
  <c r="N21" i="2"/>
  <c r="M21" i="2"/>
  <c r="N78" i="2"/>
  <c r="M78" i="2"/>
  <c r="N20" i="2"/>
  <c r="M20" i="2"/>
  <c r="N77" i="2"/>
  <c r="M77" i="2"/>
  <c r="N19" i="2"/>
  <c r="M19" i="2"/>
  <c r="N76" i="2"/>
  <c r="M76" i="2"/>
  <c r="N18" i="2"/>
  <c r="M18" i="2"/>
  <c r="N75" i="2"/>
  <c r="M75" i="2"/>
  <c r="N17" i="2"/>
  <c r="M17" i="2"/>
  <c r="N74" i="2"/>
  <c r="M74" i="2"/>
  <c r="N16" i="2"/>
  <c r="M16" i="2"/>
  <c r="N73" i="2"/>
  <c r="M73" i="2"/>
  <c r="N15" i="2"/>
  <c r="M15" i="2"/>
  <c r="N72" i="2"/>
  <c r="M72" i="2"/>
  <c r="N45" i="2"/>
  <c r="N64" i="2" s="1"/>
  <c r="M45" i="2"/>
  <c r="M64" i="2" s="1"/>
  <c r="N14" i="2"/>
  <c r="M14" i="2"/>
  <c r="M37" i="2" l="1"/>
  <c r="I37" i="2" s="1"/>
  <c r="M108" i="2"/>
  <c r="M109" i="2" s="1"/>
  <c r="I109" i="2" s="1"/>
  <c r="C5" i="2" s="1"/>
  <c r="I5" i="19" s="1"/>
  <c r="N108" i="2"/>
  <c r="J108" i="2" s="1"/>
  <c r="N37" i="2"/>
  <c r="J37" i="2" s="1"/>
  <c r="I108" i="2" l="1"/>
  <c r="M38" i="2"/>
  <c r="I38" i="2" s="1"/>
  <c r="C3" i="2" s="1"/>
  <c r="C5" i="19" s="1"/>
  <c r="N109" i="2"/>
  <c r="J109" i="2" s="1"/>
  <c r="D5" i="2" s="1"/>
  <c r="J5" i="19" s="1"/>
  <c r="M65" i="2"/>
  <c r="I65" i="2" s="1"/>
  <c r="C4" i="2" s="1"/>
  <c r="F5" i="19" s="1"/>
  <c r="I64" i="2"/>
  <c r="N38" i="2"/>
  <c r="J64" i="2" l="1"/>
  <c r="N65" i="2"/>
  <c r="J65" i="2" s="1"/>
  <c r="D4" i="2" s="1"/>
  <c r="G5" i="19" s="1"/>
  <c r="J38" i="2"/>
  <c r="D3" i="2" s="1"/>
  <c r="D5" i="19" s="1"/>
  <c r="M172" i="2" l="1"/>
  <c r="N172" i="2"/>
  <c r="J172" i="2" s="1"/>
  <c r="N173" i="2" l="1"/>
  <c r="J173" i="2" s="1"/>
  <c r="D7" i="2" s="1"/>
  <c r="P5" i="19" s="1"/>
  <c r="V5" i="19" s="1"/>
  <c r="M173" i="2"/>
  <c r="I173" i="2" s="1"/>
  <c r="C7" i="2" s="1"/>
  <c r="O5" i="19" s="1"/>
  <c r="U5" i="19" s="1"/>
  <c r="I172" i="2"/>
</calcChain>
</file>

<file path=xl/sharedStrings.xml><?xml version="1.0" encoding="utf-8"?>
<sst xmlns="http://schemas.openxmlformats.org/spreadsheetml/2006/main" count="579" uniqueCount="278">
  <si>
    <t>UID</t>
  </si>
  <si>
    <t>Uncertainty source</t>
  </si>
  <si>
    <t>Uncertainty value</t>
  </si>
  <si>
    <t>Distribution of the probability</t>
  </si>
  <si>
    <t>Divisor based on distribution shape</t>
  </si>
  <si>
    <r>
      <t>c</t>
    </r>
    <r>
      <rPr>
        <b/>
        <i/>
        <vertAlign val="subscript"/>
        <sz val="8"/>
        <color theme="1"/>
        <rFont val="Arial"/>
        <family val="2"/>
      </rPr>
      <t>i</t>
    </r>
  </si>
  <si>
    <r>
      <t xml:space="preserve">Standard uncertainty </t>
    </r>
    <r>
      <rPr>
        <b/>
        <i/>
        <sz val="8"/>
        <color theme="1"/>
        <rFont val="Arial"/>
        <family val="2"/>
      </rPr>
      <t>u</t>
    </r>
    <r>
      <rPr>
        <b/>
        <i/>
        <vertAlign val="subscript"/>
        <sz val="8"/>
        <color theme="1"/>
        <rFont val="Arial"/>
        <family val="2"/>
      </rPr>
      <t>i</t>
    </r>
    <r>
      <rPr>
        <b/>
        <sz val="8"/>
        <color rgb="FF000000"/>
        <rFont val="Arial"/>
        <family val="2"/>
      </rPr>
      <t xml:space="preserve"> [dB]</t>
    </r>
  </si>
  <si>
    <t>Stage 2: DUT measurement</t>
  </si>
  <si>
    <t>Positioning misalignment between the AAS BS and the reference antenna</t>
  </si>
  <si>
    <t>Rectangular</t>
  </si>
  <si>
    <t>Quality of quiet zone</t>
  </si>
  <si>
    <t>Gaussian</t>
  </si>
  <si>
    <t>Phase curvature</t>
  </si>
  <si>
    <t>U-shaped</t>
  </si>
  <si>
    <t>Random uncertainty</t>
  </si>
  <si>
    <t>Stage 1: Calibration measurement</t>
  </si>
  <si>
    <t>Uncertainty of the network analyzer</t>
  </si>
  <si>
    <t>Influence of the reference antenna feed cable</t>
  </si>
  <si>
    <t>Reference antenna feed cable loss measurement uncertainty</t>
  </si>
  <si>
    <t>Uncertainty of the absolute gain of the reference antenna</t>
  </si>
  <si>
    <t>Combined standard uncertainty (1σ) [dB]</t>
  </si>
  <si>
    <t>Expanded uncertainty (1.96σ - confidence interval of 95 %) [dB]</t>
  </si>
  <si>
    <t>3&lt;f&lt;4.2 GHz</t>
  </si>
  <si>
    <t>f&lt;3 GHz</t>
  </si>
  <si>
    <t>Indoor anachoic</t>
  </si>
  <si>
    <t>CATR</t>
  </si>
  <si>
    <t>Misalignment  DUT &amp; pointing error</t>
  </si>
  <si>
    <t>Exp. normal</t>
  </si>
  <si>
    <t>Standing wave between DUT and test range antenna</t>
  </si>
  <si>
    <t>QZ ripple with DUT</t>
  </si>
  <si>
    <t>Influence of the calibration antenna feed cable</t>
  </si>
  <si>
    <t>Rotary joints</t>
  </si>
  <si>
    <t>Standing wave between SGH and test range antenna</t>
  </si>
  <si>
    <t>QZ ripple with SGH</t>
  </si>
  <si>
    <t>Switching uncertainty</t>
  </si>
  <si>
    <t>Axes Intersection</t>
  </si>
  <si>
    <t>Axes Orthogonality</t>
  </si>
  <si>
    <t>Horizontal Pointing</t>
  </si>
  <si>
    <t>Probe Vertical Position</t>
  </si>
  <si>
    <t>Probe H/V pointing</t>
  </si>
  <si>
    <t>Measurement Distance</t>
  </si>
  <si>
    <t>Amplitude and Phase Drift</t>
  </si>
  <si>
    <t>Amplitude and Phase Noise</t>
  </si>
  <si>
    <t>Leakage and Crosstalk</t>
  </si>
  <si>
    <t>Amplitude Non-Linearity</t>
  </si>
  <si>
    <t>Amplitude and Phase Shift in rotary joints</t>
  </si>
  <si>
    <t>Channel Balance Amplitude and Phase</t>
  </si>
  <si>
    <t>Probe Polarization Amplitude and Phase</t>
  </si>
  <si>
    <t>Probe Pattern Knowledge</t>
  </si>
  <si>
    <t>Multiple Reflections</t>
  </si>
  <si>
    <t>Room Scattering</t>
  </si>
  <si>
    <t>DUT support Scattering</t>
  </si>
  <si>
    <t>Scan Area Truncation</t>
  </si>
  <si>
    <t>Sampling Point Offset</t>
  </si>
  <si>
    <t>Positioning</t>
  </si>
  <si>
    <t>Probe Array Uniformity</t>
  </si>
  <si>
    <t>U-Shaped</t>
  </si>
  <si>
    <t>Uncertainty of the absolute gain of the probe antenna</t>
  </si>
  <si>
    <t>Measurement repeatability - positioning repeatability</t>
  </si>
  <si>
    <t>Mismatch in the connection of the calibration antenna</t>
  </si>
  <si>
    <t>Influence of the probe antenna cable</t>
  </si>
  <si>
    <t>Short term repeatability</t>
  </si>
  <si>
    <t>chamber</t>
  </si>
  <si>
    <t>Near field</t>
  </si>
  <si>
    <t>Misalignment DUT &amp; pointing error</t>
  </si>
  <si>
    <t>Miscellaneous uncertainty</t>
  </si>
  <si>
    <t>Misalignment positioning system</t>
  </si>
  <si>
    <t xml:space="preserve">Exp. normal </t>
  </si>
  <si>
    <t>Stage 2: DUT measurement</t>
    <phoneticPr fontId="7" type="noConversion"/>
  </si>
  <si>
    <t>rms calculations</t>
    <phoneticPr fontId="7" type="noConversion"/>
  </si>
  <si>
    <t>CATR</t>
    <phoneticPr fontId="7" type="noConversion"/>
  </si>
  <si>
    <r>
      <t>c</t>
    </r>
    <r>
      <rPr>
        <b/>
        <i/>
        <vertAlign val="subscript"/>
        <sz val="10"/>
        <color theme="1"/>
        <rFont val="Arial"/>
        <family val="2"/>
      </rPr>
      <t>i</t>
    </r>
  </si>
  <si>
    <r>
      <t xml:space="preserve">Standard uncertainty </t>
    </r>
    <r>
      <rPr>
        <b/>
        <i/>
        <sz val="10"/>
        <color theme="1"/>
        <rFont val="Arial"/>
        <family val="2"/>
      </rPr>
      <t>u</t>
    </r>
    <r>
      <rPr>
        <b/>
        <i/>
        <vertAlign val="subscript"/>
        <sz val="10"/>
        <color theme="1"/>
        <rFont val="Arial"/>
        <family val="2"/>
      </rPr>
      <t>i</t>
    </r>
    <r>
      <rPr>
        <b/>
        <sz val="10"/>
        <color rgb="FF000000"/>
        <rFont val="Arial"/>
        <family val="2"/>
      </rPr>
      <t xml:space="preserve"> [dB]</t>
    </r>
  </si>
  <si>
    <t>Misalignment  DUT and pointing error</t>
  </si>
  <si>
    <t>Quiet zone ripple DUT</t>
  </si>
  <si>
    <t>Pointing error between reference antenna and test range antenna</t>
  </si>
  <si>
    <t>Impedance mismatch in path to reference antenna</t>
  </si>
  <si>
    <t>Impedance mismatch in path to compact probe</t>
  </si>
  <si>
    <t>Quiet zone ripple reference antenna</t>
  </si>
  <si>
    <t>Indoor anachoic</t>
    <phoneticPr fontId="7" type="noConversion"/>
  </si>
  <si>
    <t>Near Field</t>
    <phoneticPr fontId="7" type="noConversion"/>
  </si>
  <si>
    <t>Stage 1: Calibration measurement</t>
    <phoneticPr fontId="7" type="noConversion"/>
  </si>
  <si>
    <t xml:space="preserve">One Dimensional Compact Range Chamber </t>
    <phoneticPr fontId="7" type="noConversion"/>
  </si>
  <si>
    <t>Instrument</t>
  </si>
  <si>
    <t>Standard uncertainty σ (dB)</t>
  </si>
  <si>
    <t>Probability distribution</t>
  </si>
  <si>
    <t>Uncertainty value (for the prob dist type)</t>
    <phoneticPr fontId="7" type="noConversion"/>
  </si>
  <si>
    <t>1D CATR</t>
    <phoneticPr fontId="7" type="noConversion"/>
  </si>
  <si>
    <t>Expanded uncertainty (1.96σ - confidence interval of 95 %) [dB]</t>
    <phoneticPr fontId="7" type="noConversion"/>
  </si>
  <si>
    <t>Expanded uncertainty [dB]</t>
    <phoneticPr fontId="7" type="noConversion"/>
  </si>
  <si>
    <t>Plane wave synthesiser</t>
    <phoneticPr fontId="7" type="noConversion"/>
  </si>
  <si>
    <t>Longitudinal position uncertainty (i.e. standing wave and imperfect field synthesis) for DUT antenna</t>
  </si>
  <si>
    <t>RF leakage (calibration antenna connector terminated)</t>
  </si>
  <si>
    <t>Miscellaneous Uncertainty</t>
  </si>
  <si>
    <t>System non-linearity</t>
  </si>
  <si>
    <t>Mismatch (i.e. reference antenna, network analyser and reference cable)</t>
  </si>
  <si>
    <t xml:space="preserve">Insertion loss variation </t>
  </si>
  <si>
    <t>Misalignment of positioning system</t>
  </si>
  <si>
    <t>Misalignment of calibration antenna &amp; pointing error</t>
  </si>
  <si>
    <t>Longitudinal position uncertainty (i.e. standing wave and imperfect field synthesis) for calibration antenna</t>
  </si>
  <si>
    <t>QZ ripple with calibration antenna</t>
  </si>
  <si>
    <t>Field repeatability</t>
  </si>
  <si>
    <t>Frequency flatness</t>
  </si>
  <si>
    <t>Plane wave synthesiser</t>
    <phoneticPr fontId="7" type="noConversion"/>
  </si>
  <si>
    <t>Plane wave sythesiser</t>
    <phoneticPr fontId="7" type="noConversion"/>
  </si>
  <si>
    <t>Agreed value</t>
    <phoneticPr fontId="7" type="noConversion"/>
  </si>
  <si>
    <t>Pointing misalignment between the AAS BS and the transmitting antenna</t>
  </si>
  <si>
    <t>Polarization mismatch between the AAS BS and the transmitting antenna</t>
  </si>
  <si>
    <t>Mutual coupling between the AAS BS and the transmitting antenna</t>
  </si>
  <si>
    <t>Impedance mismatch in the transmitting chain</t>
  </si>
  <si>
    <t>Impedance mismatch between the transmitting antenna and the network analyzer</t>
  </si>
  <si>
    <t>Positioning and pointing misalignment between the reference antenna and the transmitting antenna</t>
  </si>
  <si>
    <t>Impedance mismatch between the reference antenna and network analyzer</t>
  </si>
  <si>
    <t>Mutual coupling between the reference antenna and the transmitting antenna</t>
  </si>
  <si>
    <t>Influence of the transmitting antenna feed cable</t>
  </si>
  <si>
    <t>Uncertainty of the absolute gain of the transmitting antenna</t>
  </si>
  <si>
    <t>1 </t>
  </si>
  <si>
    <t> Gaussian</t>
  </si>
  <si>
    <t>Insertion loss of transmitter chain</t>
  </si>
  <si>
    <t>Polarization mismatch between DUT and transmitting antenna</t>
  </si>
  <si>
    <t>Mutual coupling between DUT and transmitting antenna</t>
  </si>
  <si>
    <t>Impedance mismatch in transmitter chain</t>
  </si>
  <si>
    <t>Exp. Normal</t>
  </si>
  <si>
    <t>Standing wave between reference antenna and test range antenna</t>
  </si>
  <si>
    <t>Polarization mismatch between reference antenna and transmitting antenna</t>
  </si>
  <si>
    <t>Mutual coupling between reference antenna and transmitting antenna</t>
  </si>
  <si>
    <t>Influence of reference antenna feed cable (flexing cables, adapters, attenuators, connector repeatability)</t>
  </si>
  <si>
    <t>Mismatch of transmitter chain</t>
  </si>
  <si>
    <t>RF leakage (SGH connector terminated and test range antenna connector cable terminated)</t>
  </si>
  <si>
    <t xml:space="preserve">Mismatch of transmitter chain </t>
  </si>
  <si>
    <t>B1-1</t>
    <phoneticPr fontId="7" type="noConversion"/>
  </si>
  <si>
    <t>B1-2</t>
    <phoneticPr fontId="7" type="noConversion"/>
  </si>
  <si>
    <t>B1-3</t>
  </si>
  <si>
    <t>B1-6</t>
  </si>
  <si>
    <t>B1-4a</t>
    <phoneticPr fontId="7" type="noConversion"/>
  </si>
  <si>
    <t>B1-5a</t>
    <phoneticPr fontId="7" type="noConversion"/>
  </si>
  <si>
    <t>Test Equipment Errors</t>
    <phoneticPr fontId="7" type="noConversion"/>
  </si>
  <si>
    <t>UID</t>
    <phoneticPr fontId="7" type="noConversion"/>
  </si>
  <si>
    <t>divisor</t>
    <phoneticPr fontId="7" type="noConversion"/>
  </si>
  <si>
    <t>C1-1</t>
    <phoneticPr fontId="7" type="noConversion"/>
  </si>
  <si>
    <t>RF power measurement equipment (e.g. spectrum analyzer, power meter)</t>
    <phoneticPr fontId="7" type="noConversion"/>
  </si>
  <si>
    <t>C1-2</t>
    <phoneticPr fontId="7" type="noConversion"/>
  </si>
  <si>
    <t>Uncertainty of the RF signal generator</t>
    <phoneticPr fontId="7" type="noConversion"/>
  </si>
  <si>
    <t>C1-3</t>
  </si>
  <si>
    <t>C1-4</t>
  </si>
  <si>
    <t>B1-7</t>
    <phoneticPr fontId="7" type="noConversion"/>
  </si>
  <si>
    <t>B1-8</t>
    <phoneticPr fontId="7" type="noConversion"/>
  </si>
  <si>
    <t>B1-9</t>
    <phoneticPr fontId="7" type="noConversion"/>
  </si>
  <si>
    <t>B1-10</t>
    <phoneticPr fontId="7" type="noConversion"/>
  </si>
  <si>
    <t>B1-11</t>
  </si>
  <si>
    <t>B1-3</t>
    <phoneticPr fontId="7" type="noConversion"/>
  </si>
  <si>
    <t>Polarization mismatch between the reference antenna and the transmitting antenna</t>
    <phoneticPr fontId="7" type="noConversion"/>
  </si>
  <si>
    <t>B1-4b</t>
    <phoneticPr fontId="7" type="noConversion"/>
  </si>
  <si>
    <t>B1-5b</t>
    <phoneticPr fontId="7" type="noConversion"/>
  </si>
  <si>
    <t>B1-6</t>
    <phoneticPr fontId="7" type="noConversion"/>
  </si>
  <si>
    <t>B1-12</t>
    <phoneticPr fontId="7" type="noConversion"/>
  </si>
  <si>
    <t>B1-13</t>
    <phoneticPr fontId="7" type="noConversion"/>
  </si>
  <si>
    <t>B1-14</t>
    <phoneticPr fontId="7" type="noConversion"/>
  </si>
  <si>
    <t>B1-15</t>
    <phoneticPr fontId="7" type="noConversion"/>
  </si>
  <si>
    <t>matches 37.842</t>
    <phoneticPr fontId="7" type="noConversion"/>
  </si>
  <si>
    <t>B2-1a</t>
    <phoneticPr fontId="7" type="noConversion"/>
  </si>
  <si>
    <t>B2-2</t>
    <phoneticPr fontId="7" type="noConversion"/>
  </si>
  <si>
    <t>RF leakage &amp; dynamic range, test range antenna cable connector terminated.</t>
    <phoneticPr fontId="7" type="noConversion"/>
  </si>
  <si>
    <t>B2-3</t>
    <phoneticPr fontId="7" type="noConversion"/>
  </si>
  <si>
    <t>B2-4a</t>
    <phoneticPr fontId="7" type="noConversion"/>
  </si>
  <si>
    <t>B2-6</t>
    <phoneticPr fontId="7" type="noConversion"/>
  </si>
  <si>
    <t>Mismatch of transmit chain (i.e. between transmitting measurement antenna and DUT)</t>
    <phoneticPr fontId="7" type="noConversion"/>
  </si>
  <si>
    <t>B2-5</t>
    <phoneticPr fontId="7" type="noConversion"/>
  </si>
  <si>
    <t>B2-7</t>
    <phoneticPr fontId="7" type="noConversion"/>
  </si>
  <si>
    <t>B2-8</t>
    <phoneticPr fontId="7" type="noConversion"/>
  </si>
  <si>
    <t>Influence of the calibration antenna feed cable</t>
    <phoneticPr fontId="7" type="noConversion"/>
  </si>
  <si>
    <t>B2-9</t>
    <phoneticPr fontId="7" type="noConversion"/>
  </si>
  <si>
    <t>B2-10</t>
    <phoneticPr fontId="7" type="noConversion"/>
  </si>
  <si>
    <t>B2-4b</t>
    <phoneticPr fontId="7" type="noConversion"/>
  </si>
  <si>
    <t>B2-12</t>
    <phoneticPr fontId="7" type="noConversion"/>
  </si>
  <si>
    <t>Misalignment positioning system</t>
    <phoneticPr fontId="7" type="noConversion"/>
  </si>
  <si>
    <t>Misalignment calibration antenna &amp; pointing error</t>
    <phoneticPr fontId="7" type="noConversion"/>
  </si>
  <si>
    <t>same as 37.842</t>
    <phoneticPr fontId="7" type="noConversion"/>
  </si>
  <si>
    <t>B3-1</t>
    <phoneticPr fontId="7" type="noConversion"/>
  </si>
  <si>
    <t>B3-2</t>
    <phoneticPr fontId="7" type="noConversion"/>
  </si>
  <si>
    <t>B3-3</t>
  </si>
  <si>
    <t>B3-4</t>
  </si>
  <si>
    <t>B3-5</t>
  </si>
  <si>
    <t>B3-6</t>
  </si>
  <si>
    <t>B3-7</t>
  </si>
  <si>
    <t>B3-8</t>
  </si>
  <si>
    <t>B3-9</t>
  </si>
  <si>
    <t>B3-10</t>
  </si>
  <si>
    <t>B3-11</t>
  </si>
  <si>
    <t>B3-12</t>
  </si>
  <si>
    <t>B3-13</t>
  </si>
  <si>
    <t>B3-14</t>
  </si>
  <si>
    <t>B3-15</t>
  </si>
  <si>
    <t>B3-16</t>
  </si>
  <si>
    <t>B3-17</t>
  </si>
  <si>
    <t>B3-18</t>
  </si>
  <si>
    <t>B3-19</t>
  </si>
  <si>
    <t>B3-20</t>
  </si>
  <si>
    <t>B3-21</t>
  </si>
  <si>
    <t>B3-22</t>
  </si>
  <si>
    <t>B3-23</t>
  </si>
  <si>
    <t>B3-24</t>
  </si>
  <si>
    <t>B3-25</t>
  </si>
  <si>
    <t>Mode Truncation</t>
    <phoneticPr fontId="7" type="noConversion"/>
  </si>
  <si>
    <t>B3-26</t>
    <phoneticPr fontId="7" type="noConversion"/>
  </si>
  <si>
    <t>B3-27</t>
    <phoneticPr fontId="7" type="noConversion"/>
  </si>
  <si>
    <t>B3-28</t>
    <phoneticPr fontId="7" type="noConversion"/>
  </si>
  <si>
    <t>B3-29</t>
  </si>
  <si>
    <t>B3-30</t>
  </si>
  <si>
    <t>B3-31</t>
  </si>
  <si>
    <t>B3-32</t>
    <phoneticPr fontId="7" type="noConversion"/>
  </si>
  <si>
    <t>same as 38.842</t>
    <phoneticPr fontId="7" type="noConversion"/>
  </si>
  <si>
    <t>B4-1</t>
    <phoneticPr fontId="7" type="noConversion"/>
  </si>
  <si>
    <t>B4-3a</t>
    <phoneticPr fontId="7" type="noConversion"/>
  </si>
  <si>
    <t>B4-3b</t>
    <phoneticPr fontId="7" type="noConversion"/>
  </si>
  <si>
    <t>B4-4</t>
    <phoneticPr fontId="7" type="noConversion"/>
  </si>
  <si>
    <t>B4-6a</t>
    <phoneticPr fontId="7" type="noConversion"/>
  </si>
  <si>
    <t>B4-9</t>
    <phoneticPr fontId="7" type="noConversion"/>
  </si>
  <si>
    <t>B4-7</t>
    <phoneticPr fontId="7" type="noConversion"/>
  </si>
  <si>
    <t>B4-8</t>
    <phoneticPr fontId="7" type="noConversion"/>
  </si>
  <si>
    <t xml:space="preserve">RF leakage and dynamic range </t>
    <phoneticPr fontId="7" type="noConversion"/>
  </si>
  <si>
    <t>B4-10</t>
    <phoneticPr fontId="7" type="noConversion"/>
  </si>
  <si>
    <t>B4-11</t>
  </si>
  <si>
    <t>B4-12</t>
  </si>
  <si>
    <t>B4-13</t>
    <phoneticPr fontId="7" type="noConversion"/>
  </si>
  <si>
    <t>B2-b</t>
    <phoneticPr fontId="7" type="noConversion"/>
  </si>
  <si>
    <t>B4-2a</t>
    <phoneticPr fontId="7" type="noConversion"/>
  </si>
  <si>
    <t>B4-5a</t>
    <phoneticPr fontId="7" type="noConversion"/>
  </si>
  <si>
    <t>B4-5b</t>
    <phoneticPr fontId="7" type="noConversion"/>
  </si>
  <si>
    <t>B4-6b</t>
    <phoneticPr fontId="7" type="noConversion"/>
  </si>
  <si>
    <t>B4-14</t>
    <phoneticPr fontId="7" type="noConversion"/>
  </si>
  <si>
    <t>B4-15</t>
    <phoneticPr fontId="7" type="noConversion"/>
  </si>
  <si>
    <t>B4-16</t>
    <phoneticPr fontId="7" type="noConversion"/>
  </si>
  <si>
    <t>same as 37.842</t>
    <phoneticPr fontId="7" type="noConversion"/>
  </si>
  <si>
    <t>B5-1a</t>
    <phoneticPr fontId="7" type="noConversion"/>
  </si>
  <si>
    <t>B5-2a</t>
    <phoneticPr fontId="7" type="noConversion"/>
  </si>
  <si>
    <t>B5-4a</t>
    <phoneticPr fontId="7" type="noConversion"/>
  </si>
  <si>
    <t>B5-5</t>
    <phoneticPr fontId="7" type="noConversion"/>
  </si>
  <si>
    <t>B5-14</t>
    <phoneticPr fontId="7" type="noConversion"/>
  </si>
  <si>
    <t>B5-6</t>
    <phoneticPr fontId="7" type="noConversion"/>
  </si>
  <si>
    <t>B5-7</t>
    <phoneticPr fontId="7" type="noConversion"/>
  </si>
  <si>
    <t>B5-8</t>
    <phoneticPr fontId="7" type="noConversion"/>
  </si>
  <si>
    <t>B5-9</t>
    <phoneticPr fontId="7" type="noConversion"/>
  </si>
  <si>
    <t>B5-1b</t>
    <phoneticPr fontId="7" type="noConversion"/>
  </si>
  <si>
    <t>B5-10</t>
    <phoneticPr fontId="7" type="noConversion"/>
  </si>
  <si>
    <t>B5-2b</t>
    <phoneticPr fontId="7" type="noConversion"/>
  </si>
  <si>
    <t>B5-4b</t>
    <phoneticPr fontId="7" type="noConversion"/>
  </si>
  <si>
    <t>b5-11</t>
    <phoneticPr fontId="7" type="noConversion"/>
  </si>
  <si>
    <t>B5-13</t>
    <phoneticPr fontId="7" type="noConversion"/>
  </si>
  <si>
    <t>B5-12</t>
    <phoneticPr fontId="7" type="noConversion"/>
  </si>
  <si>
    <t>Review comments (RAN4#94)</t>
    <phoneticPr fontId="7" type="noConversion"/>
  </si>
  <si>
    <t>Expanded uncertainty [dB]</t>
    <phoneticPr fontId="7" type="noConversion"/>
  </si>
  <si>
    <t>A method exceeds agreed value</t>
    <phoneticPr fontId="7" type="noConversion"/>
  </si>
  <si>
    <t>IAC</t>
    <phoneticPr fontId="7" type="noConversion"/>
  </si>
  <si>
    <t>CATR</t>
    <phoneticPr fontId="7" type="noConversion"/>
  </si>
  <si>
    <t>NF</t>
    <phoneticPr fontId="7" type="noConversion"/>
  </si>
  <si>
    <t>1D</t>
    <phoneticPr fontId="7" type="noConversion"/>
  </si>
  <si>
    <t>PWS</t>
    <phoneticPr fontId="7" type="noConversion"/>
  </si>
  <si>
    <t>Agreed value</t>
    <phoneticPr fontId="7" type="noConversion"/>
  </si>
  <si>
    <t>4.2&lt;f&lt;6 GHz</t>
    <phoneticPr fontId="7" type="noConversion"/>
  </si>
  <si>
    <r>
      <t>3&lt;f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4.2 GHz</t>
    </r>
    <phoneticPr fontId="7" type="noConversion"/>
  </si>
  <si>
    <r>
      <t>4.2&lt;f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6 GHz</t>
    </r>
    <phoneticPr fontId="7" type="noConversion"/>
  </si>
  <si>
    <r>
      <t>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3 GHz</t>
    </r>
    <phoneticPr fontId="7" type="noConversion"/>
  </si>
  <si>
    <t>f≤3 GHz</t>
  </si>
  <si>
    <t>3&lt;f≤4.2 GHz</t>
  </si>
  <si>
    <t>4.2&lt;f≤6 GHz</t>
  </si>
  <si>
    <t>EIS</t>
    <phoneticPr fontId="7" type="noConversion"/>
  </si>
  <si>
    <r>
      <t>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3 GHz</t>
    </r>
    <phoneticPr fontId="7" type="noConversion"/>
  </si>
  <si>
    <r>
      <t>3&lt;f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4.2 GHz</t>
    </r>
    <phoneticPr fontId="7" type="noConversion"/>
  </si>
  <si>
    <r>
      <t>4.2&lt;f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6 GHz</t>
    </r>
    <phoneticPr fontId="7" type="noConversion"/>
  </si>
  <si>
    <t xml:space="preserve">Gaussian </t>
  </si>
  <si>
    <t>B2-11b</t>
    <phoneticPr fontId="7" type="noConversion"/>
  </si>
  <si>
    <t>B2-11</t>
    <phoneticPr fontId="7" type="noConversion"/>
  </si>
  <si>
    <t>B2-13</t>
    <phoneticPr fontId="7" type="noConversion"/>
  </si>
  <si>
    <t>B5-3</t>
  </si>
  <si>
    <t>RF leakage (SGH connector terminated &amp; test range antenna connector cable terminated)</t>
  </si>
  <si>
    <t>red font: PWS updates (10.2020)</t>
  </si>
  <si>
    <t>Review comments (RAN4#97-e)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</si>
</sst>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vertAlign val="subscript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Unicode MS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28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NSimSun"/>
      <family val="3"/>
      <charset val="134"/>
    </font>
    <font>
      <sz val="8"/>
      <color theme="1"/>
      <name val="NSimSun"/>
      <family val="3"/>
      <charset val="134"/>
    </font>
    <font>
      <sz val="10"/>
      <color rgb="FFFF0000"/>
      <name val="Arial Unicode MS"/>
      <family val="2"/>
      <charset val="128"/>
    </font>
    <font>
      <sz val="10"/>
      <name val="Arial Unicode MS"/>
      <family val="2"/>
      <charset val="128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2" fontId="0" fillId="0" borderId="15" xfId="0" applyNumberFormat="1" applyBorder="1"/>
    <xf numFmtId="2" fontId="21" fillId="0" borderId="15" xfId="0" applyNumberFormat="1" applyFont="1" applyBorder="1"/>
    <xf numFmtId="2" fontId="21" fillId="0" borderId="16" xfId="0" applyNumberFormat="1" applyFont="1" applyBorder="1"/>
    <xf numFmtId="0" fontId="9" fillId="0" borderId="21" xfId="0" applyFont="1" applyBorder="1"/>
    <xf numFmtId="2" fontId="0" fillId="0" borderId="14" xfId="0" applyNumberFormat="1" applyBorder="1"/>
    <xf numFmtId="2" fontId="0" fillId="0" borderId="16" xfId="0" applyNumberFormat="1" applyBorder="1"/>
    <xf numFmtId="0" fontId="10" fillId="0" borderId="19" xfId="0" applyFont="1" applyBorder="1" applyAlignment="1">
      <alignment horizontal="center" vertical="center" wrapText="1"/>
    </xf>
    <xf numFmtId="2" fontId="21" fillId="0" borderId="23" xfId="0" applyNumberFormat="1" applyFont="1" applyBorder="1"/>
    <xf numFmtId="2" fontId="9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1" xfId="0" applyNumberFormat="1" applyFont="1" applyBorder="1"/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/>
    <xf numFmtId="2" fontId="0" fillId="0" borderId="0" xfId="0" applyNumberFormat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top" wrapText="1"/>
    </xf>
    <xf numFmtId="2" fontId="0" fillId="0" borderId="14" xfId="0" applyNumberFormat="1" applyFill="1" applyBorder="1"/>
    <xf numFmtId="2" fontId="0" fillId="0" borderId="15" xfId="0" applyNumberFormat="1" applyFill="1" applyBorder="1"/>
    <xf numFmtId="2" fontId="2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/>
    </xf>
    <xf numFmtId="2" fontId="26" fillId="0" borderId="16" xfId="0" applyNumberFormat="1" applyFont="1" applyFill="1" applyBorder="1"/>
    <xf numFmtId="2" fontId="27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tabSelected="1" workbookViewId="0"/>
  </sheetViews>
  <sheetFormatPr defaultRowHeight="15"/>
  <cols>
    <col min="1" max="1" width="2.42578125" customWidth="1"/>
    <col min="3" max="23" width="5.7109375" customWidth="1"/>
    <col min="25" max="25" width="35.7109375" customWidth="1"/>
  </cols>
  <sheetData>
    <row r="1" spans="2:25" ht="15.75" thickBot="1">
      <c r="Y1" s="54" t="s">
        <v>277</v>
      </c>
    </row>
    <row r="2" spans="2:25" ht="15.75" thickBot="1">
      <c r="B2" s="108"/>
      <c r="C2" s="110" t="s">
        <v>251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  <c r="U2" s="112" t="s">
        <v>252</v>
      </c>
      <c r="V2" s="113"/>
      <c r="W2" s="113"/>
    </row>
    <row r="3" spans="2:25">
      <c r="B3" s="109"/>
      <c r="C3" s="114" t="s">
        <v>253</v>
      </c>
      <c r="D3" s="115"/>
      <c r="E3" s="116"/>
      <c r="F3" s="114" t="s">
        <v>254</v>
      </c>
      <c r="G3" s="115"/>
      <c r="H3" s="116"/>
      <c r="I3" s="114" t="s">
        <v>255</v>
      </c>
      <c r="J3" s="115"/>
      <c r="K3" s="116"/>
      <c r="L3" s="114" t="s">
        <v>256</v>
      </c>
      <c r="M3" s="115"/>
      <c r="N3" s="116"/>
      <c r="O3" s="114" t="s">
        <v>257</v>
      </c>
      <c r="P3" s="115"/>
      <c r="Q3" s="116"/>
      <c r="R3" s="105" t="s">
        <v>258</v>
      </c>
      <c r="S3" s="106"/>
      <c r="T3" s="107"/>
      <c r="U3" s="112"/>
      <c r="V3" s="113"/>
      <c r="W3" s="113"/>
    </row>
    <row r="4" spans="2:25" ht="36">
      <c r="B4" s="109"/>
      <c r="C4" s="58" t="s">
        <v>262</v>
      </c>
      <c r="D4" s="59" t="s">
        <v>260</v>
      </c>
      <c r="E4" s="60" t="s">
        <v>261</v>
      </c>
      <c r="F4" s="58" t="s">
        <v>262</v>
      </c>
      <c r="G4" s="59" t="s">
        <v>260</v>
      </c>
      <c r="H4" s="60" t="s">
        <v>261</v>
      </c>
      <c r="I4" s="58" t="s">
        <v>262</v>
      </c>
      <c r="J4" s="59" t="s">
        <v>260</v>
      </c>
      <c r="K4" s="60" t="s">
        <v>261</v>
      </c>
      <c r="L4" s="58" t="s">
        <v>262</v>
      </c>
      <c r="M4" s="59" t="s">
        <v>260</v>
      </c>
      <c r="N4" s="60" t="s">
        <v>261</v>
      </c>
      <c r="O4" s="58" t="s">
        <v>262</v>
      </c>
      <c r="P4" s="59" t="s">
        <v>260</v>
      </c>
      <c r="Q4" s="60" t="s">
        <v>261</v>
      </c>
      <c r="R4" s="71" t="s">
        <v>263</v>
      </c>
      <c r="S4" s="46" t="s">
        <v>264</v>
      </c>
      <c r="T4" s="64" t="s">
        <v>265</v>
      </c>
      <c r="U4" s="62" t="s">
        <v>23</v>
      </c>
      <c r="V4" s="61" t="s">
        <v>22</v>
      </c>
      <c r="W4" s="61" t="s">
        <v>259</v>
      </c>
    </row>
    <row r="5" spans="2:25" ht="15.75" thickBot="1">
      <c r="B5" s="68" t="s">
        <v>266</v>
      </c>
      <c r="C5" s="69">
        <f>EIS!C3</f>
        <v>1.2222922072892388</v>
      </c>
      <c r="D5" s="65">
        <f>EIS!D3</f>
        <v>1.2504892162669776</v>
      </c>
      <c r="E5" s="70">
        <f>EIS!E3</f>
        <v>1.2504892162669776</v>
      </c>
      <c r="F5" s="69">
        <f>EIS!C4</f>
        <v>1.3303586404797367</v>
      </c>
      <c r="G5" s="65">
        <f>EIS!D4</f>
        <v>1.3955358931604351</v>
      </c>
      <c r="H5" s="70">
        <f>EIS!E4</f>
        <v>1.3955358931604351</v>
      </c>
      <c r="I5" s="69">
        <f>EIS!C5</f>
        <v>1.2350560956652941</v>
      </c>
      <c r="J5" s="65">
        <f>EIS!D5</f>
        <v>1.2373867461064869</v>
      </c>
      <c r="K5" s="70">
        <f>EIS!E5</f>
        <v>1.2373867461064869</v>
      </c>
      <c r="L5" s="69">
        <f>EIS!C6</f>
        <v>1.2878168478040655</v>
      </c>
      <c r="M5" s="65">
        <f>EIS!D6</f>
        <v>1.4284463998344492</v>
      </c>
      <c r="N5" s="70">
        <f>EIS!E6</f>
        <v>1.4284463998344492</v>
      </c>
      <c r="O5" s="92">
        <f>EIS!C7</f>
        <v>1.2983322180910915</v>
      </c>
      <c r="P5" s="93">
        <f>EIS!D7</f>
        <v>1.3920735860818085</v>
      </c>
      <c r="Q5" s="99">
        <f>EIS!E7</f>
        <v>1.4834966674718213</v>
      </c>
      <c r="R5" s="72">
        <f>EIS!C8</f>
        <v>1.3</v>
      </c>
      <c r="S5" s="66">
        <f>EIS!D8</f>
        <v>1.4</v>
      </c>
      <c r="T5" s="67">
        <f>EIS!E8</f>
        <v>1.6</v>
      </c>
      <c r="U5" s="63" t="str">
        <f>IF(ROUND(MAX(C5,F5,I5,L5,O5),1)&gt;R5,"x","")</f>
        <v/>
      </c>
      <c r="V5" s="63" t="str">
        <f t="shared" ref="V5:W5" si="0">IF(ROUND(MAX(D5,G5,J5,M5,P5),1)&gt;S5,"x","")</f>
        <v/>
      </c>
      <c r="W5" s="63" t="str">
        <f t="shared" si="0"/>
        <v/>
      </c>
      <c r="Y5" s="55" t="s">
        <v>276</v>
      </c>
    </row>
    <row r="11" spans="2:25">
      <c r="B11" s="57"/>
    </row>
    <row r="12" spans="2:25">
      <c r="B12" s="57"/>
    </row>
    <row r="13" spans="2:25">
      <c r="B13" s="57"/>
    </row>
    <row r="14" spans="2:25">
      <c r="B14" s="57"/>
    </row>
    <row r="15" spans="2:25">
      <c r="B15" s="57"/>
    </row>
    <row r="16" spans="2:25">
      <c r="B16" s="57"/>
    </row>
    <row r="17" spans="2:5">
      <c r="B17" s="57"/>
      <c r="C17" s="57"/>
      <c r="D17" s="57"/>
      <c r="E17" s="57"/>
    </row>
    <row r="18" spans="2:5">
      <c r="B18" s="57"/>
      <c r="C18" s="57"/>
      <c r="D18" s="57"/>
      <c r="E18" s="57"/>
    </row>
    <row r="19" spans="2:5">
      <c r="C19" s="57"/>
      <c r="D19" s="57"/>
      <c r="E19" s="57"/>
    </row>
  </sheetData>
  <mergeCells count="9">
    <mergeCell ref="R3:T3"/>
    <mergeCell ref="B2:B4"/>
    <mergeCell ref="C2:T2"/>
    <mergeCell ref="U2:W3"/>
    <mergeCell ref="C3:E3"/>
    <mergeCell ref="F3:H3"/>
    <mergeCell ref="I3:K3"/>
    <mergeCell ref="L3:N3"/>
    <mergeCell ref="O3:Q3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B33" sqref="B33"/>
    </sheetView>
  </sheetViews>
  <sheetFormatPr defaultColWidth="9" defaultRowHeight="12"/>
  <cols>
    <col min="1" max="1" width="9.140625" style="35" bestFit="1" customWidth="1"/>
    <col min="2" max="2" width="36.28515625" style="40" customWidth="1"/>
    <col min="3" max="4" width="9.140625" style="74" bestFit="1" customWidth="1"/>
    <col min="5" max="5" width="9" style="74"/>
    <col min="6" max="6" width="9" style="37"/>
    <col min="7" max="7" width="10.85546875" style="74" bestFit="1" customWidth="1"/>
    <col min="8" max="10" width="9.140625" style="74" bestFit="1" customWidth="1"/>
    <col min="11" max="11" width="9" style="33"/>
    <col min="12" max="12" width="32.7109375" style="33" customWidth="1"/>
    <col min="13" max="16384" width="9" style="33"/>
  </cols>
  <sheetData>
    <row r="1" spans="1:12">
      <c r="L1" s="54" t="s">
        <v>250</v>
      </c>
    </row>
    <row r="2" spans="1:12">
      <c r="B2" s="120" t="s">
        <v>136</v>
      </c>
      <c r="C2" s="121"/>
      <c r="D2" s="121"/>
      <c r="E2" s="121"/>
      <c r="F2" s="121"/>
      <c r="G2" s="121"/>
      <c r="H2" s="121"/>
      <c r="I2" s="121"/>
      <c r="J2" s="122"/>
      <c r="L2" s="55"/>
    </row>
    <row r="3" spans="1:12" ht="23.25" customHeight="1">
      <c r="A3" s="117" t="s">
        <v>137</v>
      </c>
      <c r="B3" s="124" t="s">
        <v>83</v>
      </c>
      <c r="C3" s="123" t="s">
        <v>86</v>
      </c>
      <c r="D3" s="123"/>
      <c r="E3" s="123"/>
      <c r="F3" s="125" t="s">
        <v>85</v>
      </c>
      <c r="G3" s="118" t="s">
        <v>138</v>
      </c>
      <c r="H3" s="123" t="s">
        <v>84</v>
      </c>
      <c r="I3" s="123"/>
      <c r="J3" s="123"/>
      <c r="L3" s="55"/>
    </row>
    <row r="4" spans="1:12" ht="22.5">
      <c r="A4" s="117"/>
      <c r="B4" s="124"/>
      <c r="C4" s="75" t="s">
        <v>267</v>
      </c>
      <c r="D4" s="76" t="s">
        <v>268</v>
      </c>
      <c r="E4" s="77" t="s">
        <v>269</v>
      </c>
      <c r="F4" s="125"/>
      <c r="G4" s="119"/>
      <c r="H4" s="75" t="s">
        <v>267</v>
      </c>
      <c r="I4" s="76" t="s">
        <v>268</v>
      </c>
      <c r="J4" s="77" t="s">
        <v>269</v>
      </c>
      <c r="L4" s="55"/>
    </row>
    <row r="5" spans="1:12" ht="24">
      <c r="A5" s="34" t="s">
        <v>139</v>
      </c>
      <c r="B5" s="39" t="s">
        <v>140</v>
      </c>
      <c r="C5" s="73">
        <f t="shared" ref="C5:E8" si="0">H5*$G5</f>
        <v>0.14000000000000001</v>
      </c>
      <c r="D5" s="73">
        <f t="shared" si="0"/>
        <v>0.26</v>
      </c>
      <c r="E5" s="73">
        <f t="shared" si="0"/>
        <v>0.26</v>
      </c>
      <c r="F5" s="16" t="s">
        <v>11</v>
      </c>
      <c r="G5" s="78">
        <v>1</v>
      </c>
      <c r="H5" s="78">
        <v>0.14000000000000001</v>
      </c>
      <c r="I5" s="78">
        <v>0.26</v>
      </c>
      <c r="J5" s="78">
        <v>0.26</v>
      </c>
      <c r="L5" s="55"/>
    </row>
    <row r="6" spans="1:12">
      <c r="A6" s="34" t="s">
        <v>141</v>
      </c>
      <c r="B6" s="39" t="s">
        <v>142</v>
      </c>
      <c r="C6" s="73">
        <f t="shared" si="0"/>
        <v>0.46</v>
      </c>
      <c r="D6" s="73">
        <f t="shared" si="0"/>
        <v>0.46</v>
      </c>
      <c r="E6" s="73">
        <f t="shared" si="0"/>
        <v>0.46</v>
      </c>
      <c r="F6" s="16" t="s">
        <v>11</v>
      </c>
      <c r="G6" s="78">
        <v>1</v>
      </c>
      <c r="H6" s="78">
        <v>0.46</v>
      </c>
      <c r="I6" s="78">
        <v>0.46</v>
      </c>
      <c r="J6" s="78">
        <v>0.46</v>
      </c>
      <c r="L6" s="55"/>
    </row>
    <row r="7" spans="1:12" ht="12.75">
      <c r="A7" s="34" t="s">
        <v>143</v>
      </c>
      <c r="B7" s="12" t="s">
        <v>16</v>
      </c>
      <c r="C7" s="73">
        <f t="shared" si="0"/>
        <v>0.13</v>
      </c>
      <c r="D7" s="73">
        <f t="shared" si="0"/>
        <v>0.2</v>
      </c>
      <c r="E7" s="73">
        <f t="shared" si="0"/>
        <v>0.2</v>
      </c>
      <c r="F7" s="16" t="s">
        <v>11</v>
      </c>
      <c r="G7" s="78">
        <v>1</v>
      </c>
      <c r="H7" s="78">
        <v>0.13</v>
      </c>
      <c r="I7" s="78">
        <v>0.2</v>
      </c>
      <c r="J7" s="78">
        <v>0.2</v>
      </c>
      <c r="L7" s="55"/>
    </row>
    <row r="8" spans="1:12" ht="24.75">
      <c r="A8" s="34" t="s">
        <v>144</v>
      </c>
      <c r="B8" s="12" t="s">
        <v>19</v>
      </c>
      <c r="C8" s="73">
        <f t="shared" si="0"/>
        <v>0.50229473419497439</v>
      </c>
      <c r="D8" s="73">
        <f t="shared" si="0"/>
        <v>0.4330127018922193</v>
      </c>
      <c r="E8" s="73">
        <f t="shared" si="0"/>
        <v>0.4330127018922193</v>
      </c>
      <c r="F8" s="16" t="s">
        <v>9</v>
      </c>
      <c r="G8" s="78">
        <f>3^0.5</f>
        <v>1.7320508075688772</v>
      </c>
      <c r="H8" s="78">
        <v>0.28999999999999998</v>
      </c>
      <c r="I8" s="78">
        <v>0.25</v>
      </c>
      <c r="J8" s="78">
        <v>0.25</v>
      </c>
      <c r="L8" s="55"/>
    </row>
    <row r="9" spans="1:12">
      <c r="F9" s="17"/>
      <c r="G9" s="80"/>
      <c r="H9" s="79"/>
      <c r="I9" s="79"/>
      <c r="J9" s="79"/>
      <c r="L9" s="55"/>
    </row>
    <row r="10" spans="1:12">
      <c r="F10" s="17"/>
      <c r="G10" s="80"/>
      <c r="H10" s="79"/>
      <c r="I10" s="79"/>
      <c r="J10" s="79"/>
      <c r="L10" s="55"/>
    </row>
  </sheetData>
  <mergeCells count="7">
    <mergeCell ref="A3:A4"/>
    <mergeCell ref="G3:G4"/>
    <mergeCell ref="B2:J2"/>
    <mergeCell ref="C3:E3"/>
    <mergeCell ref="H3:J3"/>
    <mergeCell ref="B3:B4"/>
    <mergeCell ref="F3:F4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zoomScale="85" zoomScaleNormal="85" workbookViewId="0">
      <selection activeCell="E19" sqref="E19"/>
    </sheetView>
  </sheetViews>
  <sheetFormatPr defaultColWidth="9" defaultRowHeight="12.75"/>
  <cols>
    <col min="1" max="1" width="4.5703125" style="6" customWidth="1"/>
    <col min="2" max="2" width="9" style="6"/>
    <col min="3" max="3" width="50.28515625" style="7" customWidth="1"/>
    <col min="4" max="6" width="9" style="82"/>
    <col min="7" max="7" width="9" style="8"/>
    <col min="8" max="8" width="9" style="82"/>
    <col min="9" max="9" width="9" style="8"/>
    <col min="10" max="12" width="9" style="82"/>
    <col min="13" max="13" width="4.28515625" style="6" customWidth="1"/>
    <col min="14" max="14" width="32.7109375" style="33" customWidth="1"/>
    <col min="15" max="16384" width="9" style="6"/>
  </cols>
  <sheetData>
    <row r="1" spans="2:14" ht="12">
      <c r="B1" s="127" t="s">
        <v>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N1" s="54" t="s">
        <v>250</v>
      </c>
    </row>
    <row r="2" spans="2:14" ht="34.5" customHeight="1">
      <c r="B2" s="11"/>
      <c r="C2" s="12"/>
      <c r="D2" s="128" t="s">
        <v>2</v>
      </c>
      <c r="E2" s="128"/>
      <c r="F2" s="128"/>
      <c r="G2" s="129" t="s">
        <v>3</v>
      </c>
      <c r="H2" s="128" t="s">
        <v>4</v>
      </c>
      <c r="I2" s="130" t="s">
        <v>71</v>
      </c>
      <c r="J2" s="131" t="s">
        <v>72</v>
      </c>
      <c r="K2" s="131"/>
      <c r="L2" s="131"/>
      <c r="N2" s="55"/>
    </row>
    <row r="3" spans="2:14" ht="22.5">
      <c r="B3" s="11"/>
      <c r="C3" s="12"/>
      <c r="D3" s="75" t="s">
        <v>267</v>
      </c>
      <c r="E3" s="76" t="s">
        <v>268</v>
      </c>
      <c r="F3" s="77" t="s">
        <v>269</v>
      </c>
      <c r="G3" s="129"/>
      <c r="H3" s="128"/>
      <c r="I3" s="130"/>
      <c r="J3" s="75" t="s">
        <v>267</v>
      </c>
      <c r="K3" s="76" t="s">
        <v>268</v>
      </c>
      <c r="L3" s="77" t="s">
        <v>269</v>
      </c>
      <c r="N3" s="55"/>
    </row>
    <row r="4" spans="2:14" ht="12">
      <c r="B4" s="126" t="s">
        <v>68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N4" s="55"/>
    </row>
    <row r="5" spans="2:14" ht="24">
      <c r="B5" s="11" t="s">
        <v>130</v>
      </c>
      <c r="C5" s="12" t="s">
        <v>8</v>
      </c>
      <c r="D5" s="81">
        <v>0.03</v>
      </c>
      <c r="E5" s="81">
        <v>0.03</v>
      </c>
      <c r="F5" s="81">
        <v>0.03</v>
      </c>
      <c r="G5" s="41" t="s">
        <v>9</v>
      </c>
      <c r="H5" s="83">
        <f>3^0.5</f>
        <v>1.7320508075688772</v>
      </c>
      <c r="I5" s="41">
        <v>1</v>
      </c>
      <c r="J5" s="81">
        <f t="shared" ref="J5:J13" si="0">D5/$H5</f>
        <v>1.7320508075688773E-2</v>
      </c>
      <c r="K5" s="81">
        <f t="shared" ref="K5:K13" si="1">E5/$H5</f>
        <v>1.7320508075688773E-2</v>
      </c>
      <c r="L5" s="81">
        <f t="shared" ref="L5:L15" si="2">F5/$H5</f>
        <v>1.7320508075688773E-2</v>
      </c>
      <c r="N5" s="55"/>
    </row>
    <row r="6" spans="2:14" ht="24">
      <c r="B6" s="11" t="s">
        <v>131</v>
      </c>
      <c r="C6" s="12" t="s">
        <v>106</v>
      </c>
      <c r="D6" s="81">
        <v>0.3</v>
      </c>
      <c r="E6" s="81">
        <v>0.3</v>
      </c>
      <c r="F6" s="81">
        <v>0.3</v>
      </c>
      <c r="G6" s="41" t="s">
        <v>9</v>
      </c>
      <c r="H6" s="83">
        <f>3^0.5</f>
        <v>1.7320508075688772</v>
      </c>
      <c r="I6" s="41">
        <v>1</v>
      </c>
      <c r="J6" s="81">
        <f t="shared" si="0"/>
        <v>0.17320508075688773</v>
      </c>
      <c r="K6" s="81">
        <f t="shared" si="1"/>
        <v>0.17320508075688773</v>
      </c>
      <c r="L6" s="81">
        <f t="shared" ref="L6:L13" si="3">F6/$H6</f>
        <v>0.17320508075688773</v>
      </c>
      <c r="N6" s="55"/>
    </row>
    <row r="7" spans="2:14" ht="12">
      <c r="B7" s="11" t="s">
        <v>132</v>
      </c>
      <c r="C7" s="12" t="s">
        <v>10</v>
      </c>
      <c r="D7" s="81">
        <v>0.1</v>
      </c>
      <c r="E7" s="81">
        <v>0.1</v>
      </c>
      <c r="F7" s="81">
        <v>0.1</v>
      </c>
      <c r="G7" s="41" t="s">
        <v>11</v>
      </c>
      <c r="H7" s="83">
        <v>1</v>
      </c>
      <c r="I7" s="41">
        <v>1</v>
      </c>
      <c r="J7" s="81">
        <f t="shared" si="0"/>
        <v>0.1</v>
      </c>
      <c r="K7" s="81">
        <f t="shared" si="1"/>
        <v>0.1</v>
      </c>
      <c r="L7" s="81">
        <f t="shared" si="3"/>
        <v>0.1</v>
      </c>
      <c r="N7" s="55"/>
    </row>
    <row r="8" spans="2:14" ht="24">
      <c r="B8" s="11" t="s">
        <v>134</v>
      </c>
      <c r="C8" s="12" t="s">
        <v>107</v>
      </c>
      <c r="D8" s="81">
        <v>0.01</v>
      </c>
      <c r="E8" s="81">
        <v>0.01</v>
      </c>
      <c r="F8" s="81">
        <v>0.01</v>
      </c>
      <c r="G8" s="41" t="s">
        <v>9</v>
      </c>
      <c r="H8" s="83">
        <f t="shared" ref="H8:H9" si="4">3^0.5</f>
        <v>1.7320508075688772</v>
      </c>
      <c r="I8" s="41">
        <v>1</v>
      </c>
      <c r="J8" s="81">
        <f t="shared" si="0"/>
        <v>5.773502691896258E-3</v>
      </c>
      <c r="K8" s="81">
        <f t="shared" si="1"/>
        <v>5.773502691896258E-3</v>
      </c>
      <c r="L8" s="81">
        <f t="shared" si="3"/>
        <v>5.773502691896258E-3</v>
      </c>
      <c r="N8" s="55"/>
    </row>
    <row r="9" spans="2:14" ht="24">
      <c r="B9" s="11" t="s">
        <v>135</v>
      </c>
      <c r="C9" s="12" t="s">
        <v>108</v>
      </c>
      <c r="D9" s="81">
        <v>0</v>
      </c>
      <c r="E9" s="81">
        <v>0</v>
      </c>
      <c r="F9" s="81">
        <v>0</v>
      </c>
      <c r="G9" s="41" t="s">
        <v>9</v>
      </c>
      <c r="H9" s="83">
        <f t="shared" si="4"/>
        <v>1.7320508075688772</v>
      </c>
      <c r="I9" s="41">
        <v>1</v>
      </c>
      <c r="J9" s="81">
        <f t="shared" si="0"/>
        <v>0</v>
      </c>
      <c r="K9" s="81">
        <f t="shared" si="1"/>
        <v>0</v>
      </c>
      <c r="L9" s="81">
        <f t="shared" si="3"/>
        <v>0</v>
      </c>
      <c r="N9" s="55"/>
    </row>
    <row r="10" spans="2:14" ht="12">
      <c r="B10" s="11" t="s">
        <v>133</v>
      </c>
      <c r="C10" s="12" t="s">
        <v>12</v>
      </c>
      <c r="D10" s="81">
        <v>0.05</v>
      </c>
      <c r="E10" s="81">
        <v>0.05</v>
      </c>
      <c r="F10" s="81">
        <v>0.05</v>
      </c>
      <c r="G10" s="41" t="s">
        <v>11</v>
      </c>
      <c r="H10" s="83">
        <v>1</v>
      </c>
      <c r="I10" s="41">
        <v>1</v>
      </c>
      <c r="J10" s="81">
        <f t="shared" si="0"/>
        <v>0.05</v>
      </c>
      <c r="K10" s="81">
        <f t="shared" si="1"/>
        <v>0.05</v>
      </c>
      <c r="L10" s="81">
        <f t="shared" si="3"/>
        <v>0.05</v>
      </c>
      <c r="N10" s="55"/>
    </row>
    <row r="11" spans="2:14" ht="12">
      <c r="B11" s="11" t="str">
        <f>TE!A6</f>
        <v>C1-2</v>
      </c>
      <c r="C11" s="11" t="str">
        <f>TE!B6</f>
        <v>Uncertainty of the RF signal generator</v>
      </c>
      <c r="D11" s="83">
        <f>TE!C6</f>
        <v>0.46</v>
      </c>
      <c r="E11" s="83">
        <f>TE!D6</f>
        <v>0.46</v>
      </c>
      <c r="F11" s="83">
        <f>TE!E6</f>
        <v>0.46</v>
      </c>
      <c r="G11" s="11" t="str">
        <f>TE!F6</f>
        <v>Gaussian</v>
      </c>
      <c r="H11" s="83">
        <f>TE!G6</f>
        <v>1</v>
      </c>
      <c r="I11" s="42">
        <v>1</v>
      </c>
      <c r="J11" s="81">
        <f t="shared" si="0"/>
        <v>0.46</v>
      </c>
      <c r="K11" s="81">
        <f t="shared" si="1"/>
        <v>0.46</v>
      </c>
      <c r="L11" s="81">
        <f t="shared" si="3"/>
        <v>0.46</v>
      </c>
      <c r="N11" s="55"/>
    </row>
    <row r="12" spans="2:14" ht="12">
      <c r="B12" s="11" t="s">
        <v>145</v>
      </c>
      <c r="C12" s="12" t="s">
        <v>109</v>
      </c>
      <c r="D12" s="81">
        <v>0.14000000000000001</v>
      </c>
      <c r="E12" s="81">
        <v>0.23</v>
      </c>
      <c r="F12" s="81">
        <v>0.23</v>
      </c>
      <c r="G12" s="41" t="s">
        <v>13</v>
      </c>
      <c r="H12" s="83">
        <f>2^0.5</f>
        <v>1.4142135623730951</v>
      </c>
      <c r="I12" s="41">
        <v>1</v>
      </c>
      <c r="J12" s="81">
        <f t="shared" si="0"/>
        <v>9.899494936611665E-2</v>
      </c>
      <c r="K12" s="81">
        <f t="shared" si="1"/>
        <v>0.16263455967290594</v>
      </c>
      <c r="L12" s="81">
        <f t="shared" si="3"/>
        <v>0.16263455967290594</v>
      </c>
      <c r="N12" s="55"/>
    </row>
    <row r="13" spans="2:14" ht="12">
      <c r="B13" s="11" t="s">
        <v>146</v>
      </c>
      <c r="C13" s="12" t="s">
        <v>14</v>
      </c>
      <c r="D13" s="81">
        <v>0.1</v>
      </c>
      <c r="E13" s="81">
        <v>0.1</v>
      </c>
      <c r="F13" s="81">
        <v>0.1</v>
      </c>
      <c r="G13" s="41" t="s">
        <v>9</v>
      </c>
      <c r="H13" s="83">
        <f>3^0.5</f>
        <v>1.7320508075688772</v>
      </c>
      <c r="I13" s="41">
        <v>1</v>
      </c>
      <c r="J13" s="81">
        <f t="shared" si="0"/>
        <v>5.7735026918962581E-2</v>
      </c>
      <c r="K13" s="81">
        <f t="shared" si="1"/>
        <v>5.7735026918962581E-2</v>
      </c>
      <c r="L13" s="81">
        <f t="shared" si="3"/>
        <v>5.7735026918962581E-2</v>
      </c>
      <c r="N13" s="55"/>
    </row>
    <row r="14" spans="2:14" ht="12">
      <c r="B14" s="126" t="s">
        <v>15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N14" s="56"/>
    </row>
    <row r="15" spans="2:14" ht="24">
      <c r="B15" s="11" t="s">
        <v>147</v>
      </c>
      <c r="C15" s="12" t="s">
        <v>110</v>
      </c>
      <c r="D15" s="81">
        <v>0.05</v>
      </c>
      <c r="E15" s="81">
        <v>0.05</v>
      </c>
      <c r="F15" s="81">
        <v>0.05</v>
      </c>
      <c r="G15" s="41" t="s">
        <v>13</v>
      </c>
      <c r="H15" s="83">
        <f>2^0.5</f>
        <v>1.4142135623730951</v>
      </c>
      <c r="I15" s="41">
        <v>1</v>
      </c>
      <c r="J15" s="81">
        <f t="shared" ref="J15:J27" si="5">D15/$H15</f>
        <v>3.5355339059327376E-2</v>
      </c>
      <c r="K15" s="81">
        <f t="shared" ref="K15:K27" si="6">E15/$H15</f>
        <v>3.5355339059327376E-2</v>
      </c>
      <c r="L15" s="81">
        <f t="shared" si="2"/>
        <v>3.5355339059327376E-2</v>
      </c>
      <c r="N15" s="55"/>
    </row>
    <row r="16" spans="2:14" ht="24">
      <c r="B16" s="11" t="s">
        <v>148</v>
      </c>
      <c r="C16" s="12" t="s">
        <v>111</v>
      </c>
      <c r="D16" s="81">
        <v>0.01</v>
      </c>
      <c r="E16" s="81">
        <v>0.01</v>
      </c>
      <c r="F16" s="81">
        <v>0.01</v>
      </c>
      <c r="G16" s="41" t="s">
        <v>9</v>
      </c>
      <c r="H16" s="83">
        <f>3^0.5</f>
        <v>1.7320508075688772</v>
      </c>
      <c r="I16" s="41">
        <v>1</v>
      </c>
      <c r="J16" s="81">
        <f t="shared" si="5"/>
        <v>5.773502691896258E-3</v>
      </c>
      <c r="K16" s="81">
        <f t="shared" si="6"/>
        <v>5.773502691896258E-3</v>
      </c>
      <c r="L16" s="81">
        <f t="shared" ref="L16:L27" si="7">F16/$H16</f>
        <v>5.773502691896258E-3</v>
      </c>
      <c r="N16" s="55"/>
    </row>
    <row r="17" spans="2:14" ht="24">
      <c r="B17" s="11" t="s">
        <v>149</v>
      </c>
      <c r="C17" s="12" t="s">
        <v>112</v>
      </c>
      <c r="D17" s="81">
        <v>0.05</v>
      </c>
      <c r="E17" s="81">
        <v>0.05</v>
      </c>
      <c r="F17" s="81">
        <v>0.05</v>
      </c>
      <c r="G17" s="41" t="s">
        <v>13</v>
      </c>
      <c r="H17" s="83">
        <f>2^0.5</f>
        <v>1.4142135623730951</v>
      </c>
      <c r="I17" s="41">
        <v>1</v>
      </c>
      <c r="J17" s="81">
        <f t="shared" si="5"/>
        <v>3.5355339059327376E-2</v>
      </c>
      <c r="K17" s="81">
        <f t="shared" si="6"/>
        <v>3.5355339059327376E-2</v>
      </c>
      <c r="L17" s="81">
        <f t="shared" si="7"/>
        <v>3.5355339059327376E-2</v>
      </c>
      <c r="N17" s="55"/>
    </row>
    <row r="18" spans="2:14" ht="12">
      <c r="B18" s="11" t="s">
        <v>150</v>
      </c>
      <c r="C18" s="12" t="s">
        <v>10</v>
      </c>
      <c r="D18" s="81">
        <v>0.1</v>
      </c>
      <c r="E18" s="81">
        <v>0.1</v>
      </c>
      <c r="F18" s="81">
        <v>0.1</v>
      </c>
      <c r="G18" s="41" t="s">
        <v>11</v>
      </c>
      <c r="H18" s="83">
        <v>1</v>
      </c>
      <c r="I18" s="41">
        <v>1</v>
      </c>
      <c r="J18" s="81">
        <f t="shared" si="5"/>
        <v>0.1</v>
      </c>
      <c r="K18" s="81">
        <f t="shared" si="6"/>
        <v>0.1</v>
      </c>
      <c r="L18" s="81">
        <f t="shared" si="7"/>
        <v>0.1</v>
      </c>
      <c r="N18" s="55"/>
    </row>
    <row r="19" spans="2:14" ht="24">
      <c r="B19" s="11" t="s">
        <v>152</v>
      </c>
      <c r="C19" s="12" t="s">
        <v>151</v>
      </c>
      <c r="D19" s="81">
        <v>0.01</v>
      </c>
      <c r="E19" s="81">
        <v>0.01</v>
      </c>
      <c r="F19" s="81">
        <v>0.01</v>
      </c>
      <c r="G19" s="41" t="s">
        <v>9</v>
      </c>
      <c r="H19" s="83">
        <f t="shared" ref="H19:H20" si="8">3^0.5</f>
        <v>1.7320508075688772</v>
      </c>
      <c r="I19" s="41">
        <v>1</v>
      </c>
      <c r="J19" s="81">
        <f t="shared" si="5"/>
        <v>5.773502691896258E-3</v>
      </c>
      <c r="K19" s="81">
        <f t="shared" si="6"/>
        <v>5.773502691896258E-3</v>
      </c>
      <c r="L19" s="81">
        <f t="shared" si="7"/>
        <v>5.773502691896258E-3</v>
      </c>
      <c r="N19" s="55"/>
    </row>
    <row r="20" spans="2:14" ht="24">
      <c r="B20" s="11" t="s">
        <v>153</v>
      </c>
      <c r="C20" s="12" t="s">
        <v>113</v>
      </c>
      <c r="D20" s="81">
        <v>0</v>
      </c>
      <c r="E20" s="81">
        <v>0</v>
      </c>
      <c r="F20" s="81">
        <v>0</v>
      </c>
      <c r="G20" s="41" t="s">
        <v>9</v>
      </c>
      <c r="H20" s="83">
        <f t="shared" si="8"/>
        <v>1.7320508075688772</v>
      </c>
      <c r="I20" s="41">
        <v>1</v>
      </c>
      <c r="J20" s="81">
        <f t="shared" si="5"/>
        <v>0</v>
      </c>
      <c r="K20" s="81">
        <f t="shared" si="6"/>
        <v>0</v>
      </c>
      <c r="L20" s="81">
        <f t="shared" si="7"/>
        <v>0</v>
      </c>
      <c r="N20" s="55"/>
    </row>
    <row r="21" spans="2:14" ht="12">
      <c r="B21" s="11" t="s">
        <v>154</v>
      </c>
      <c r="C21" s="12" t="s">
        <v>12</v>
      </c>
      <c r="D21" s="81">
        <v>0.05</v>
      </c>
      <c r="E21" s="81">
        <v>0.05</v>
      </c>
      <c r="F21" s="81">
        <v>0.05</v>
      </c>
      <c r="G21" s="41" t="s">
        <v>11</v>
      </c>
      <c r="H21" s="83">
        <v>1</v>
      </c>
      <c r="I21" s="41">
        <v>1</v>
      </c>
      <c r="J21" s="81">
        <f t="shared" si="5"/>
        <v>0.05</v>
      </c>
      <c r="K21" s="81">
        <f t="shared" si="6"/>
        <v>0.05</v>
      </c>
      <c r="L21" s="81">
        <f t="shared" si="7"/>
        <v>0.05</v>
      </c>
      <c r="N21" s="55"/>
    </row>
    <row r="22" spans="2:14" ht="12">
      <c r="B22" s="11" t="str">
        <f>TE!A7</f>
        <v>C1-3</v>
      </c>
      <c r="C22" s="11" t="str">
        <f>TE!B7</f>
        <v>Uncertainty of the network analyzer</v>
      </c>
      <c r="D22" s="83">
        <f>TE!C7</f>
        <v>0.13</v>
      </c>
      <c r="E22" s="83">
        <f>TE!D7</f>
        <v>0.2</v>
      </c>
      <c r="F22" s="83">
        <f>TE!E7</f>
        <v>0.2</v>
      </c>
      <c r="G22" s="11" t="str">
        <f>TE!F7</f>
        <v>Gaussian</v>
      </c>
      <c r="H22" s="83">
        <f>TE!G7</f>
        <v>1</v>
      </c>
      <c r="I22" s="42">
        <v>1</v>
      </c>
      <c r="J22" s="81">
        <f t="shared" si="5"/>
        <v>0.13</v>
      </c>
      <c r="K22" s="81">
        <f t="shared" si="6"/>
        <v>0.2</v>
      </c>
      <c r="L22" s="81">
        <f t="shared" si="7"/>
        <v>0.2</v>
      </c>
      <c r="N22" s="55"/>
    </row>
    <row r="23" spans="2:14" ht="12">
      <c r="B23" s="11" t="s">
        <v>155</v>
      </c>
      <c r="C23" s="12" t="s">
        <v>17</v>
      </c>
      <c r="D23" s="81">
        <v>0.05</v>
      </c>
      <c r="E23" s="81">
        <v>0.05</v>
      </c>
      <c r="F23" s="81">
        <v>0.05</v>
      </c>
      <c r="G23" s="41" t="s">
        <v>9</v>
      </c>
      <c r="H23" s="83">
        <f>3^0.5</f>
        <v>1.7320508075688772</v>
      </c>
      <c r="I23" s="42">
        <v>1</v>
      </c>
      <c r="J23" s="81">
        <f t="shared" si="5"/>
        <v>2.8867513459481291E-2</v>
      </c>
      <c r="K23" s="81">
        <f t="shared" si="6"/>
        <v>2.8867513459481291E-2</v>
      </c>
      <c r="L23" s="81">
        <f t="shared" si="7"/>
        <v>2.8867513459481291E-2</v>
      </c>
      <c r="N23" s="55"/>
    </row>
    <row r="24" spans="2:14" ht="24">
      <c r="B24" s="11" t="s">
        <v>156</v>
      </c>
      <c r="C24" s="12" t="s">
        <v>18</v>
      </c>
      <c r="D24" s="81">
        <v>0.06</v>
      </c>
      <c r="E24" s="81">
        <v>0.06</v>
      </c>
      <c r="F24" s="81">
        <v>0.06</v>
      </c>
      <c r="G24" s="41" t="s">
        <v>11</v>
      </c>
      <c r="H24" s="83">
        <v>1</v>
      </c>
      <c r="I24" s="42">
        <v>1</v>
      </c>
      <c r="J24" s="81">
        <f t="shared" si="5"/>
        <v>0.06</v>
      </c>
      <c r="K24" s="81">
        <f t="shared" si="6"/>
        <v>0.06</v>
      </c>
      <c r="L24" s="81">
        <f t="shared" si="7"/>
        <v>0.06</v>
      </c>
      <c r="N24" s="55"/>
    </row>
    <row r="25" spans="2:14" ht="12">
      <c r="B25" s="11" t="s">
        <v>157</v>
      </c>
      <c r="C25" s="12" t="s">
        <v>114</v>
      </c>
      <c r="D25" s="81">
        <v>0.05</v>
      </c>
      <c r="E25" s="81">
        <v>0.05</v>
      </c>
      <c r="F25" s="81">
        <v>0.05</v>
      </c>
      <c r="G25" s="41" t="s">
        <v>9</v>
      </c>
      <c r="H25" s="83">
        <f t="shared" ref="H25:H27" si="9">3^0.5</f>
        <v>1.7320508075688772</v>
      </c>
      <c r="I25" s="42">
        <v>1</v>
      </c>
      <c r="J25" s="81">
        <f t="shared" si="5"/>
        <v>2.8867513459481291E-2</v>
      </c>
      <c r="K25" s="81">
        <f t="shared" si="6"/>
        <v>2.8867513459481291E-2</v>
      </c>
      <c r="L25" s="81">
        <f t="shared" si="7"/>
        <v>2.8867513459481291E-2</v>
      </c>
      <c r="N25" s="55"/>
    </row>
    <row r="26" spans="2:14" ht="12">
      <c r="B26" s="11" t="str">
        <f>TE!A8</f>
        <v>C1-4</v>
      </c>
      <c r="C26" s="11" t="str">
        <f>TE!B8</f>
        <v>Uncertainty of the absolute gain of the reference antenna</v>
      </c>
      <c r="D26" s="83">
        <f>TE!C8</f>
        <v>0.50229473419497439</v>
      </c>
      <c r="E26" s="83">
        <f>TE!D8</f>
        <v>0.4330127018922193</v>
      </c>
      <c r="F26" s="83">
        <f>TE!E8</f>
        <v>0.4330127018922193</v>
      </c>
      <c r="G26" s="11" t="str">
        <f>TE!F8</f>
        <v>Rectangular</v>
      </c>
      <c r="H26" s="83">
        <f>TE!G8</f>
        <v>1.7320508075688772</v>
      </c>
      <c r="I26" s="42">
        <v>1</v>
      </c>
      <c r="J26" s="81">
        <f t="shared" si="5"/>
        <v>0.28999999999999998</v>
      </c>
      <c r="K26" s="81">
        <f t="shared" si="6"/>
        <v>0.25</v>
      </c>
      <c r="L26" s="81">
        <f t="shared" si="7"/>
        <v>0.25</v>
      </c>
      <c r="N26" s="55"/>
    </row>
    <row r="27" spans="2:14" ht="24">
      <c r="B27" s="11" t="s">
        <v>158</v>
      </c>
      <c r="C27" s="12" t="s">
        <v>115</v>
      </c>
      <c r="D27" s="81">
        <v>0</v>
      </c>
      <c r="E27" s="81">
        <v>0</v>
      </c>
      <c r="F27" s="81">
        <v>0</v>
      </c>
      <c r="G27" s="41" t="s">
        <v>9</v>
      </c>
      <c r="H27" s="83">
        <f t="shared" si="9"/>
        <v>1.7320508075688772</v>
      </c>
      <c r="I27" s="42">
        <v>1</v>
      </c>
      <c r="J27" s="81">
        <f t="shared" si="5"/>
        <v>0</v>
      </c>
      <c r="K27" s="81">
        <f t="shared" si="6"/>
        <v>0</v>
      </c>
      <c r="L27" s="81">
        <f t="shared" si="7"/>
        <v>0</v>
      </c>
      <c r="N27" s="55"/>
    </row>
    <row r="28" spans="2:14" ht="12">
      <c r="N28" s="55"/>
    </row>
    <row r="29" spans="2:14" ht="12">
      <c r="N29" s="55"/>
    </row>
    <row r="30" spans="2:14" ht="12">
      <c r="N30" s="55"/>
    </row>
    <row r="31" spans="2:14" ht="12">
      <c r="N31" s="55"/>
    </row>
    <row r="32" spans="2:14" ht="12">
      <c r="N32" s="55"/>
    </row>
    <row r="33" spans="14:14" ht="12">
      <c r="N33" s="55"/>
    </row>
    <row r="34" spans="14:14" ht="12">
      <c r="N34" s="55"/>
    </row>
    <row r="35" spans="14:14" ht="12">
      <c r="N35" s="55"/>
    </row>
    <row r="36" spans="14:14" ht="12">
      <c r="N36" s="55"/>
    </row>
    <row r="37" spans="14:14" ht="12">
      <c r="N37" s="55"/>
    </row>
    <row r="38" spans="14:14" ht="12">
      <c r="N38" s="55"/>
    </row>
    <row r="39" spans="14:14" ht="12">
      <c r="N39" s="55"/>
    </row>
    <row r="40" spans="14:14" ht="12">
      <c r="N40" s="55"/>
    </row>
    <row r="41" spans="14:14" ht="12">
      <c r="N41" s="55"/>
    </row>
    <row r="42" spans="14:14" ht="12">
      <c r="N42" s="55"/>
    </row>
    <row r="43" spans="14:14" ht="12">
      <c r="N43" s="55"/>
    </row>
    <row r="44" spans="14:14" ht="12">
      <c r="N44" s="55"/>
    </row>
    <row r="45" spans="14:14" ht="12">
      <c r="N45" s="55"/>
    </row>
    <row r="46" spans="14:14" ht="12">
      <c r="N46" s="55"/>
    </row>
    <row r="47" spans="14:14" ht="12">
      <c r="N47" s="55"/>
    </row>
  </sheetData>
  <mergeCells count="8">
    <mergeCell ref="B4:L4"/>
    <mergeCell ref="B14:L14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workbookViewId="0">
      <selection activeCell="B8" sqref="B8"/>
    </sheetView>
  </sheetViews>
  <sheetFormatPr defaultColWidth="9" defaultRowHeight="12.75"/>
  <cols>
    <col min="1" max="2" width="9" style="6"/>
    <col min="3" max="3" width="50.28515625" style="7" customWidth="1"/>
    <col min="4" max="6" width="9" style="82"/>
    <col min="7" max="7" width="9" style="8"/>
    <col min="8" max="8" width="9" style="82"/>
    <col min="9" max="9" width="9" style="8"/>
    <col min="10" max="12" width="9" style="82"/>
    <col min="13" max="13" width="3.5703125" style="6" customWidth="1"/>
    <col min="14" max="14" width="32.7109375" style="33" customWidth="1"/>
    <col min="15" max="16384" width="9" style="6"/>
  </cols>
  <sheetData>
    <row r="1" spans="2:14" ht="12">
      <c r="B1" s="133" t="s">
        <v>70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54" t="s">
        <v>250</v>
      </c>
    </row>
    <row r="2" spans="2:14" ht="34.5" customHeight="1">
      <c r="B2" s="11"/>
      <c r="C2" s="12"/>
      <c r="D2" s="128" t="s">
        <v>2</v>
      </c>
      <c r="E2" s="128"/>
      <c r="F2" s="128"/>
      <c r="G2" s="129" t="s">
        <v>3</v>
      </c>
      <c r="H2" s="128" t="s">
        <v>4</v>
      </c>
      <c r="I2" s="130" t="s">
        <v>71</v>
      </c>
      <c r="J2" s="131" t="s">
        <v>72</v>
      </c>
      <c r="K2" s="131"/>
      <c r="L2" s="131"/>
      <c r="N2" s="55"/>
    </row>
    <row r="3" spans="2:14" ht="22.5">
      <c r="B3" s="11"/>
      <c r="C3" s="12"/>
      <c r="D3" s="75" t="s">
        <v>267</v>
      </c>
      <c r="E3" s="76" t="s">
        <v>268</v>
      </c>
      <c r="F3" s="77" t="s">
        <v>269</v>
      </c>
      <c r="G3" s="129"/>
      <c r="H3" s="128"/>
      <c r="I3" s="130"/>
      <c r="J3" s="75" t="s">
        <v>267</v>
      </c>
      <c r="K3" s="76" t="s">
        <v>268</v>
      </c>
      <c r="L3" s="77" t="s">
        <v>269</v>
      </c>
      <c r="N3" s="55"/>
    </row>
    <row r="4" spans="2:14" ht="12">
      <c r="B4" s="126" t="s">
        <v>68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N4" s="55"/>
    </row>
    <row r="5" spans="2:14" ht="12">
      <c r="B5" s="43" t="s">
        <v>160</v>
      </c>
      <c r="C5" s="44" t="s">
        <v>26</v>
      </c>
      <c r="D5" s="84">
        <v>0</v>
      </c>
      <c r="E5" s="84">
        <v>0</v>
      </c>
      <c r="F5" s="84">
        <v>0</v>
      </c>
      <c r="G5" s="45" t="s">
        <v>27</v>
      </c>
      <c r="H5" s="84">
        <v>2</v>
      </c>
      <c r="I5" s="45">
        <v>1</v>
      </c>
      <c r="J5" s="84">
        <f t="shared" ref="J5:J10" si="0">D5/$H5</f>
        <v>0</v>
      </c>
      <c r="K5" s="84">
        <f t="shared" ref="K5:K10" si="1">E5/$H5</f>
        <v>0</v>
      </c>
      <c r="L5" s="84">
        <f t="shared" ref="L5" si="2">F5/$H5</f>
        <v>0</v>
      </c>
      <c r="N5" s="55"/>
    </row>
    <row r="6" spans="2:14" ht="12">
      <c r="B6" s="43" t="s">
        <v>161</v>
      </c>
      <c r="C6" s="44" t="s">
        <v>28</v>
      </c>
      <c r="D6" s="84">
        <v>0.21</v>
      </c>
      <c r="E6" s="84">
        <v>0.21</v>
      </c>
      <c r="F6" s="84">
        <v>0.21</v>
      </c>
      <c r="G6" s="45" t="s">
        <v>13</v>
      </c>
      <c r="H6" s="84">
        <f>2^0.5</f>
        <v>1.4142135623730951</v>
      </c>
      <c r="I6" s="45">
        <v>1</v>
      </c>
      <c r="J6" s="84">
        <f t="shared" si="0"/>
        <v>0.14849242404917495</v>
      </c>
      <c r="K6" s="84">
        <f t="shared" si="1"/>
        <v>0.14849242404917495</v>
      </c>
      <c r="L6" s="84">
        <f t="shared" ref="L6:L10" si="3">F6/$H6</f>
        <v>0.14849242404917495</v>
      </c>
      <c r="N6" s="55"/>
    </row>
    <row r="7" spans="2:14" ht="12">
      <c r="B7" s="43" t="str">
        <f>TE!A6</f>
        <v>C1-2</v>
      </c>
      <c r="C7" s="43" t="str">
        <f>TE!B6</f>
        <v>Uncertainty of the RF signal generator</v>
      </c>
      <c r="D7" s="85">
        <f>TE!C6</f>
        <v>0.46</v>
      </c>
      <c r="E7" s="85">
        <f>TE!D6</f>
        <v>0.46</v>
      </c>
      <c r="F7" s="85">
        <f>TE!E6</f>
        <v>0.46</v>
      </c>
      <c r="G7" s="43" t="str">
        <f>TE!F6</f>
        <v>Gaussian</v>
      </c>
      <c r="H7" s="85">
        <f>TE!G6</f>
        <v>1</v>
      </c>
      <c r="I7" s="45">
        <v>1</v>
      </c>
      <c r="J7" s="84">
        <f t="shared" si="0"/>
        <v>0.46</v>
      </c>
      <c r="K7" s="84">
        <f t="shared" si="1"/>
        <v>0.46</v>
      </c>
      <c r="L7" s="84">
        <f t="shared" si="3"/>
        <v>0.46</v>
      </c>
      <c r="N7" s="55"/>
    </row>
    <row r="8" spans="2:14" ht="24">
      <c r="B8" s="43" t="s">
        <v>163</v>
      </c>
      <c r="C8" s="44" t="s">
        <v>162</v>
      </c>
      <c r="D8" s="84">
        <v>1.1999999999999999E-3</v>
      </c>
      <c r="E8" s="84">
        <v>1.1999999999999999E-3</v>
      </c>
      <c r="F8" s="84">
        <v>1.1999999999999999E-3</v>
      </c>
      <c r="G8" s="45" t="s">
        <v>11</v>
      </c>
      <c r="H8" s="84">
        <v>1</v>
      </c>
      <c r="I8" s="45">
        <v>1</v>
      </c>
      <c r="J8" s="84">
        <f t="shared" si="0"/>
        <v>1.1999999999999999E-3</v>
      </c>
      <c r="K8" s="84">
        <f t="shared" si="1"/>
        <v>1.1999999999999999E-3</v>
      </c>
      <c r="L8" s="84">
        <f t="shared" si="3"/>
        <v>1.1999999999999999E-3</v>
      </c>
      <c r="N8" s="55"/>
    </row>
    <row r="9" spans="2:14" ht="12">
      <c r="B9" s="43" t="s">
        <v>164</v>
      </c>
      <c r="C9" s="44" t="s">
        <v>29</v>
      </c>
      <c r="D9" s="84">
        <v>9.2799999999999994E-2</v>
      </c>
      <c r="E9" s="84">
        <v>9.2799999999999994E-2</v>
      </c>
      <c r="F9" s="84">
        <v>9.2799999999999994E-2</v>
      </c>
      <c r="G9" s="45" t="s">
        <v>270</v>
      </c>
      <c r="H9" s="84">
        <v>1</v>
      </c>
      <c r="I9" s="45">
        <v>1</v>
      </c>
      <c r="J9" s="84">
        <f t="shared" si="0"/>
        <v>9.2799999999999994E-2</v>
      </c>
      <c r="K9" s="84">
        <f t="shared" si="1"/>
        <v>9.2799999999999994E-2</v>
      </c>
      <c r="L9" s="84">
        <f t="shared" si="3"/>
        <v>9.2799999999999994E-2</v>
      </c>
      <c r="N9" s="55"/>
    </row>
    <row r="10" spans="2:14" ht="12">
      <c r="B10" s="43" t="s">
        <v>171</v>
      </c>
      <c r="C10" s="44" t="s">
        <v>65</v>
      </c>
      <c r="D10" s="84">
        <v>0</v>
      </c>
      <c r="E10" s="84">
        <v>0</v>
      </c>
      <c r="F10" s="84">
        <v>0</v>
      </c>
      <c r="G10" s="45" t="s">
        <v>11</v>
      </c>
      <c r="H10" s="84">
        <v>1</v>
      </c>
      <c r="I10" s="45">
        <v>1</v>
      </c>
      <c r="J10" s="84">
        <f t="shared" si="0"/>
        <v>0</v>
      </c>
      <c r="K10" s="84">
        <f t="shared" si="1"/>
        <v>0</v>
      </c>
      <c r="L10" s="84">
        <f t="shared" si="3"/>
        <v>0</v>
      </c>
      <c r="N10" s="55"/>
    </row>
    <row r="11" spans="2:14" ht="12">
      <c r="B11" s="43"/>
      <c r="C11" s="44"/>
      <c r="D11" s="84"/>
      <c r="E11" s="84"/>
      <c r="F11" s="84"/>
      <c r="G11" s="45"/>
      <c r="H11" s="84"/>
      <c r="I11" s="45"/>
      <c r="J11" s="84"/>
      <c r="K11" s="84"/>
      <c r="L11" s="84"/>
      <c r="N11" s="55"/>
    </row>
    <row r="12" spans="2:14" ht="12">
      <c r="B12" s="43"/>
      <c r="C12" s="44"/>
      <c r="D12" s="84"/>
      <c r="E12" s="84"/>
      <c r="F12" s="84"/>
      <c r="G12" s="45"/>
      <c r="H12" s="84"/>
      <c r="I12" s="45"/>
      <c r="J12" s="84"/>
      <c r="K12" s="84"/>
      <c r="L12" s="84"/>
      <c r="N12" s="55"/>
    </row>
    <row r="13" spans="2:14" ht="12">
      <c r="B13" s="132" t="s">
        <v>15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N13" s="55"/>
    </row>
    <row r="14" spans="2:14" ht="12">
      <c r="B14" s="43" t="str">
        <f>TE!A7</f>
        <v>C1-3</v>
      </c>
      <c r="C14" s="43" t="str">
        <f>TE!B7</f>
        <v>Uncertainty of the network analyzer</v>
      </c>
      <c r="D14" s="85">
        <f>TE!C7</f>
        <v>0.13</v>
      </c>
      <c r="E14" s="85">
        <f>TE!D7</f>
        <v>0.2</v>
      </c>
      <c r="F14" s="85">
        <f>TE!E7</f>
        <v>0.2</v>
      </c>
      <c r="G14" s="43" t="str">
        <f>TE!F7</f>
        <v>Gaussian</v>
      </c>
      <c r="H14" s="85">
        <f>TE!G7</f>
        <v>1</v>
      </c>
      <c r="I14" s="45">
        <v>1</v>
      </c>
      <c r="J14" s="84">
        <f t="shared" ref="J14:J25" si="4">D14/$H14</f>
        <v>0.13</v>
      </c>
      <c r="K14" s="84">
        <f t="shared" ref="K14:K25" si="5">E14/$H14</f>
        <v>0.2</v>
      </c>
      <c r="L14" s="84">
        <f t="shared" ref="L14" si="6">F14/$H14</f>
        <v>0.2</v>
      </c>
      <c r="N14" s="56"/>
    </row>
    <row r="15" spans="2:14" ht="24">
      <c r="B15" s="43" t="s">
        <v>167</v>
      </c>
      <c r="C15" s="44" t="s">
        <v>166</v>
      </c>
      <c r="D15" s="84">
        <v>0.127</v>
      </c>
      <c r="E15" s="84">
        <v>0.32500000000000001</v>
      </c>
      <c r="F15" s="84">
        <v>0.32500000000000001</v>
      </c>
      <c r="G15" s="45" t="s">
        <v>13</v>
      </c>
      <c r="H15" s="84">
        <f>2^0.5</f>
        <v>1.4142135623730951</v>
      </c>
      <c r="I15" s="45">
        <v>1</v>
      </c>
      <c r="J15" s="84">
        <f t="shared" si="4"/>
        <v>8.9802561210691537E-2</v>
      </c>
      <c r="K15" s="84">
        <f t="shared" si="5"/>
        <v>0.22980970388562794</v>
      </c>
      <c r="L15" s="84">
        <f t="shared" ref="L15:L25" si="7">F15/$H15</f>
        <v>0.22980970388562794</v>
      </c>
      <c r="N15" s="55"/>
    </row>
    <row r="16" spans="2:14" ht="12">
      <c r="B16" s="43" t="s">
        <v>165</v>
      </c>
      <c r="C16" s="44" t="s">
        <v>118</v>
      </c>
      <c r="D16" s="84">
        <v>0.18</v>
      </c>
      <c r="E16" s="84">
        <v>0.18</v>
      </c>
      <c r="F16" s="84">
        <v>0.18</v>
      </c>
      <c r="G16" s="45" t="s">
        <v>9</v>
      </c>
      <c r="H16" s="84">
        <f>3^0.5</f>
        <v>1.7320508075688772</v>
      </c>
      <c r="I16" s="45">
        <v>1</v>
      </c>
      <c r="J16" s="84">
        <f t="shared" si="4"/>
        <v>0.10392304845413264</v>
      </c>
      <c r="K16" s="84">
        <f t="shared" si="5"/>
        <v>0.10392304845413264</v>
      </c>
      <c r="L16" s="84">
        <f t="shared" si="7"/>
        <v>0.10392304845413264</v>
      </c>
      <c r="N16" s="55"/>
    </row>
    <row r="17" spans="2:14" ht="24">
      <c r="B17" s="43" t="s">
        <v>168</v>
      </c>
      <c r="C17" s="44" t="s">
        <v>275</v>
      </c>
      <c r="D17" s="84">
        <v>1.56E-3</v>
      </c>
      <c r="E17" s="84">
        <v>1.56E-3</v>
      </c>
      <c r="F17" s="84">
        <v>1.56E-3</v>
      </c>
      <c r="G17" s="45" t="s">
        <v>11</v>
      </c>
      <c r="H17" s="84">
        <v>1</v>
      </c>
      <c r="I17" s="45">
        <v>1</v>
      </c>
      <c r="J17" s="84">
        <f t="shared" si="4"/>
        <v>1.56E-3</v>
      </c>
      <c r="K17" s="84">
        <f t="shared" si="5"/>
        <v>1.56E-3</v>
      </c>
      <c r="L17" s="84">
        <f t="shared" si="7"/>
        <v>1.56E-3</v>
      </c>
      <c r="N17" s="55"/>
    </row>
    <row r="18" spans="2:14" ht="12">
      <c r="B18" s="43" t="s">
        <v>169</v>
      </c>
      <c r="C18" s="44" t="s">
        <v>170</v>
      </c>
      <c r="D18" s="84">
        <v>2.1999999999999999E-2</v>
      </c>
      <c r="E18" s="84">
        <v>2.1999999999999999E-2</v>
      </c>
      <c r="F18" s="84">
        <v>2.1999999999999999E-2</v>
      </c>
      <c r="G18" s="45" t="s">
        <v>13</v>
      </c>
      <c r="H18" s="84">
        <f>2^0.5</f>
        <v>1.4142135623730951</v>
      </c>
      <c r="I18" s="45">
        <v>1</v>
      </c>
      <c r="J18" s="84">
        <f t="shared" si="4"/>
        <v>1.5556349186104044E-2</v>
      </c>
      <c r="K18" s="84">
        <f t="shared" si="5"/>
        <v>1.5556349186104044E-2</v>
      </c>
      <c r="L18" s="84">
        <f t="shared" si="7"/>
        <v>1.5556349186104044E-2</v>
      </c>
      <c r="N18" s="55"/>
    </row>
    <row r="19" spans="2:14" ht="12">
      <c r="B19" s="43" t="str">
        <f>TE!A8</f>
        <v>C1-4</v>
      </c>
      <c r="C19" s="43" t="str">
        <f>TE!B8</f>
        <v>Uncertainty of the absolute gain of the reference antenna</v>
      </c>
      <c r="D19" s="84">
        <f>TE!C8</f>
        <v>0.50229473419497439</v>
      </c>
      <c r="E19" s="84">
        <f>TE!D8</f>
        <v>0.4330127018922193</v>
      </c>
      <c r="F19" s="84">
        <f>TE!E8</f>
        <v>0.4330127018922193</v>
      </c>
      <c r="G19" s="43" t="str">
        <f>TE!F8</f>
        <v>Rectangular</v>
      </c>
      <c r="H19" s="85">
        <f>TE!G8</f>
        <v>1.7320508075688772</v>
      </c>
      <c r="I19" s="45">
        <v>1</v>
      </c>
      <c r="J19" s="84">
        <f t="shared" si="4"/>
        <v>0.28999999999999998</v>
      </c>
      <c r="K19" s="84">
        <f t="shared" si="5"/>
        <v>0.25</v>
      </c>
      <c r="L19" s="84">
        <f t="shared" si="7"/>
        <v>0.25</v>
      </c>
      <c r="N19" s="55"/>
    </row>
    <row r="20" spans="2:14" ht="12">
      <c r="B20" s="43" t="s">
        <v>173</v>
      </c>
      <c r="C20" s="44" t="s">
        <v>33</v>
      </c>
      <c r="D20" s="84">
        <v>0.09</v>
      </c>
      <c r="E20" s="84">
        <v>0.09</v>
      </c>
      <c r="F20" s="84">
        <v>0.09</v>
      </c>
      <c r="G20" s="45" t="s">
        <v>11</v>
      </c>
      <c r="H20" s="84">
        <v>1</v>
      </c>
      <c r="I20" s="45">
        <v>1</v>
      </c>
      <c r="J20" s="84">
        <f t="shared" si="4"/>
        <v>0.09</v>
      </c>
      <c r="K20" s="84">
        <f t="shared" si="5"/>
        <v>0.09</v>
      </c>
      <c r="L20" s="84">
        <f t="shared" si="7"/>
        <v>0.09</v>
      </c>
      <c r="N20" s="55"/>
    </row>
    <row r="21" spans="2:14" ht="12">
      <c r="B21" s="43" t="s">
        <v>172</v>
      </c>
      <c r="C21" s="44" t="s">
        <v>31</v>
      </c>
      <c r="D21" s="84">
        <v>4.8000000000000001E-2</v>
      </c>
      <c r="E21" s="84">
        <v>4.8000000000000001E-2</v>
      </c>
      <c r="F21" s="84">
        <v>4.8000000000000001E-2</v>
      </c>
      <c r="G21" s="45" t="s">
        <v>13</v>
      </c>
      <c r="H21" s="84">
        <f>2^0.5</f>
        <v>1.4142135623730951</v>
      </c>
      <c r="I21" s="45">
        <v>1</v>
      </c>
      <c r="J21" s="84">
        <f t="shared" si="4"/>
        <v>3.3941125496954279E-2</v>
      </c>
      <c r="K21" s="84">
        <f t="shared" si="5"/>
        <v>3.3941125496954279E-2</v>
      </c>
      <c r="L21" s="84">
        <f t="shared" si="7"/>
        <v>3.3941125496954279E-2</v>
      </c>
      <c r="N21" s="55"/>
    </row>
    <row r="22" spans="2:14" ht="12">
      <c r="B22" s="43" t="s">
        <v>271</v>
      </c>
      <c r="C22" s="44" t="s">
        <v>176</v>
      </c>
      <c r="D22" s="84">
        <v>0.5</v>
      </c>
      <c r="E22" s="84">
        <v>0.5</v>
      </c>
      <c r="F22" s="84">
        <v>0.5</v>
      </c>
      <c r="G22" s="45" t="s">
        <v>27</v>
      </c>
      <c r="H22" s="84">
        <v>2</v>
      </c>
      <c r="I22" s="45">
        <v>1</v>
      </c>
      <c r="J22" s="84">
        <f t="shared" si="4"/>
        <v>0.25</v>
      </c>
      <c r="K22" s="84">
        <f t="shared" si="5"/>
        <v>0.25</v>
      </c>
      <c r="L22" s="84">
        <f t="shared" si="7"/>
        <v>0.25</v>
      </c>
      <c r="N22" s="55"/>
    </row>
    <row r="23" spans="2:14" ht="12">
      <c r="B23" s="43" t="s">
        <v>272</v>
      </c>
      <c r="C23" s="44" t="s">
        <v>175</v>
      </c>
      <c r="D23" s="84">
        <v>0</v>
      </c>
      <c r="E23" s="84">
        <v>0</v>
      </c>
      <c r="F23" s="84">
        <v>0</v>
      </c>
      <c r="G23" s="45" t="s">
        <v>67</v>
      </c>
      <c r="H23" s="84">
        <v>2</v>
      </c>
      <c r="I23" s="45">
        <v>1</v>
      </c>
      <c r="J23" s="84">
        <f t="shared" si="4"/>
        <v>0</v>
      </c>
      <c r="K23" s="84">
        <f t="shared" si="5"/>
        <v>0</v>
      </c>
      <c r="L23" s="84">
        <f t="shared" si="7"/>
        <v>0</v>
      </c>
      <c r="N23" s="55"/>
    </row>
    <row r="24" spans="2:14" ht="12">
      <c r="B24" s="43" t="s">
        <v>174</v>
      </c>
      <c r="C24" s="44" t="s">
        <v>32</v>
      </c>
      <c r="D24" s="84">
        <v>0.09</v>
      </c>
      <c r="E24" s="84">
        <v>0.09</v>
      </c>
      <c r="F24" s="84">
        <v>0.09</v>
      </c>
      <c r="G24" s="45" t="s">
        <v>13</v>
      </c>
      <c r="H24" s="84">
        <f>2^0.5</f>
        <v>1.4142135623730951</v>
      </c>
      <c r="I24" s="45">
        <v>1</v>
      </c>
      <c r="J24" s="84">
        <f t="shared" si="4"/>
        <v>6.3639610306789274E-2</v>
      </c>
      <c r="K24" s="84">
        <f t="shared" si="5"/>
        <v>6.3639610306789274E-2</v>
      </c>
      <c r="L24" s="84">
        <f t="shared" si="7"/>
        <v>6.3639610306789274E-2</v>
      </c>
      <c r="N24" s="55"/>
    </row>
    <row r="25" spans="2:14" ht="12">
      <c r="B25" s="11" t="s">
        <v>273</v>
      </c>
      <c r="C25" s="12" t="s">
        <v>34</v>
      </c>
      <c r="D25" s="81">
        <v>0.26</v>
      </c>
      <c r="E25" s="81">
        <v>0.26</v>
      </c>
      <c r="F25" s="81">
        <v>0.26</v>
      </c>
      <c r="G25" s="41" t="s">
        <v>9</v>
      </c>
      <c r="H25" s="81">
        <f>3^0.5</f>
        <v>1.7320508075688772</v>
      </c>
      <c r="I25" s="41">
        <v>1</v>
      </c>
      <c r="J25" s="81">
        <f t="shared" si="4"/>
        <v>0.15011106998930271</v>
      </c>
      <c r="K25" s="81">
        <f t="shared" si="5"/>
        <v>0.15011106998930271</v>
      </c>
      <c r="L25" s="81">
        <f t="shared" si="7"/>
        <v>0.15011106998930271</v>
      </c>
      <c r="N25" s="55"/>
    </row>
    <row r="26" spans="2:14" ht="12">
      <c r="N26" s="55"/>
    </row>
    <row r="27" spans="2:14" ht="12">
      <c r="N27" s="55"/>
    </row>
    <row r="28" spans="2:14" ht="12">
      <c r="N28" s="55"/>
    </row>
    <row r="29" spans="2:14" ht="12">
      <c r="N29" s="55"/>
    </row>
    <row r="30" spans="2:14" ht="12">
      <c r="N30" s="55"/>
    </row>
    <row r="31" spans="2:14" ht="12">
      <c r="N31" s="55"/>
    </row>
    <row r="32" spans="2:14" ht="12">
      <c r="N32" s="55"/>
    </row>
    <row r="33" spans="14:14" ht="12">
      <c r="N33" s="55"/>
    </row>
    <row r="34" spans="14:14" ht="12">
      <c r="N34" s="55"/>
    </row>
    <row r="35" spans="14:14" ht="12">
      <c r="N35" s="55"/>
    </row>
    <row r="36" spans="14:14" ht="12">
      <c r="N36" s="55"/>
    </row>
    <row r="37" spans="14:14" ht="12">
      <c r="N37" s="55"/>
    </row>
    <row r="38" spans="14:14" ht="12">
      <c r="N38" s="55"/>
    </row>
    <row r="39" spans="14:14" ht="12">
      <c r="N39" s="55"/>
    </row>
    <row r="40" spans="14:14" ht="12">
      <c r="N40" s="55"/>
    </row>
    <row r="41" spans="14:14" ht="12">
      <c r="N41" s="55"/>
    </row>
    <row r="42" spans="14:14" ht="12">
      <c r="N42" s="55"/>
    </row>
    <row r="43" spans="14:14" ht="12">
      <c r="N43" s="55"/>
    </row>
    <row r="44" spans="14:14" ht="12">
      <c r="N44" s="55"/>
    </row>
    <row r="45" spans="14:14" ht="12">
      <c r="N45" s="55"/>
    </row>
    <row r="46" spans="14:14" ht="12">
      <c r="N46" s="55"/>
    </row>
  </sheetData>
  <mergeCells count="8">
    <mergeCell ref="J2:L2"/>
    <mergeCell ref="B4:L4"/>
    <mergeCell ref="B13:L13"/>
    <mergeCell ref="B1:L1"/>
    <mergeCell ref="G2:G3"/>
    <mergeCell ref="H2:H3"/>
    <mergeCell ref="I2:I3"/>
    <mergeCell ref="D2:F2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workbookViewId="0">
      <selection activeCell="H5" sqref="H1:H1048576"/>
    </sheetView>
  </sheetViews>
  <sheetFormatPr defaultColWidth="9" defaultRowHeight="12.75"/>
  <cols>
    <col min="1" max="1" width="3.5703125" style="6" customWidth="1"/>
    <col min="2" max="2" width="9" style="8"/>
    <col min="3" max="3" width="50.28515625" style="49" customWidth="1"/>
    <col min="4" max="6" width="9" style="82"/>
    <col min="7" max="7" width="9" style="8"/>
    <col min="8" max="8" width="9" style="82"/>
    <col min="9" max="9" width="9" style="8"/>
    <col min="10" max="12" width="9" style="82"/>
    <col min="13" max="13" width="3" style="6" customWidth="1"/>
    <col min="14" max="14" width="32.7109375" style="33" customWidth="1"/>
    <col min="15" max="16384" width="9" style="6"/>
  </cols>
  <sheetData>
    <row r="1" spans="2:14" ht="12">
      <c r="B1" s="134" t="s">
        <v>80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N1" s="54" t="s">
        <v>250</v>
      </c>
    </row>
    <row r="2" spans="2:14" ht="34.5" customHeight="1">
      <c r="B2" s="42"/>
      <c r="C2" s="47"/>
      <c r="D2" s="128" t="s">
        <v>2</v>
      </c>
      <c r="E2" s="128"/>
      <c r="F2" s="128"/>
      <c r="G2" s="129" t="s">
        <v>3</v>
      </c>
      <c r="H2" s="128" t="s">
        <v>4</v>
      </c>
      <c r="I2" s="130" t="s">
        <v>71</v>
      </c>
      <c r="J2" s="131" t="s">
        <v>72</v>
      </c>
      <c r="K2" s="131"/>
      <c r="L2" s="131"/>
      <c r="N2" s="55"/>
    </row>
    <row r="3" spans="2:14" ht="22.5">
      <c r="B3" s="42"/>
      <c r="C3" s="47"/>
      <c r="D3" s="75" t="s">
        <v>267</v>
      </c>
      <c r="E3" s="76" t="s">
        <v>268</v>
      </c>
      <c r="F3" s="77" t="s">
        <v>269</v>
      </c>
      <c r="G3" s="129"/>
      <c r="H3" s="128"/>
      <c r="I3" s="130"/>
      <c r="J3" s="75" t="s">
        <v>267</v>
      </c>
      <c r="K3" s="76" t="s">
        <v>268</v>
      </c>
      <c r="L3" s="77" t="s">
        <v>269</v>
      </c>
      <c r="N3" s="55"/>
    </row>
    <row r="4" spans="2:14" ht="12">
      <c r="B4" s="126" t="s">
        <v>68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N4" s="55"/>
    </row>
    <row r="5" spans="2:14" ht="12">
      <c r="B5" s="42" t="s">
        <v>178</v>
      </c>
      <c r="C5" s="47" t="s">
        <v>35</v>
      </c>
      <c r="D5" s="81">
        <v>0</v>
      </c>
      <c r="E5" s="81">
        <v>0</v>
      </c>
      <c r="F5" s="81">
        <v>0</v>
      </c>
      <c r="G5" s="13" t="s">
        <v>11</v>
      </c>
      <c r="H5" s="81">
        <v>1</v>
      </c>
      <c r="I5" s="13">
        <v>1</v>
      </c>
      <c r="J5" s="81">
        <f t="shared" ref="J5:J31" si="0">D5/$H5</f>
        <v>0</v>
      </c>
      <c r="K5" s="81">
        <f t="shared" ref="K5:K31" si="1">E5/$H5</f>
        <v>0</v>
      </c>
      <c r="L5" s="81">
        <f t="shared" ref="L5" si="2">F5/$H5</f>
        <v>0</v>
      </c>
      <c r="N5" s="55"/>
    </row>
    <row r="6" spans="2:14" ht="12">
      <c r="B6" s="42" t="s">
        <v>179</v>
      </c>
      <c r="C6" s="47" t="s">
        <v>36</v>
      </c>
      <c r="D6" s="81">
        <v>0</v>
      </c>
      <c r="E6" s="81">
        <v>0</v>
      </c>
      <c r="F6" s="81">
        <v>0</v>
      </c>
      <c r="G6" s="13" t="s">
        <v>11</v>
      </c>
      <c r="H6" s="81">
        <v>1</v>
      </c>
      <c r="I6" s="13">
        <v>1</v>
      </c>
      <c r="J6" s="81">
        <f t="shared" si="0"/>
        <v>0</v>
      </c>
      <c r="K6" s="81">
        <f t="shared" si="1"/>
        <v>0</v>
      </c>
      <c r="L6" s="81">
        <f t="shared" ref="L6:L31" si="3">F6/$H6</f>
        <v>0</v>
      </c>
      <c r="N6" s="55"/>
    </row>
    <row r="7" spans="2:14" ht="12">
      <c r="B7" s="42" t="s">
        <v>180</v>
      </c>
      <c r="C7" s="47" t="s">
        <v>37</v>
      </c>
      <c r="D7" s="81">
        <v>0</v>
      </c>
      <c r="E7" s="81">
        <v>0</v>
      </c>
      <c r="F7" s="81">
        <v>0</v>
      </c>
      <c r="G7" s="13" t="s">
        <v>11</v>
      </c>
      <c r="H7" s="81">
        <v>1</v>
      </c>
      <c r="I7" s="13">
        <v>1</v>
      </c>
      <c r="J7" s="81">
        <f t="shared" si="0"/>
        <v>0</v>
      </c>
      <c r="K7" s="81">
        <f t="shared" si="1"/>
        <v>0</v>
      </c>
      <c r="L7" s="81">
        <f t="shared" si="3"/>
        <v>0</v>
      </c>
      <c r="N7" s="55"/>
    </row>
    <row r="8" spans="2:14" ht="12">
      <c r="B8" s="42" t="s">
        <v>181</v>
      </c>
      <c r="C8" s="47" t="s">
        <v>38</v>
      </c>
      <c r="D8" s="81">
        <v>0</v>
      </c>
      <c r="E8" s="81">
        <v>0</v>
      </c>
      <c r="F8" s="81">
        <v>0</v>
      </c>
      <c r="G8" s="13" t="s">
        <v>11</v>
      </c>
      <c r="H8" s="81">
        <v>1</v>
      </c>
      <c r="I8" s="13">
        <v>1</v>
      </c>
      <c r="J8" s="81">
        <f t="shared" si="0"/>
        <v>0</v>
      </c>
      <c r="K8" s="81">
        <f t="shared" si="1"/>
        <v>0</v>
      </c>
      <c r="L8" s="81">
        <f t="shared" si="3"/>
        <v>0</v>
      </c>
      <c r="N8" s="55"/>
    </row>
    <row r="9" spans="2:14" ht="12">
      <c r="B9" s="42" t="s">
        <v>182</v>
      </c>
      <c r="C9" s="47" t="s">
        <v>39</v>
      </c>
      <c r="D9" s="81">
        <v>0</v>
      </c>
      <c r="E9" s="81">
        <v>0</v>
      </c>
      <c r="F9" s="81">
        <v>0</v>
      </c>
      <c r="G9" s="13" t="s">
        <v>11</v>
      </c>
      <c r="H9" s="81">
        <v>1</v>
      </c>
      <c r="I9" s="13">
        <v>1</v>
      </c>
      <c r="J9" s="81">
        <f t="shared" si="0"/>
        <v>0</v>
      </c>
      <c r="K9" s="81">
        <f t="shared" si="1"/>
        <v>0</v>
      </c>
      <c r="L9" s="81">
        <f t="shared" si="3"/>
        <v>0</v>
      </c>
      <c r="N9" s="55"/>
    </row>
    <row r="10" spans="2:14" ht="12">
      <c r="B10" s="42" t="s">
        <v>183</v>
      </c>
      <c r="C10" s="47" t="s">
        <v>40</v>
      </c>
      <c r="D10" s="81">
        <v>0</v>
      </c>
      <c r="E10" s="81">
        <v>0</v>
      </c>
      <c r="F10" s="81">
        <v>0</v>
      </c>
      <c r="G10" s="13" t="s">
        <v>11</v>
      </c>
      <c r="H10" s="81">
        <v>1</v>
      </c>
      <c r="I10" s="13">
        <v>1</v>
      </c>
      <c r="J10" s="81">
        <f t="shared" si="0"/>
        <v>0</v>
      </c>
      <c r="K10" s="81">
        <f t="shared" si="1"/>
        <v>0</v>
      </c>
      <c r="L10" s="81">
        <f t="shared" si="3"/>
        <v>0</v>
      </c>
      <c r="N10" s="55"/>
    </row>
    <row r="11" spans="2:14" ht="12">
      <c r="B11" s="42" t="s">
        <v>184</v>
      </c>
      <c r="C11" s="47" t="s">
        <v>41</v>
      </c>
      <c r="D11" s="81">
        <v>0</v>
      </c>
      <c r="E11" s="81">
        <v>0</v>
      </c>
      <c r="F11" s="81">
        <v>0</v>
      </c>
      <c r="G11" s="13" t="s">
        <v>11</v>
      </c>
      <c r="H11" s="81">
        <v>1</v>
      </c>
      <c r="I11" s="13">
        <v>1</v>
      </c>
      <c r="J11" s="81">
        <f t="shared" si="0"/>
        <v>0</v>
      </c>
      <c r="K11" s="81">
        <f t="shared" si="1"/>
        <v>0</v>
      </c>
      <c r="L11" s="81">
        <f t="shared" si="3"/>
        <v>0</v>
      </c>
      <c r="N11" s="55"/>
    </row>
    <row r="12" spans="2:14" ht="12">
      <c r="B12" s="42" t="s">
        <v>185</v>
      </c>
      <c r="C12" s="47" t="s">
        <v>42</v>
      </c>
      <c r="D12" s="81">
        <v>0.02</v>
      </c>
      <c r="E12" s="81">
        <v>0.02</v>
      </c>
      <c r="F12" s="81">
        <v>0.02</v>
      </c>
      <c r="G12" s="13" t="s">
        <v>11</v>
      </c>
      <c r="H12" s="81">
        <v>1</v>
      </c>
      <c r="I12" s="13">
        <v>1</v>
      </c>
      <c r="J12" s="81">
        <f t="shared" si="0"/>
        <v>0.02</v>
      </c>
      <c r="K12" s="81">
        <f t="shared" si="1"/>
        <v>0.02</v>
      </c>
      <c r="L12" s="81">
        <f t="shared" si="3"/>
        <v>0.02</v>
      </c>
      <c r="N12" s="55"/>
    </row>
    <row r="13" spans="2:14" ht="12">
      <c r="B13" s="42" t="s">
        <v>186</v>
      </c>
      <c r="C13" s="47" t="s">
        <v>43</v>
      </c>
      <c r="D13" s="81">
        <v>0</v>
      </c>
      <c r="E13" s="81">
        <v>0</v>
      </c>
      <c r="F13" s="81">
        <v>0</v>
      </c>
      <c r="G13" s="13" t="s">
        <v>11</v>
      </c>
      <c r="H13" s="81">
        <v>1</v>
      </c>
      <c r="I13" s="13">
        <v>1</v>
      </c>
      <c r="J13" s="81">
        <f t="shared" si="0"/>
        <v>0</v>
      </c>
      <c r="K13" s="81">
        <f t="shared" si="1"/>
        <v>0</v>
      </c>
      <c r="L13" s="81">
        <f t="shared" si="3"/>
        <v>0</v>
      </c>
      <c r="N13" s="55"/>
    </row>
    <row r="14" spans="2:14" ht="12">
      <c r="B14" s="42" t="s">
        <v>187</v>
      </c>
      <c r="C14" s="47" t="s">
        <v>44</v>
      </c>
      <c r="D14" s="81">
        <v>0.04</v>
      </c>
      <c r="E14" s="81">
        <v>0.04</v>
      </c>
      <c r="F14" s="81">
        <v>0.04</v>
      </c>
      <c r="G14" s="13" t="s">
        <v>11</v>
      </c>
      <c r="H14" s="81">
        <v>1</v>
      </c>
      <c r="I14" s="13">
        <v>1</v>
      </c>
      <c r="J14" s="81">
        <f t="shared" si="0"/>
        <v>0.04</v>
      </c>
      <c r="K14" s="81">
        <f t="shared" si="1"/>
        <v>0.04</v>
      </c>
      <c r="L14" s="81">
        <f t="shared" si="3"/>
        <v>0.04</v>
      </c>
      <c r="N14" s="56"/>
    </row>
    <row r="15" spans="2:14" ht="12">
      <c r="B15" s="42" t="s">
        <v>188</v>
      </c>
      <c r="C15" s="47" t="s">
        <v>45</v>
      </c>
      <c r="D15" s="81">
        <v>0</v>
      </c>
      <c r="E15" s="81">
        <v>0</v>
      </c>
      <c r="F15" s="81">
        <v>0</v>
      </c>
      <c r="G15" s="13" t="s">
        <v>11</v>
      </c>
      <c r="H15" s="81">
        <v>1</v>
      </c>
      <c r="I15" s="13">
        <v>1</v>
      </c>
      <c r="J15" s="81">
        <f t="shared" si="0"/>
        <v>0</v>
      </c>
      <c r="K15" s="81">
        <f t="shared" si="1"/>
        <v>0</v>
      </c>
      <c r="L15" s="81">
        <f t="shared" si="3"/>
        <v>0</v>
      </c>
      <c r="N15" s="55"/>
    </row>
    <row r="16" spans="2:14" ht="12">
      <c r="B16" s="42" t="s">
        <v>189</v>
      </c>
      <c r="C16" s="47" t="s">
        <v>46</v>
      </c>
      <c r="D16" s="81">
        <v>0</v>
      </c>
      <c r="E16" s="81">
        <v>0</v>
      </c>
      <c r="F16" s="81">
        <v>0</v>
      </c>
      <c r="G16" s="13" t="s">
        <v>11</v>
      </c>
      <c r="H16" s="81">
        <v>1</v>
      </c>
      <c r="I16" s="13">
        <v>1</v>
      </c>
      <c r="J16" s="81">
        <f t="shared" si="0"/>
        <v>0</v>
      </c>
      <c r="K16" s="81">
        <f t="shared" si="1"/>
        <v>0</v>
      </c>
      <c r="L16" s="81">
        <f t="shared" si="3"/>
        <v>0</v>
      </c>
      <c r="N16" s="55"/>
    </row>
    <row r="17" spans="2:14" ht="12">
      <c r="B17" s="42" t="s">
        <v>190</v>
      </c>
      <c r="C17" s="47" t="s">
        <v>47</v>
      </c>
      <c r="D17" s="81">
        <v>1E-4</v>
      </c>
      <c r="E17" s="81">
        <v>1E-4</v>
      </c>
      <c r="F17" s="81">
        <v>1E-4</v>
      </c>
      <c r="G17" s="13" t="s">
        <v>11</v>
      </c>
      <c r="H17" s="81">
        <v>1</v>
      </c>
      <c r="I17" s="13">
        <v>1</v>
      </c>
      <c r="J17" s="81">
        <f t="shared" si="0"/>
        <v>1E-4</v>
      </c>
      <c r="K17" s="81">
        <f t="shared" si="1"/>
        <v>1E-4</v>
      </c>
      <c r="L17" s="81">
        <f t="shared" si="3"/>
        <v>1E-4</v>
      </c>
      <c r="N17" s="55"/>
    </row>
    <row r="18" spans="2:14" ht="12">
      <c r="B18" s="42" t="s">
        <v>191</v>
      </c>
      <c r="C18" s="47" t="s">
        <v>48</v>
      </c>
      <c r="D18" s="81">
        <v>0</v>
      </c>
      <c r="E18" s="81">
        <v>0</v>
      </c>
      <c r="F18" s="81">
        <v>0</v>
      </c>
      <c r="G18" s="13" t="s">
        <v>11</v>
      </c>
      <c r="H18" s="81">
        <v>1</v>
      </c>
      <c r="I18" s="13">
        <v>1</v>
      </c>
      <c r="J18" s="81">
        <f t="shared" si="0"/>
        <v>0</v>
      </c>
      <c r="K18" s="81">
        <f t="shared" si="1"/>
        <v>0</v>
      </c>
      <c r="L18" s="81">
        <f t="shared" si="3"/>
        <v>0</v>
      </c>
      <c r="N18" s="55"/>
    </row>
    <row r="19" spans="2:14" ht="12">
      <c r="B19" s="42" t="s">
        <v>192</v>
      </c>
      <c r="C19" s="47" t="s">
        <v>49</v>
      </c>
      <c r="D19" s="81">
        <v>0</v>
      </c>
      <c r="E19" s="81">
        <v>0</v>
      </c>
      <c r="F19" s="81">
        <v>0</v>
      </c>
      <c r="G19" s="13" t="s">
        <v>11</v>
      </c>
      <c r="H19" s="81">
        <v>1</v>
      </c>
      <c r="I19" s="13">
        <v>1</v>
      </c>
      <c r="J19" s="81">
        <f t="shared" si="0"/>
        <v>0</v>
      </c>
      <c r="K19" s="81">
        <f t="shared" si="1"/>
        <v>0</v>
      </c>
      <c r="L19" s="81">
        <f t="shared" si="3"/>
        <v>0</v>
      </c>
      <c r="N19" s="55"/>
    </row>
    <row r="20" spans="2:14" ht="12">
      <c r="B20" s="42" t="s">
        <v>193</v>
      </c>
      <c r="C20" s="47" t="s">
        <v>50</v>
      </c>
      <c r="D20" s="81">
        <v>0.09</v>
      </c>
      <c r="E20" s="81">
        <v>0.09</v>
      </c>
      <c r="F20" s="81">
        <v>0.09</v>
      </c>
      <c r="G20" s="13" t="s">
        <v>11</v>
      </c>
      <c r="H20" s="81">
        <v>1</v>
      </c>
      <c r="I20" s="13">
        <v>1</v>
      </c>
      <c r="J20" s="81">
        <f t="shared" si="0"/>
        <v>0.09</v>
      </c>
      <c r="K20" s="81">
        <f t="shared" si="1"/>
        <v>0.09</v>
      </c>
      <c r="L20" s="81">
        <f t="shared" si="3"/>
        <v>0.09</v>
      </c>
      <c r="N20" s="55"/>
    </row>
    <row r="21" spans="2:14" ht="12">
      <c r="B21" s="42" t="s">
        <v>194</v>
      </c>
      <c r="C21" s="47" t="s">
        <v>51</v>
      </c>
      <c r="D21" s="81">
        <v>0</v>
      </c>
      <c r="E21" s="81">
        <v>0</v>
      </c>
      <c r="F21" s="81">
        <v>0</v>
      </c>
      <c r="G21" s="13" t="s">
        <v>11</v>
      </c>
      <c r="H21" s="81">
        <v>1</v>
      </c>
      <c r="I21" s="13">
        <v>1</v>
      </c>
      <c r="J21" s="81">
        <f t="shared" si="0"/>
        <v>0</v>
      </c>
      <c r="K21" s="81">
        <f t="shared" si="1"/>
        <v>0</v>
      </c>
      <c r="L21" s="81">
        <f t="shared" si="3"/>
        <v>0</v>
      </c>
      <c r="N21" s="55"/>
    </row>
    <row r="22" spans="2:14" ht="12">
      <c r="B22" s="42" t="s">
        <v>195</v>
      </c>
      <c r="C22" s="47" t="s">
        <v>52</v>
      </c>
      <c r="D22" s="81">
        <v>3.0000000000000001E-3</v>
      </c>
      <c r="E22" s="81">
        <v>3.0000000000000001E-3</v>
      </c>
      <c r="F22" s="81">
        <v>3.0000000000000001E-3</v>
      </c>
      <c r="G22" s="13" t="s">
        <v>11</v>
      </c>
      <c r="H22" s="81">
        <v>1</v>
      </c>
      <c r="I22" s="13">
        <v>1</v>
      </c>
      <c r="J22" s="81">
        <f t="shared" si="0"/>
        <v>3.0000000000000001E-3</v>
      </c>
      <c r="K22" s="81">
        <f t="shared" si="1"/>
        <v>3.0000000000000001E-3</v>
      </c>
      <c r="L22" s="81">
        <f t="shared" si="3"/>
        <v>3.0000000000000001E-3</v>
      </c>
      <c r="N22" s="55"/>
    </row>
    <row r="23" spans="2:14" ht="12">
      <c r="B23" s="42" t="s">
        <v>196</v>
      </c>
      <c r="C23" s="47" t="s">
        <v>53</v>
      </c>
      <c r="D23" s="81">
        <v>5.7999999999999996E-3</v>
      </c>
      <c r="E23" s="81">
        <v>5.7999999999999996E-3</v>
      </c>
      <c r="F23" s="81">
        <v>5.7999999999999996E-3</v>
      </c>
      <c r="G23" s="13" t="s">
        <v>11</v>
      </c>
      <c r="H23" s="81">
        <v>1</v>
      </c>
      <c r="I23" s="13">
        <v>1</v>
      </c>
      <c r="J23" s="81">
        <f t="shared" si="0"/>
        <v>5.7999999999999996E-3</v>
      </c>
      <c r="K23" s="81">
        <f t="shared" si="1"/>
        <v>5.7999999999999996E-3</v>
      </c>
      <c r="L23" s="81">
        <f t="shared" si="3"/>
        <v>5.7999999999999996E-3</v>
      </c>
      <c r="N23" s="55"/>
    </row>
    <row r="24" spans="2:14" ht="12">
      <c r="B24" s="42" t="s">
        <v>197</v>
      </c>
      <c r="C24" s="47" t="s">
        <v>203</v>
      </c>
      <c r="D24" s="81">
        <v>1.4999999999999999E-2</v>
      </c>
      <c r="E24" s="81">
        <v>1.4999999999999999E-2</v>
      </c>
      <c r="F24" s="81">
        <v>1.4999999999999999E-2</v>
      </c>
      <c r="G24" s="13" t="s">
        <v>11</v>
      </c>
      <c r="H24" s="81">
        <v>1</v>
      </c>
      <c r="I24" s="13">
        <v>1</v>
      </c>
      <c r="J24" s="81">
        <f t="shared" si="0"/>
        <v>1.4999999999999999E-2</v>
      </c>
      <c r="K24" s="81">
        <f t="shared" si="1"/>
        <v>1.4999999999999999E-2</v>
      </c>
      <c r="L24" s="81">
        <f t="shared" si="3"/>
        <v>1.4999999999999999E-2</v>
      </c>
      <c r="N24" s="55"/>
    </row>
    <row r="25" spans="2:14" ht="12">
      <c r="B25" s="42" t="s">
        <v>198</v>
      </c>
      <c r="C25" s="47" t="s">
        <v>54</v>
      </c>
      <c r="D25" s="81">
        <v>0.03</v>
      </c>
      <c r="E25" s="81">
        <v>0.03</v>
      </c>
      <c r="F25" s="81">
        <v>0.03</v>
      </c>
      <c r="G25" s="13" t="s">
        <v>9</v>
      </c>
      <c r="H25" s="81">
        <f>3^0.5</f>
        <v>1.7320508075688772</v>
      </c>
      <c r="I25" s="13">
        <v>1</v>
      </c>
      <c r="J25" s="81">
        <f t="shared" si="0"/>
        <v>1.7320508075688773E-2</v>
      </c>
      <c r="K25" s="81">
        <f t="shared" si="1"/>
        <v>1.7320508075688773E-2</v>
      </c>
      <c r="L25" s="81">
        <f t="shared" si="3"/>
        <v>1.7320508075688773E-2</v>
      </c>
      <c r="N25" s="55"/>
    </row>
    <row r="26" spans="2:14" ht="12">
      <c r="B26" s="42" t="s">
        <v>199</v>
      </c>
      <c r="C26" s="47" t="s">
        <v>55</v>
      </c>
      <c r="D26" s="81">
        <v>5.5E-2</v>
      </c>
      <c r="E26" s="81">
        <v>5.5E-2</v>
      </c>
      <c r="F26" s="81">
        <v>5.5E-2</v>
      </c>
      <c r="G26" s="13" t="s">
        <v>11</v>
      </c>
      <c r="H26" s="81">
        <v>1</v>
      </c>
      <c r="I26" s="13">
        <v>1</v>
      </c>
      <c r="J26" s="81">
        <f t="shared" si="0"/>
        <v>5.5E-2</v>
      </c>
      <c r="K26" s="81">
        <f t="shared" si="1"/>
        <v>5.5E-2</v>
      </c>
      <c r="L26" s="81">
        <f t="shared" si="3"/>
        <v>5.5E-2</v>
      </c>
      <c r="N26" s="55"/>
    </row>
    <row r="27" spans="2:14" ht="12">
      <c r="B27" s="42" t="s">
        <v>200</v>
      </c>
      <c r="C27" s="47" t="s">
        <v>129</v>
      </c>
      <c r="D27" s="81">
        <v>0.28399999999999997</v>
      </c>
      <c r="E27" s="81">
        <v>0.28399999999999997</v>
      </c>
      <c r="F27" s="81">
        <v>0.28399999999999997</v>
      </c>
      <c r="G27" s="13" t="s">
        <v>56</v>
      </c>
      <c r="H27" s="81">
        <f>2^0.5</f>
        <v>1.4142135623730951</v>
      </c>
      <c r="I27" s="13">
        <v>1</v>
      </c>
      <c r="J27" s="81">
        <f t="shared" si="0"/>
        <v>0.20081832585697945</v>
      </c>
      <c r="K27" s="81">
        <f t="shared" si="1"/>
        <v>0.20081832585697945</v>
      </c>
      <c r="L27" s="81">
        <f t="shared" si="3"/>
        <v>0.20081832585697945</v>
      </c>
      <c r="N27" s="55"/>
    </row>
    <row r="28" spans="2:14" ht="12">
      <c r="B28" s="42" t="s">
        <v>201</v>
      </c>
      <c r="C28" s="47" t="s">
        <v>118</v>
      </c>
      <c r="D28" s="81">
        <v>0</v>
      </c>
      <c r="E28" s="81">
        <v>0</v>
      </c>
      <c r="F28" s="81">
        <v>0</v>
      </c>
      <c r="G28" s="13" t="s">
        <v>11</v>
      </c>
      <c r="H28" s="81">
        <v>1</v>
      </c>
      <c r="I28" s="13">
        <v>1</v>
      </c>
      <c r="J28" s="81">
        <f t="shared" si="0"/>
        <v>0</v>
      </c>
      <c r="K28" s="81">
        <f t="shared" si="1"/>
        <v>0</v>
      </c>
      <c r="L28" s="81">
        <f t="shared" si="3"/>
        <v>0</v>
      </c>
      <c r="N28" s="55"/>
    </row>
    <row r="29" spans="2:14" ht="12">
      <c r="B29" s="42" t="s">
        <v>202</v>
      </c>
      <c r="C29" s="47" t="s">
        <v>57</v>
      </c>
      <c r="D29" s="81">
        <v>0</v>
      </c>
      <c r="E29" s="81">
        <v>0</v>
      </c>
      <c r="F29" s="81">
        <v>0</v>
      </c>
      <c r="G29" s="13" t="s">
        <v>11</v>
      </c>
      <c r="H29" s="81">
        <v>1</v>
      </c>
      <c r="I29" s="13">
        <v>1</v>
      </c>
      <c r="J29" s="81">
        <f t="shared" si="0"/>
        <v>0</v>
      </c>
      <c r="K29" s="81">
        <f t="shared" si="1"/>
        <v>0</v>
      </c>
      <c r="L29" s="81">
        <f t="shared" si="3"/>
        <v>0</v>
      </c>
      <c r="N29" s="55"/>
    </row>
    <row r="30" spans="2:14" ht="12">
      <c r="B30" s="42" t="str">
        <f>TE!A6</f>
        <v>C1-2</v>
      </c>
      <c r="C30" s="48" t="str">
        <f>TE!B6</f>
        <v>Uncertainty of the RF signal generator</v>
      </c>
      <c r="D30" s="81">
        <f>TE!C6</f>
        <v>0.46</v>
      </c>
      <c r="E30" s="81">
        <f>TE!D6</f>
        <v>0.46</v>
      </c>
      <c r="F30" s="81">
        <f>TE!E6</f>
        <v>0.46</v>
      </c>
      <c r="G30" s="42" t="str">
        <f>TE!F6</f>
        <v>Gaussian</v>
      </c>
      <c r="H30" s="81">
        <f>TE!G6</f>
        <v>1</v>
      </c>
      <c r="I30" s="13">
        <v>1</v>
      </c>
      <c r="J30" s="81">
        <f t="shared" si="0"/>
        <v>0.46</v>
      </c>
      <c r="K30" s="81">
        <f t="shared" si="1"/>
        <v>0.46</v>
      </c>
      <c r="L30" s="81">
        <f t="shared" si="3"/>
        <v>0.46</v>
      </c>
      <c r="N30" s="55"/>
    </row>
    <row r="31" spans="2:14" ht="12">
      <c r="B31" s="42" t="s">
        <v>204</v>
      </c>
      <c r="C31" s="47" t="s">
        <v>58</v>
      </c>
      <c r="D31" s="81">
        <v>0.15</v>
      </c>
      <c r="E31" s="81">
        <v>0.15</v>
      </c>
      <c r="F31" s="81">
        <v>0.15</v>
      </c>
      <c r="G31" s="13" t="s">
        <v>11</v>
      </c>
      <c r="H31" s="81">
        <v>1</v>
      </c>
      <c r="I31" s="13">
        <v>1</v>
      </c>
      <c r="J31" s="81">
        <f t="shared" si="0"/>
        <v>0.15</v>
      </c>
      <c r="K31" s="81">
        <f t="shared" si="1"/>
        <v>0.15</v>
      </c>
      <c r="L31" s="81">
        <f t="shared" si="3"/>
        <v>0.15</v>
      </c>
      <c r="N31" s="55"/>
    </row>
    <row r="32" spans="2:14" ht="12">
      <c r="B32" s="126" t="s">
        <v>81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N32" s="55"/>
    </row>
    <row r="33" spans="2:14" ht="12">
      <c r="B33" s="42" t="str">
        <f>TE!A7</f>
        <v>C1-3</v>
      </c>
      <c r="C33" s="48" t="str">
        <f>TE!B7</f>
        <v>Uncertainty of the network analyzer</v>
      </c>
      <c r="D33" s="81">
        <f>TE!C7</f>
        <v>0.13</v>
      </c>
      <c r="E33" s="81">
        <f>TE!D7</f>
        <v>0.2</v>
      </c>
      <c r="F33" s="81">
        <f>TE!E7</f>
        <v>0.2</v>
      </c>
      <c r="G33" s="42" t="str">
        <f>TE!F7</f>
        <v>Gaussian</v>
      </c>
      <c r="H33" s="81">
        <f>TE!G7</f>
        <v>1</v>
      </c>
      <c r="I33" s="13">
        <v>1</v>
      </c>
      <c r="J33" s="81">
        <f t="shared" ref="J33:J40" si="4">D33/$H33</f>
        <v>0.13</v>
      </c>
      <c r="K33" s="81">
        <f t="shared" ref="K33:K40" si="5">E33/$H33</f>
        <v>0.2</v>
      </c>
      <c r="L33" s="81">
        <f t="shared" ref="L33:L40" si="6">F33/$H33</f>
        <v>0.2</v>
      </c>
      <c r="N33" s="55"/>
    </row>
    <row r="34" spans="2:14" ht="12">
      <c r="B34" s="42" t="s">
        <v>205</v>
      </c>
      <c r="C34" s="47" t="s">
        <v>127</v>
      </c>
      <c r="D34" s="81">
        <v>0</v>
      </c>
      <c r="E34" s="81">
        <v>0</v>
      </c>
      <c r="F34" s="81">
        <v>0</v>
      </c>
      <c r="G34" s="13" t="s">
        <v>11</v>
      </c>
      <c r="H34" s="81">
        <v>1</v>
      </c>
      <c r="I34" s="13">
        <v>1</v>
      </c>
      <c r="J34" s="81">
        <f t="shared" si="4"/>
        <v>0</v>
      </c>
      <c r="K34" s="81">
        <f t="shared" si="5"/>
        <v>0</v>
      </c>
      <c r="L34" s="81">
        <f t="shared" si="6"/>
        <v>0</v>
      </c>
      <c r="N34" s="55"/>
    </row>
    <row r="35" spans="2:14" ht="12">
      <c r="B35" s="42" t="s">
        <v>206</v>
      </c>
      <c r="C35" s="47" t="s">
        <v>118</v>
      </c>
      <c r="D35" s="81">
        <v>0</v>
      </c>
      <c r="E35" s="81">
        <v>0</v>
      </c>
      <c r="F35" s="81">
        <v>0</v>
      </c>
      <c r="G35" s="13" t="s">
        <v>11</v>
      </c>
      <c r="H35" s="81">
        <v>1</v>
      </c>
      <c r="I35" s="13">
        <v>1</v>
      </c>
      <c r="J35" s="81">
        <f t="shared" si="4"/>
        <v>0</v>
      </c>
      <c r="K35" s="81">
        <f t="shared" si="5"/>
        <v>0</v>
      </c>
      <c r="L35" s="81">
        <f t="shared" si="6"/>
        <v>0</v>
      </c>
      <c r="N35" s="55"/>
    </row>
    <row r="36" spans="2:14" ht="12">
      <c r="B36" s="42" t="s">
        <v>207</v>
      </c>
      <c r="C36" s="47" t="s">
        <v>59</v>
      </c>
      <c r="D36" s="81">
        <v>0.02</v>
      </c>
      <c r="E36" s="81">
        <v>0.02</v>
      </c>
      <c r="F36" s="81">
        <v>0.02</v>
      </c>
      <c r="G36" s="13" t="s">
        <v>56</v>
      </c>
      <c r="H36" s="81">
        <f>2^0.5</f>
        <v>1.4142135623730951</v>
      </c>
      <c r="I36" s="13">
        <v>1</v>
      </c>
      <c r="J36" s="81">
        <f t="shared" si="4"/>
        <v>1.4142135623730949E-2</v>
      </c>
      <c r="K36" s="81">
        <f t="shared" si="5"/>
        <v>1.4142135623730949E-2</v>
      </c>
      <c r="L36" s="81">
        <f t="shared" si="6"/>
        <v>1.4142135623730949E-2</v>
      </c>
      <c r="N36" s="55"/>
    </row>
    <row r="37" spans="2:14" ht="12">
      <c r="B37" s="42" t="s">
        <v>208</v>
      </c>
      <c r="C37" s="47" t="s">
        <v>30</v>
      </c>
      <c r="D37" s="81">
        <v>0</v>
      </c>
      <c r="E37" s="81">
        <v>0</v>
      </c>
      <c r="F37" s="81">
        <v>0</v>
      </c>
      <c r="G37" s="13" t="s">
        <v>11</v>
      </c>
      <c r="H37" s="81">
        <v>1</v>
      </c>
      <c r="I37" s="13">
        <v>1</v>
      </c>
      <c r="J37" s="81">
        <f t="shared" si="4"/>
        <v>0</v>
      </c>
      <c r="K37" s="81">
        <f t="shared" si="5"/>
        <v>0</v>
      </c>
      <c r="L37" s="81">
        <f t="shared" si="6"/>
        <v>0</v>
      </c>
      <c r="N37" s="55"/>
    </row>
    <row r="38" spans="2:14" ht="12">
      <c r="B38" s="42" t="s">
        <v>209</v>
      </c>
      <c r="C38" s="47" t="s">
        <v>60</v>
      </c>
      <c r="D38" s="81">
        <v>0</v>
      </c>
      <c r="E38" s="81">
        <v>0</v>
      </c>
      <c r="F38" s="81">
        <v>0</v>
      </c>
      <c r="G38" s="13" t="s">
        <v>11</v>
      </c>
      <c r="H38" s="81">
        <v>1</v>
      </c>
      <c r="I38" s="13">
        <v>1</v>
      </c>
      <c r="J38" s="81">
        <f t="shared" si="4"/>
        <v>0</v>
      </c>
      <c r="K38" s="81">
        <f t="shared" si="5"/>
        <v>0</v>
      </c>
      <c r="L38" s="81">
        <f t="shared" si="6"/>
        <v>0</v>
      </c>
      <c r="N38" s="55"/>
    </row>
    <row r="39" spans="2:14" ht="12">
      <c r="B39" s="42" t="str">
        <f>TE!A8</f>
        <v>C1-4</v>
      </c>
      <c r="C39" s="48" t="str">
        <f>TE!B8</f>
        <v>Uncertainty of the absolute gain of the reference antenna</v>
      </c>
      <c r="D39" s="81">
        <f>TE!C8</f>
        <v>0.50229473419497439</v>
      </c>
      <c r="E39" s="81">
        <f>TE!D8</f>
        <v>0.4330127018922193</v>
      </c>
      <c r="F39" s="81">
        <f>TE!E8</f>
        <v>0.4330127018922193</v>
      </c>
      <c r="G39" s="42" t="str">
        <f>TE!F8</f>
        <v>Rectangular</v>
      </c>
      <c r="H39" s="81">
        <f>TE!G8</f>
        <v>1.7320508075688772</v>
      </c>
      <c r="I39" s="13">
        <v>1</v>
      </c>
      <c r="J39" s="81">
        <f t="shared" si="4"/>
        <v>0.28999999999999998</v>
      </c>
      <c r="K39" s="81">
        <f t="shared" si="5"/>
        <v>0.25</v>
      </c>
      <c r="L39" s="81">
        <f t="shared" si="6"/>
        <v>0.25</v>
      </c>
      <c r="N39" s="55"/>
    </row>
    <row r="40" spans="2:14" ht="12">
      <c r="B40" s="42" t="s">
        <v>210</v>
      </c>
      <c r="C40" s="47" t="s">
        <v>61</v>
      </c>
      <c r="D40" s="81">
        <v>8.7999999999999995E-2</v>
      </c>
      <c r="E40" s="81">
        <v>8.7999999999999995E-2</v>
      </c>
      <c r="F40" s="81">
        <v>8.7999999999999995E-2</v>
      </c>
      <c r="G40" s="13" t="s">
        <v>11</v>
      </c>
      <c r="H40" s="81">
        <v>1</v>
      </c>
      <c r="I40" s="13">
        <v>1</v>
      </c>
      <c r="J40" s="81">
        <f t="shared" si="4"/>
        <v>8.7999999999999995E-2</v>
      </c>
      <c r="K40" s="81">
        <f t="shared" si="5"/>
        <v>8.7999999999999995E-2</v>
      </c>
      <c r="L40" s="81">
        <f t="shared" si="6"/>
        <v>8.7999999999999995E-2</v>
      </c>
      <c r="N40" s="55"/>
    </row>
    <row r="41" spans="2:14" ht="12">
      <c r="N41" s="55"/>
    </row>
    <row r="42" spans="2:14" ht="12">
      <c r="N42" s="55"/>
    </row>
    <row r="43" spans="2:14" ht="12">
      <c r="N43" s="55"/>
    </row>
    <row r="44" spans="2:14" ht="12">
      <c r="N44" s="55"/>
    </row>
    <row r="45" spans="2:14" ht="12">
      <c r="N45" s="55"/>
    </row>
    <row r="46" spans="2:14" ht="12">
      <c r="N46" s="55"/>
    </row>
    <row r="47" spans="2:14" ht="12">
      <c r="N47" s="55"/>
    </row>
  </sheetData>
  <mergeCells count="8">
    <mergeCell ref="B4:L4"/>
    <mergeCell ref="B32:L32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zoomScale="85" zoomScaleNormal="85" workbookViewId="0">
      <selection activeCell="F3" sqref="D1:F1048576"/>
    </sheetView>
  </sheetViews>
  <sheetFormatPr defaultColWidth="9" defaultRowHeight="12.75"/>
  <cols>
    <col min="1" max="1" width="2.42578125" style="6" customWidth="1"/>
    <col min="2" max="2" width="9" style="6"/>
    <col min="3" max="3" width="50.28515625" style="7" customWidth="1"/>
    <col min="4" max="6" width="9" style="82"/>
    <col min="7" max="7" width="9" style="8"/>
    <col min="8" max="8" width="9" style="82"/>
    <col min="9" max="9" width="9" style="8"/>
    <col min="10" max="12" width="9" style="82"/>
    <col min="13" max="13" width="3.5703125" style="6" customWidth="1"/>
    <col min="14" max="14" width="32.7109375" style="33" customWidth="1"/>
    <col min="15" max="16384" width="9" style="6"/>
  </cols>
  <sheetData>
    <row r="1" spans="2:14" ht="12">
      <c r="B1" s="135" t="s">
        <v>82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N1" s="54" t="s">
        <v>250</v>
      </c>
    </row>
    <row r="2" spans="2:14" ht="34.5" customHeight="1">
      <c r="B2" s="11"/>
      <c r="C2" s="12"/>
      <c r="D2" s="128" t="s">
        <v>2</v>
      </c>
      <c r="E2" s="128"/>
      <c r="F2" s="128"/>
      <c r="G2" s="129" t="s">
        <v>3</v>
      </c>
      <c r="H2" s="128" t="s">
        <v>4</v>
      </c>
      <c r="I2" s="130" t="s">
        <v>71</v>
      </c>
      <c r="J2" s="131" t="s">
        <v>72</v>
      </c>
      <c r="K2" s="131"/>
      <c r="L2" s="131"/>
      <c r="N2" s="55"/>
    </row>
    <row r="3" spans="2:14" ht="22.5">
      <c r="B3" s="11"/>
      <c r="C3" s="12"/>
      <c r="D3" s="75" t="s">
        <v>267</v>
      </c>
      <c r="E3" s="76" t="s">
        <v>268</v>
      </c>
      <c r="F3" s="77" t="s">
        <v>269</v>
      </c>
      <c r="G3" s="129"/>
      <c r="H3" s="128"/>
      <c r="I3" s="130"/>
      <c r="J3" s="75" t="s">
        <v>267</v>
      </c>
      <c r="K3" s="76" t="s">
        <v>268</v>
      </c>
      <c r="L3" s="77" t="s">
        <v>269</v>
      </c>
      <c r="N3" s="55"/>
    </row>
    <row r="4" spans="2:14" ht="12">
      <c r="B4" s="126" t="s">
        <v>68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N4" s="55"/>
    </row>
    <row r="5" spans="2:14" ht="12">
      <c r="B5" s="11" t="s">
        <v>212</v>
      </c>
      <c r="C5" s="12" t="s">
        <v>73</v>
      </c>
      <c r="D5" s="81">
        <v>0</v>
      </c>
      <c r="E5" s="81">
        <v>0</v>
      </c>
      <c r="F5" s="81">
        <v>0</v>
      </c>
      <c r="G5" s="42" t="s">
        <v>27</v>
      </c>
      <c r="H5" s="81">
        <v>2</v>
      </c>
      <c r="I5" s="42" t="s">
        <v>116</v>
      </c>
      <c r="J5" s="81">
        <f t="shared" ref="J5:J14" si="0">D5/$H5</f>
        <v>0</v>
      </c>
      <c r="K5" s="81">
        <f t="shared" ref="K5:K14" si="1">E5/$H5</f>
        <v>0</v>
      </c>
      <c r="L5" s="81">
        <f t="shared" ref="L5" si="2">F5/$H5</f>
        <v>0</v>
      </c>
      <c r="N5" s="55"/>
    </row>
    <row r="6" spans="2:14" ht="12">
      <c r="B6" s="11" t="s">
        <v>226</v>
      </c>
      <c r="C6" s="12" t="s">
        <v>28</v>
      </c>
      <c r="D6" s="81">
        <v>0.18</v>
      </c>
      <c r="E6" s="81">
        <v>0.18</v>
      </c>
      <c r="F6" s="81">
        <v>0.18</v>
      </c>
      <c r="G6" s="42" t="s">
        <v>13</v>
      </c>
      <c r="H6" s="81">
        <f>2^0.5</f>
        <v>1.4142135623730951</v>
      </c>
      <c r="I6" s="42" t="s">
        <v>116</v>
      </c>
      <c r="J6" s="81">
        <f t="shared" si="0"/>
        <v>0.12727922061357855</v>
      </c>
      <c r="K6" s="81">
        <f t="shared" si="1"/>
        <v>0.12727922061357855</v>
      </c>
      <c r="L6" s="81">
        <f t="shared" ref="L6:L14" si="3">F6/$H6</f>
        <v>0.12727922061357855</v>
      </c>
      <c r="N6" s="55"/>
    </row>
    <row r="7" spans="2:14" ht="12">
      <c r="B7" s="11" t="s">
        <v>213</v>
      </c>
      <c r="C7" s="12" t="s">
        <v>74</v>
      </c>
      <c r="D7" s="81">
        <v>3.2500000000000001E-2</v>
      </c>
      <c r="E7" s="81">
        <v>3.2500000000000001E-2</v>
      </c>
      <c r="F7" s="81">
        <v>3.2500000000000001E-2</v>
      </c>
      <c r="G7" s="42" t="s">
        <v>117</v>
      </c>
      <c r="H7" s="81">
        <v>1</v>
      </c>
      <c r="I7" s="42" t="s">
        <v>116</v>
      </c>
      <c r="J7" s="81">
        <f t="shared" si="0"/>
        <v>3.2500000000000001E-2</v>
      </c>
      <c r="K7" s="81">
        <f t="shared" si="1"/>
        <v>3.2500000000000001E-2</v>
      </c>
      <c r="L7" s="81">
        <f t="shared" si="3"/>
        <v>3.2500000000000001E-2</v>
      </c>
      <c r="N7" s="55"/>
    </row>
    <row r="8" spans="2:14" ht="12">
      <c r="B8" s="11" t="str">
        <f>TE!A6</f>
        <v>C1-2</v>
      </c>
      <c r="C8" s="11" t="str">
        <f>TE!B6</f>
        <v>Uncertainty of the RF signal generator</v>
      </c>
      <c r="D8" s="81">
        <f>TE!C6</f>
        <v>0.46</v>
      </c>
      <c r="E8" s="81">
        <f>TE!D6</f>
        <v>0.46</v>
      </c>
      <c r="F8" s="81">
        <f>TE!E6</f>
        <v>0.46</v>
      </c>
      <c r="G8" s="42" t="str">
        <f>TE!F6</f>
        <v>Gaussian</v>
      </c>
      <c r="H8" s="81">
        <f>TE!G6</f>
        <v>1</v>
      </c>
      <c r="I8" s="42" t="s">
        <v>116</v>
      </c>
      <c r="J8" s="81">
        <f t="shared" si="0"/>
        <v>0.46</v>
      </c>
      <c r="K8" s="81">
        <f t="shared" si="1"/>
        <v>0.46</v>
      </c>
      <c r="L8" s="81">
        <f t="shared" si="3"/>
        <v>0.46</v>
      </c>
      <c r="N8" s="55"/>
    </row>
    <row r="9" spans="2:14" ht="12">
      <c r="B9" s="11" t="s">
        <v>215</v>
      </c>
      <c r="C9" s="12" t="s">
        <v>12</v>
      </c>
      <c r="D9" s="81">
        <v>0.01</v>
      </c>
      <c r="E9" s="81">
        <v>0.01</v>
      </c>
      <c r="F9" s="81">
        <v>0.01</v>
      </c>
      <c r="G9" s="42" t="s">
        <v>117</v>
      </c>
      <c r="H9" s="81">
        <v>1</v>
      </c>
      <c r="I9" s="42" t="s">
        <v>116</v>
      </c>
      <c r="J9" s="81">
        <f t="shared" si="0"/>
        <v>0.01</v>
      </c>
      <c r="K9" s="81">
        <f t="shared" si="1"/>
        <v>0.01</v>
      </c>
      <c r="L9" s="81">
        <f t="shared" si="3"/>
        <v>0.01</v>
      </c>
      <c r="N9" s="55"/>
    </row>
    <row r="10" spans="2:14" ht="24">
      <c r="B10" s="11" t="s">
        <v>227</v>
      </c>
      <c r="C10" s="12" t="s">
        <v>119</v>
      </c>
      <c r="D10" s="81">
        <v>0.05</v>
      </c>
      <c r="E10" s="81">
        <v>0.05</v>
      </c>
      <c r="F10" s="81">
        <v>0.05</v>
      </c>
      <c r="G10" s="42" t="s">
        <v>9</v>
      </c>
      <c r="H10" s="81">
        <f>3^0.5</f>
        <v>1.7320508075688772</v>
      </c>
      <c r="I10" s="42" t="s">
        <v>116</v>
      </c>
      <c r="J10" s="81">
        <f t="shared" si="0"/>
        <v>2.8867513459481291E-2</v>
      </c>
      <c r="K10" s="81">
        <f t="shared" si="1"/>
        <v>2.8867513459481291E-2</v>
      </c>
      <c r="L10" s="81">
        <f t="shared" si="3"/>
        <v>2.8867513459481291E-2</v>
      </c>
      <c r="N10" s="55"/>
    </row>
    <row r="11" spans="2:14" ht="12">
      <c r="B11" s="11" t="s">
        <v>216</v>
      </c>
      <c r="C11" s="12" t="s">
        <v>120</v>
      </c>
      <c r="D11" s="81">
        <v>0</v>
      </c>
      <c r="E11" s="81">
        <v>0</v>
      </c>
      <c r="F11" s="81">
        <v>0</v>
      </c>
      <c r="G11" s="42" t="s">
        <v>9</v>
      </c>
      <c r="H11" s="81">
        <f>3^0.5</f>
        <v>1.7320508075688772</v>
      </c>
      <c r="I11" s="42" t="s">
        <v>116</v>
      </c>
      <c r="J11" s="81">
        <f t="shared" si="0"/>
        <v>0</v>
      </c>
      <c r="K11" s="81">
        <f t="shared" si="1"/>
        <v>0</v>
      </c>
      <c r="L11" s="81">
        <f t="shared" si="3"/>
        <v>0</v>
      </c>
      <c r="N11" s="55"/>
    </row>
    <row r="12" spans="2:14" ht="12">
      <c r="B12" s="11" t="str">
        <f>TE!A5</f>
        <v>C1-1</v>
      </c>
      <c r="C12" s="11" t="str">
        <f>TE!B5</f>
        <v>RF power measurement equipment (e.g. spectrum analyzer, power meter)</v>
      </c>
      <c r="D12" s="81">
        <f>TE!C5</f>
        <v>0.14000000000000001</v>
      </c>
      <c r="E12" s="81">
        <f>TE!D5</f>
        <v>0.26</v>
      </c>
      <c r="F12" s="81">
        <f>TE!E5</f>
        <v>0.26</v>
      </c>
      <c r="G12" s="42" t="str">
        <f>TE!F5</f>
        <v>Gaussian</v>
      </c>
      <c r="H12" s="81">
        <f>TE!G5</f>
        <v>1</v>
      </c>
      <c r="I12" s="42" t="s">
        <v>116</v>
      </c>
      <c r="J12" s="81">
        <f t="shared" si="0"/>
        <v>0.14000000000000001</v>
      </c>
      <c r="K12" s="81">
        <f t="shared" si="1"/>
        <v>0.26</v>
      </c>
      <c r="L12" s="81">
        <f t="shared" si="3"/>
        <v>0.26</v>
      </c>
      <c r="N12" s="55"/>
    </row>
    <row r="13" spans="2:14" ht="12">
      <c r="B13" s="11" t="s">
        <v>218</v>
      </c>
      <c r="C13" s="12" t="s">
        <v>121</v>
      </c>
      <c r="D13" s="81">
        <v>5.5999999999999999E-3</v>
      </c>
      <c r="E13" s="81">
        <v>0.01</v>
      </c>
      <c r="F13" s="81">
        <v>0.01</v>
      </c>
      <c r="G13" s="42" t="s">
        <v>13</v>
      </c>
      <c r="H13" s="81">
        <f>2^0.5</f>
        <v>1.4142135623730951</v>
      </c>
      <c r="I13" s="42" t="s">
        <v>116</v>
      </c>
      <c r="J13" s="81">
        <f t="shared" si="0"/>
        <v>3.9597979746446655E-3</v>
      </c>
      <c r="K13" s="81">
        <f t="shared" si="1"/>
        <v>7.0710678118654745E-3</v>
      </c>
      <c r="L13" s="81">
        <f t="shared" si="3"/>
        <v>7.0710678118654745E-3</v>
      </c>
      <c r="N13" s="55"/>
    </row>
    <row r="14" spans="2:14" ht="12">
      <c r="B14" s="11" t="s">
        <v>219</v>
      </c>
      <c r="C14" s="12" t="s">
        <v>220</v>
      </c>
      <c r="D14" s="81">
        <v>0</v>
      </c>
      <c r="E14" s="81">
        <v>0</v>
      </c>
      <c r="F14" s="81">
        <v>0</v>
      </c>
      <c r="G14" s="42" t="s">
        <v>11</v>
      </c>
      <c r="H14" s="81">
        <v>1</v>
      </c>
      <c r="I14" s="42" t="s">
        <v>116</v>
      </c>
      <c r="J14" s="81">
        <f t="shared" si="0"/>
        <v>0</v>
      </c>
      <c r="K14" s="81">
        <f t="shared" si="1"/>
        <v>0</v>
      </c>
      <c r="L14" s="81">
        <f t="shared" si="3"/>
        <v>0</v>
      </c>
      <c r="N14" s="56"/>
    </row>
    <row r="15" spans="2:14" ht="12">
      <c r="B15" s="126" t="s">
        <v>81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N15" s="55"/>
    </row>
    <row r="16" spans="2:14" ht="12">
      <c r="B16" s="11" t="s">
        <v>217</v>
      </c>
      <c r="C16" s="12" t="s">
        <v>66</v>
      </c>
      <c r="D16" s="81">
        <v>0</v>
      </c>
      <c r="E16" s="81">
        <v>0</v>
      </c>
      <c r="F16" s="81">
        <v>0</v>
      </c>
      <c r="G16" s="42" t="s">
        <v>122</v>
      </c>
      <c r="H16" s="81">
        <v>2</v>
      </c>
      <c r="I16" s="42">
        <v>1</v>
      </c>
      <c r="J16" s="81">
        <f t="shared" ref="J16:J29" si="4">D16/$H16</f>
        <v>0</v>
      </c>
      <c r="K16" s="81">
        <f t="shared" ref="K16:K29" si="5">E16/$H16</f>
        <v>0</v>
      </c>
      <c r="L16" s="81">
        <f t="shared" ref="L16" si="6">F16/$H16</f>
        <v>0</v>
      </c>
      <c r="N16" s="55"/>
    </row>
    <row r="17" spans="2:14" ht="24">
      <c r="B17" s="11" t="s">
        <v>221</v>
      </c>
      <c r="C17" s="12" t="s">
        <v>75</v>
      </c>
      <c r="D17" s="81">
        <v>0</v>
      </c>
      <c r="E17" s="81">
        <v>0</v>
      </c>
      <c r="F17" s="81">
        <v>0</v>
      </c>
      <c r="G17" s="42" t="s">
        <v>9</v>
      </c>
      <c r="H17" s="81">
        <f>3^0.5</f>
        <v>1.7320508075688772</v>
      </c>
      <c r="I17" s="42">
        <v>1</v>
      </c>
      <c r="J17" s="81">
        <f t="shared" si="4"/>
        <v>0</v>
      </c>
      <c r="K17" s="81">
        <f t="shared" si="5"/>
        <v>0</v>
      </c>
      <c r="L17" s="81">
        <f t="shared" ref="L17:L29" si="7">F17/$H17</f>
        <v>0</v>
      </c>
      <c r="N17" s="55"/>
    </row>
    <row r="18" spans="2:14" ht="12">
      <c r="B18" s="11" t="s">
        <v>222</v>
      </c>
      <c r="C18" s="12" t="s">
        <v>76</v>
      </c>
      <c r="D18" s="81">
        <v>0.05</v>
      </c>
      <c r="E18" s="81">
        <v>0.05</v>
      </c>
      <c r="F18" s="81">
        <v>0.05</v>
      </c>
      <c r="G18" s="42" t="s">
        <v>13</v>
      </c>
      <c r="H18" s="81">
        <f t="shared" ref="H18:H20" si="8">2^0.5</f>
        <v>1.4142135623730951</v>
      </c>
      <c r="I18" s="42">
        <v>1</v>
      </c>
      <c r="J18" s="81">
        <f t="shared" si="4"/>
        <v>3.5355339059327376E-2</v>
      </c>
      <c r="K18" s="81">
        <f t="shared" si="5"/>
        <v>3.5355339059327376E-2</v>
      </c>
      <c r="L18" s="81">
        <f t="shared" si="7"/>
        <v>3.5355339059327376E-2</v>
      </c>
      <c r="N18" s="55"/>
    </row>
    <row r="19" spans="2:14" ht="12">
      <c r="B19" s="11" t="s">
        <v>223</v>
      </c>
      <c r="C19" s="12" t="s">
        <v>77</v>
      </c>
      <c r="D19" s="81">
        <v>0.03</v>
      </c>
      <c r="E19" s="81">
        <v>0.03</v>
      </c>
      <c r="F19" s="81">
        <v>0.03</v>
      </c>
      <c r="G19" s="42" t="s">
        <v>13</v>
      </c>
      <c r="H19" s="81">
        <f t="shared" si="8"/>
        <v>1.4142135623730951</v>
      </c>
      <c r="I19" s="42">
        <v>1</v>
      </c>
      <c r="J19" s="81">
        <f t="shared" si="4"/>
        <v>2.1213203435596423E-2</v>
      </c>
      <c r="K19" s="81">
        <f t="shared" si="5"/>
        <v>2.1213203435596423E-2</v>
      </c>
      <c r="L19" s="81">
        <f t="shared" si="7"/>
        <v>2.1213203435596423E-2</v>
      </c>
      <c r="N19" s="55"/>
    </row>
    <row r="20" spans="2:14" ht="24">
      <c r="B20" s="11" t="s">
        <v>225</v>
      </c>
      <c r="C20" s="12" t="s">
        <v>123</v>
      </c>
      <c r="D20" s="81">
        <v>0.15</v>
      </c>
      <c r="E20" s="81">
        <v>0.15</v>
      </c>
      <c r="F20" s="81">
        <v>0.15</v>
      </c>
      <c r="G20" s="42" t="s">
        <v>13</v>
      </c>
      <c r="H20" s="81">
        <f t="shared" si="8"/>
        <v>1.4142135623730951</v>
      </c>
      <c r="I20" s="42">
        <v>1</v>
      </c>
      <c r="J20" s="81">
        <f t="shared" si="4"/>
        <v>0.10606601717798211</v>
      </c>
      <c r="K20" s="81">
        <f t="shared" si="5"/>
        <v>0.10606601717798211</v>
      </c>
      <c r="L20" s="81">
        <f t="shared" si="7"/>
        <v>0.10606601717798211</v>
      </c>
      <c r="N20" s="55"/>
    </row>
    <row r="21" spans="2:14" ht="12">
      <c r="B21" s="11" t="s">
        <v>214</v>
      </c>
      <c r="C21" s="12" t="s">
        <v>78</v>
      </c>
      <c r="D21" s="81">
        <v>0.17799999999999999</v>
      </c>
      <c r="E21" s="81">
        <v>0.17799999999999999</v>
      </c>
      <c r="F21" s="81">
        <v>0.17799999999999999</v>
      </c>
      <c r="G21" s="42" t="s">
        <v>11</v>
      </c>
      <c r="H21" s="81">
        <v>1</v>
      </c>
      <c r="I21" s="42">
        <v>1</v>
      </c>
      <c r="J21" s="81">
        <f t="shared" si="4"/>
        <v>0.17799999999999999</v>
      </c>
      <c r="K21" s="81">
        <f t="shared" si="5"/>
        <v>0.17799999999999999</v>
      </c>
      <c r="L21" s="81">
        <f t="shared" si="7"/>
        <v>0.17799999999999999</v>
      </c>
      <c r="N21" s="55"/>
    </row>
    <row r="22" spans="2:14" ht="24">
      <c r="B22" s="11" t="s">
        <v>228</v>
      </c>
      <c r="C22" s="12" t="s">
        <v>124</v>
      </c>
      <c r="D22" s="81">
        <v>0.05</v>
      </c>
      <c r="E22" s="81">
        <v>0.05</v>
      </c>
      <c r="F22" s="81">
        <v>0.05</v>
      </c>
      <c r="G22" s="42" t="s">
        <v>9</v>
      </c>
      <c r="H22" s="81">
        <f t="shared" ref="H22:H23" si="9">3^0.5</f>
        <v>1.7320508075688772</v>
      </c>
      <c r="I22" s="42">
        <v>1</v>
      </c>
      <c r="J22" s="81">
        <f t="shared" si="4"/>
        <v>2.8867513459481291E-2</v>
      </c>
      <c r="K22" s="81">
        <f t="shared" si="5"/>
        <v>2.8867513459481291E-2</v>
      </c>
      <c r="L22" s="81">
        <f t="shared" si="7"/>
        <v>2.8867513459481291E-2</v>
      </c>
      <c r="N22" s="55"/>
    </row>
    <row r="23" spans="2:14" ht="24">
      <c r="B23" s="11" t="s">
        <v>229</v>
      </c>
      <c r="C23" s="12" t="s">
        <v>125</v>
      </c>
      <c r="D23" s="81">
        <v>0</v>
      </c>
      <c r="E23" s="81">
        <v>0</v>
      </c>
      <c r="F23" s="81">
        <v>0</v>
      </c>
      <c r="G23" s="42" t="s">
        <v>9</v>
      </c>
      <c r="H23" s="81">
        <f t="shared" si="9"/>
        <v>1.7320508075688772</v>
      </c>
      <c r="I23" s="42">
        <v>1</v>
      </c>
      <c r="J23" s="81">
        <f t="shared" si="4"/>
        <v>0</v>
      </c>
      <c r="K23" s="81">
        <f t="shared" si="5"/>
        <v>0</v>
      </c>
      <c r="L23" s="81">
        <f t="shared" si="7"/>
        <v>0</v>
      </c>
      <c r="N23" s="55"/>
    </row>
    <row r="24" spans="2:14" ht="12">
      <c r="B24" s="11" t="str">
        <f>TE!A5</f>
        <v>C1-1</v>
      </c>
      <c r="C24" s="11" t="str">
        <f>TE!B5</f>
        <v>RF power measurement equipment (e.g. spectrum analyzer, power meter)</v>
      </c>
      <c r="D24" s="81">
        <f>TE!C5</f>
        <v>0.14000000000000001</v>
      </c>
      <c r="E24" s="81">
        <f>TE!D5</f>
        <v>0.26</v>
      </c>
      <c r="F24" s="81">
        <f>TE!E5</f>
        <v>0.26</v>
      </c>
      <c r="G24" s="42" t="str">
        <f>TE!F5</f>
        <v>Gaussian</v>
      </c>
      <c r="H24" s="81">
        <f>TE!G5</f>
        <v>1</v>
      </c>
      <c r="I24" s="42">
        <v>1</v>
      </c>
      <c r="J24" s="81">
        <f t="shared" si="4"/>
        <v>0.14000000000000001</v>
      </c>
      <c r="K24" s="81">
        <f t="shared" si="5"/>
        <v>0.26</v>
      </c>
      <c r="L24" s="81">
        <f t="shared" si="7"/>
        <v>0.26</v>
      </c>
      <c r="N24" s="55"/>
    </row>
    <row r="25" spans="2:14" ht="24">
      <c r="B25" s="11" t="s">
        <v>224</v>
      </c>
      <c r="C25" s="12" t="s">
        <v>126</v>
      </c>
      <c r="D25" s="81">
        <v>8.2000000000000003E-2</v>
      </c>
      <c r="E25" s="81">
        <v>8.2000000000000003E-2</v>
      </c>
      <c r="F25" s="81">
        <v>8.2000000000000003E-2</v>
      </c>
      <c r="G25" s="42" t="s">
        <v>9</v>
      </c>
      <c r="H25" s="81">
        <f>3^0.5</f>
        <v>1.7320508075688772</v>
      </c>
      <c r="I25" s="42">
        <v>1</v>
      </c>
      <c r="J25" s="81">
        <f t="shared" si="4"/>
        <v>4.7342722073549316E-2</v>
      </c>
      <c r="K25" s="81">
        <f t="shared" si="5"/>
        <v>4.7342722073549316E-2</v>
      </c>
      <c r="L25" s="81">
        <f t="shared" si="7"/>
        <v>4.7342722073549316E-2</v>
      </c>
      <c r="N25" s="55"/>
    </row>
    <row r="26" spans="2:14" ht="12">
      <c r="B26" s="11" t="s">
        <v>230</v>
      </c>
      <c r="C26" s="12" t="s">
        <v>127</v>
      </c>
      <c r="D26" s="81">
        <v>0.2</v>
      </c>
      <c r="E26" s="81">
        <v>0.3</v>
      </c>
      <c r="F26" s="81">
        <v>0.3</v>
      </c>
      <c r="G26" s="42" t="s">
        <v>13</v>
      </c>
      <c r="H26" s="81">
        <f>2^0.5</f>
        <v>1.4142135623730951</v>
      </c>
      <c r="I26" s="42">
        <v>1</v>
      </c>
      <c r="J26" s="81">
        <f t="shared" si="4"/>
        <v>0.1414213562373095</v>
      </c>
      <c r="K26" s="81">
        <f t="shared" si="5"/>
        <v>0.21213203435596423</v>
      </c>
      <c r="L26" s="81">
        <f t="shared" si="7"/>
        <v>0.21213203435596423</v>
      </c>
      <c r="N26" s="55"/>
    </row>
    <row r="27" spans="2:14" ht="12">
      <c r="B27" s="11" t="s">
        <v>231</v>
      </c>
      <c r="C27" s="12" t="s">
        <v>118</v>
      </c>
      <c r="D27" s="81">
        <v>0.18</v>
      </c>
      <c r="E27" s="81">
        <v>0.18</v>
      </c>
      <c r="F27" s="81">
        <v>0.18</v>
      </c>
      <c r="G27" s="42" t="s">
        <v>9</v>
      </c>
      <c r="H27" s="81">
        <f t="shared" ref="H27" si="10">3^0.5</f>
        <v>1.7320508075688772</v>
      </c>
      <c r="I27" s="42">
        <v>1</v>
      </c>
      <c r="J27" s="81">
        <f t="shared" si="4"/>
        <v>0.10392304845413264</v>
      </c>
      <c r="K27" s="81">
        <f t="shared" si="5"/>
        <v>0.10392304845413264</v>
      </c>
      <c r="L27" s="81">
        <f t="shared" si="7"/>
        <v>0.10392304845413264</v>
      </c>
      <c r="N27" s="55"/>
    </row>
    <row r="28" spans="2:14" ht="12">
      <c r="B28" s="11" t="str">
        <f>TE!A8</f>
        <v>C1-4</v>
      </c>
      <c r="C28" s="11" t="str">
        <f>TE!B8</f>
        <v>Uncertainty of the absolute gain of the reference antenna</v>
      </c>
      <c r="D28" s="81">
        <f>TE!C8</f>
        <v>0.50229473419497439</v>
      </c>
      <c r="E28" s="81">
        <f>TE!D8</f>
        <v>0.4330127018922193</v>
      </c>
      <c r="F28" s="81">
        <f>TE!E8</f>
        <v>0.4330127018922193</v>
      </c>
      <c r="G28" s="42" t="str">
        <f>TE!F8</f>
        <v>Rectangular</v>
      </c>
      <c r="H28" s="81">
        <f>TE!G8</f>
        <v>1.7320508075688772</v>
      </c>
      <c r="I28" s="42">
        <v>1</v>
      </c>
      <c r="J28" s="84">
        <f t="shared" si="4"/>
        <v>0.28999999999999998</v>
      </c>
      <c r="K28" s="84">
        <f t="shared" si="5"/>
        <v>0.25</v>
      </c>
      <c r="L28" s="84">
        <f t="shared" si="7"/>
        <v>0.25</v>
      </c>
      <c r="N28" s="55"/>
    </row>
    <row r="29" spans="2:14" ht="24">
      <c r="B29" s="11" t="s">
        <v>232</v>
      </c>
      <c r="C29" s="12" t="s">
        <v>128</v>
      </c>
      <c r="D29" s="81">
        <v>0</v>
      </c>
      <c r="E29" s="81">
        <v>0</v>
      </c>
      <c r="F29" s="81">
        <v>0</v>
      </c>
      <c r="G29" s="42" t="s">
        <v>11</v>
      </c>
      <c r="H29" s="81">
        <v>1</v>
      </c>
      <c r="I29" s="42">
        <v>1</v>
      </c>
      <c r="J29" s="81">
        <f t="shared" si="4"/>
        <v>0</v>
      </c>
      <c r="K29" s="81">
        <f t="shared" si="5"/>
        <v>0</v>
      </c>
      <c r="L29" s="81">
        <f t="shared" si="7"/>
        <v>0</v>
      </c>
      <c r="N29" s="55"/>
    </row>
    <row r="30" spans="2:14" ht="12">
      <c r="N30" s="55"/>
    </row>
    <row r="31" spans="2:14" ht="12">
      <c r="N31" s="55"/>
    </row>
    <row r="32" spans="2:14" ht="12">
      <c r="N32" s="55"/>
    </row>
    <row r="33" spans="14:14" ht="12">
      <c r="N33" s="55"/>
    </row>
    <row r="34" spans="14:14" ht="12">
      <c r="N34" s="55"/>
    </row>
    <row r="35" spans="14:14" ht="12">
      <c r="N35" s="55"/>
    </row>
    <row r="36" spans="14:14" ht="12">
      <c r="N36" s="55"/>
    </row>
    <row r="37" spans="14:14" ht="12">
      <c r="N37" s="55"/>
    </row>
    <row r="38" spans="14:14" ht="12">
      <c r="N38" s="55"/>
    </row>
    <row r="39" spans="14:14" ht="12">
      <c r="N39" s="55"/>
    </row>
    <row r="40" spans="14:14" ht="12">
      <c r="N40" s="55"/>
    </row>
    <row r="41" spans="14:14" ht="12">
      <c r="N41" s="55"/>
    </row>
    <row r="42" spans="14:14" ht="12">
      <c r="N42" s="55"/>
    </row>
    <row r="43" spans="14:14" ht="12">
      <c r="N43" s="55"/>
    </row>
    <row r="44" spans="14:14" ht="12">
      <c r="N44" s="55"/>
    </row>
    <row r="45" spans="14:14" ht="12">
      <c r="N45" s="55"/>
    </row>
    <row r="46" spans="14:14" ht="12">
      <c r="N46" s="55"/>
    </row>
    <row r="47" spans="14:14" ht="12">
      <c r="N47" s="55"/>
    </row>
  </sheetData>
  <mergeCells count="8">
    <mergeCell ref="B4:L4"/>
    <mergeCell ref="B15:L15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zoomScale="85" zoomScaleNormal="85" workbookViewId="0"/>
  </sheetViews>
  <sheetFormatPr defaultColWidth="9" defaultRowHeight="12.75"/>
  <cols>
    <col min="1" max="1" width="2.5703125" style="6" customWidth="1"/>
    <col min="2" max="2" width="9" style="6"/>
    <col min="3" max="3" width="50.28515625" style="7" customWidth="1"/>
    <col min="4" max="6" width="9" style="82"/>
    <col min="7" max="7" width="9" style="8"/>
    <col min="8" max="8" width="9" style="82"/>
    <col min="9" max="9" width="9" style="8"/>
    <col min="10" max="12" width="9" style="82"/>
    <col min="13" max="13" width="2.5703125" style="6" customWidth="1"/>
    <col min="14" max="14" width="32.7109375" style="33" customWidth="1"/>
    <col min="15" max="16384" width="9" style="6"/>
  </cols>
  <sheetData>
    <row r="1" spans="2:14" ht="12">
      <c r="B1" s="136" t="s">
        <v>90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N1" s="54" t="s">
        <v>277</v>
      </c>
    </row>
    <row r="2" spans="2:14" ht="34.5" customHeight="1">
      <c r="B2" s="11"/>
      <c r="C2" s="12"/>
      <c r="D2" s="128" t="s">
        <v>2</v>
      </c>
      <c r="E2" s="128"/>
      <c r="F2" s="128"/>
      <c r="G2" s="129" t="s">
        <v>3</v>
      </c>
      <c r="H2" s="128" t="s">
        <v>4</v>
      </c>
      <c r="I2" s="130" t="s">
        <v>71</v>
      </c>
      <c r="J2" s="131" t="s">
        <v>72</v>
      </c>
      <c r="K2" s="131"/>
      <c r="L2" s="131"/>
      <c r="N2" s="55"/>
    </row>
    <row r="3" spans="2:14" ht="22.5">
      <c r="B3" s="11"/>
      <c r="C3" s="12"/>
      <c r="D3" s="75" t="s">
        <v>267</v>
      </c>
      <c r="E3" s="76" t="s">
        <v>268</v>
      </c>
      <c r="F3" s="77" t="s">
        <v>269</v>
      </c>
      <c r="G3" s="129"/>
      <c r="H3" s="128"/>
      <c r="I3" s="130"/>
      <c r="J3" s="75" t="s">
        <v>267</v>
      </c>
      <c r="K3" s="76" t="s">
        <v>268</v>
      </c>
      <c r="L3" s="77" t="s">
        <v>269</v>
      </c>
      <c r="N3" s="55"/>
    </row>
    <row r="4" spans="2:14" ht="12">
      <c r="B4" s="126" t="s">
        <v>68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N4" s="55"/>
    </row>
    <row r="5" spans="2:14" ht="12">
      <c r="B5" s="11" t="s">
        <v>234</v>
      </c>
      <c r="C5" s="12" t="s">
        <v>64</v>
      </c>
      <c r="D5" s="81">
        <v>0.1</v>
      </c>
      <c r="E5" s="81">
        <v>0.1</v>
      </c>
      <c r="F5" s="81">
        <v>0.1</v>
      </c>
      <c r="G5" s="42" t="s">
        <v>9</v>
      </c>
      <c r="H5" s="81">
        <f>3^0.5</f>
        <v>1.7320508075688772</v>
      </c>
      <c r="I5" s="42">
        <v>1</v>
      </c>
      <c r="J5" s="81">
        <f>D5/$H5</f>
        <v>5.7735026918962581E-2</v>
      </c>
      <c r="K5" s="81">
        <f t="shared" ref="K5:K11" si="0">E5/$H5</f>
        <v>5.7735026918962581E-2</v>
      </c>
      <c r="L5" s="81">
        <f t="shared" ref="L5:L11" si="1">F5/$H5</f>
        <v>5.7735026918962581E-2</v>
      </c>
      <c r="N5" s="55"/>
    </row>
    <row r="6" spans="2:14" ht="12">
      <c r="B6" s="11" t="str">
        <f>TE!A6</f>
        <v>C1-2</v>
      </c>
      <c r="C6" s="11" t="str">
        <f>TE!B6</f>
        <v>Uncertainty of the RF signal generator</v>
      </c>
      <c r="D6" s="81">
        <f>TE!C6</f>
        <v>0.46</v>
      </c>
      <c r="E6" s="81">
        <f>TE!D6</f>
        <v>0.46</v>
      </c>
      <c r="F6" s="81">
        <f>TE!E6</f>
        <v>0.46</v>
      </c>
      <c r="G6" s="42" t="str">
        <f>TE!F6</f>
        <v>Gaussian</v>
      </c>
      <c r="H6" s="81">
        <f>TE!G6</f>
        <v>1</v>
      </c>
      <c r="I6" s="42">
        <v>1</v>
      </c>
      <c r="J6" s="81">
        <f t="shared" ref="J6:J11" si="2">D6/$H6</f>
        <v>0.46</v>
      </c>
      <c r="K6" s="81">
        <f t="shared" si="0"/>
        <v>0.46</v>
      </c>
      <c r="L6" s="81">
        <f t="shared" si="1"/>
        <v>0.46</v>
      </c>
      <c r="N6" s="55"/>
    </row>
    <row r="7" spans="2:14" ht="24">
      <c r="B7" s="11" t="s">
        <v>235</v>
      </c>
      <c r="C7" s="12" t="s">
        <v>91</v>
      </c>
      <c r="D7" s="81">
        <v>0.05</v>
      </c>
      <c r="E7" s="81">
        <v>0.14000000000000001</v>
      </c>
      <c r="F7" s="94">
        <v>0.2</v>
      </c>
      <c r="G7" s="42" t="s">
        <v>9</v>
      </c>
      <c r="H7" s="81">
        <f>3^0.5</f>
        <v>1.7320508075688772</v>
      </c>
      <c r="I7" s="42">
        <v>1</v>
      </c>
      <c r="J7" s="81">
        <f t="shared" si="2"/>
        <v>2.8867513459481291E-2</v>
      </c>
      <c r="K7" s="81">
        <f t="shared" si="0"/>
        <v>8.0829037686547617E-2</v>
      </c>
      <c r="L7" s="94">
        <f t="shared" si="1"/>
        <v>0.11547005383792516</v>
      </c>
      <c r="N7" s="55" t="s">
        <v>276</v>
      </c>
    </row>
    <row r="8" spans="2:14" ht="12">
      <c r="B8" s="11" t="s">
        <v>274</v>
      </c>
      <c r="C8" s="12" t="s">
        <v>92</v>
      </c>
      <c r="D8" s="81">
        <v>8.5999999999999993E-2</v>
      </c>
      <c r="E8" s="81">
        <v>8.5999999999999993E-2</v>
      </c>
      <c r="F8" s="81">
        <v>8.5999999999999993E-2</v>
      </c>
      <c r="G8" s="42" t="s">
        <v>11</v>
      </c>
      <c r="H8" s="81">
        <v>1</v>
      </c>
      <c r="I8" s="42">
        <v>1</v>
      </c>
      <c r="J8" s="81">
        <f t="shared" si="2"/>
        <v>8.5999999999999993E-2</v>
      </c>
      <c r="K8" s="81">
        <f t="shared" si="0"/>
        <v>8.5999999999999993E-2</v>
      </c>
      <c r="L8" s="81">
        <f t="shared" si="1"/>
        <v>8.5999999999999993E-2</v>
      </c>
      <c r="N8" s="55"/>
    </row>
    <row r="9" spans="2:14" ht="12">
      <c r="B9" s="11" t="s">
        <v>236</v>
      </c>
      <c r="C9" s="12" t="s">
        <v>29</v>
      </c>
      <c r="D9" s="81">
        <v>0.42</v>
      </c>
      <c r="E9" s="81">
        <v>0.43</v>
      </c>
      <c r="F9" s="94">
        <v>0.56999999999999995</v>
      </c>
      <c r="G9" s="42" t="s">
        <v>9</v>
      </c>
      <c r="H9" s="81">
        <f>3^0.5</f>
        <v>1.7320508075688772</v>
      </c>
      <c r="I9" s="42">
        <v>1</v>
      </c>
      <c r="J9" s="81">
        <f t="shared" si="2"/>
        <v>0.24248711305964282</v>
      </c>
      <c r="K9" s="81">
        <f t="shared" si="0"/>
        <v>0.2482606157515391</v>
      </c>
      <c r="L9" s="94">
        <f t="shared" si="1"/>
        <v>0.32908965343808666</v>
      </c>
      <c r="N9" s="55" t="s">
        <v>276</v>
      </c>
    </row>
    <row r="10" spans="2:14" ht="12">
      <c r="B10" s="11" t="s">
        <v>237</v>
      </c>
      <c r="C10" s="12" t="s">
        <v>93</v>
      </c>
      <c r="D10" s="81">
        <v>0</v>
      </c>
      <c r="E10" s="81">
        <v>0</v>
      </c>
      <c r="F10" s="81">
        <v>0</v>
      </c>
      <c r="G10" s="42" t="s">
        <v>11</v>
      </c>
      <c r="H10" s="81">
        <v>1</v>
      </c>
      <c r="I10" s="42">
        <v>1</v>
      </c>
      <c r="J10" s="81">
        <f t="shared" si="2"/>
        <v>0</v>
      </c>
      <c r="K10" s="81">
        <f t="shared" si="0"/>
        <v>0</v>
      </c>
      <c r="L10" s="81">
        <f t="shared" si="1"/>
        <v>0</v>
      </c>
      <c r="N10" s="55"/>
    </row>
    <row r="11" spans="2:14" ht="12">
      <c r="B11" s="11" t="s">
        <v>238</v>
      </c>
      <c r="C11" s="12" t="s">
        <v>94</v>
      </c>
      <c r="D11" s="98">
        <v>0.1</v>
      </c>
      <c r="E11" s="98">
        <v>0.1</v>
      </c>
      <c r="F11" s="94">
        <v>0.15</v>
      </c>
      <c r="G11" s="42" t="s">
        <v>9</v>
      </c>
      <c r="H11" s="81">
        <f>3^0.5</f>
        <v>1.7320508075688772</v>
      </c>
      <c r="I11" s="42">
        <v>1</v>
      </c>
      <c r="J11" s="84">
        <f t="shared" si="2"/>
        <v>5.7735026918962581E-2</v>
      </c>
      <c r="K11" s="84">
        <f t="shared" si="0"/>
        <v>5.7735026918962581E-2</v>
      </c>
      <c r="L11" s="94">
        <f t="shared" si="1"/>
        <v>8.6602540378443865E-2</v>
      </c>
      <c r="N11" s="55" t="s">
        <v>276</v>
      </c>
    </row>
    <row r="12" spans="2:14" ht="12">
      <c r="B12" s="11" t="s">
        <v>248</v>
      </c>
      <c r="C12" s="12" t="s">
        <v>102</v>
      </c>
      <c r="D12" s="81">
        <v>0.13</v>
      </c>
      <c r="E12" s="81">
        <v>0.13</v>
      </c>
      <c r="F12" s="81">
        <v>0.13</v>
      </c>
      <c r="G12" s="42" t="s">
        <v>9</v>
      </c>
      <c r="H12" s="81">
        <f>3^0.5</f>
        <v>1.7320508075688772</v>
      </c>
      <c r="I12" s="42">
        <v>1</v>
      </c>
      <c r="J12" s="81">
        <f>D12/$H12</f>
        <v>7.5055534994651354E-2</v>
      </c>
      <c r="K12" s="81">
        <f>E12/$H12</f>
        <v>7.5055534994651354E-2</v>
      </c>
      <c r="L12" s="81">
        <f>F12/$H12</f>
        <v>7.5055534994651354E-2</v>
      </c>
      <c r="N12" s="55"/>
    </row>
    <row r="13" spans="2:14" ht="12">
      <c r="B13" s="126" t="s">
        <v>81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N13" s="55"/>
    </row>
    <row r="14" spans="2:14" ht="12">
      <c r="B14" s="11" t="str">
        <f>TE!A7</f>
        <v>C1-3</v>
      </c>
      <c r="C14" s="11" t="str">
        <f>TE!B7</f>
        <v>Uncertainty of the network analyzer</v>
      </c>
      <c r="D14" s="81">
        <f>TE!C7</f>
        <v>0.13</v>
      </c>
      <c r="E14" s="81">
        <f>TE!D7</f>
        <v>0.2</v>
      </c>
      <c r="F14" s="81">
        <f>TE!E7</f>
        <v>0.2</v>
      </c>
      <c r="G14" s="42" t="str">
        <f>TE!F7</f>
        <v>Gaussian</v>
      </c>
      <c r="H14" s="81">
        <f>TE!G7</f>
        <v>1</v>
      </c>
      <c r="I14" s="42">
        <v>1</v>
      </c>
      <c r="J14" s="81">
        <f t="shared" ref="J14:J26" si="3">D14/$H14</f>
        <v>0.13</v>
      </c>
      <c r="K14" s="81">
        <f t="shared" ref="K14:K26" si="4">E14/$H14</f>
        <v>0.2</v>
      </c>
      <c r="L14" s="81">
        <f t="shared" ref="L14:L26" si="5">F14/$H14</f>
        <v>0.2</v>
      </c>
      <c r="N14" s="55"/>
    </row>
    <row r="15" spans="2:14" ht="24">
      <c r="B15" s="11" t="s">
        <v>239</v>
      </c>
      <c r="C15" s="12" t="s">
        <v>95</v>
      </c>
      <c r="D15" s="81">
        <v>0.127</v>
      </c>
      <c r="E15" s="81">
        <v>0.32500000000000001</v>
      </c>
      <c r="F15" s="81">
        <v>0.32500000000000001</v>
      </c>
      <c r="G15" s="42" t="s">
        <v>13</v>
      </c>
      <c r="H15" s="81">
        <f>2^0.5</f>
        <v>1.4142135623730951</v>
      </c>
      <c r="I15" s="42">
        <v>1</v>
      </c>
      <c r="J15" s="81">
        <f t="shared" si="3"/>
        <v>8.9802561210691537E-2</v>
      </c>
      <c r="K15" s="81">
        <f t="shared" si="4"/>
        <v>0.22980970388562794</v>
      </c>
      <c r="L15" s="81">
        <f t="shared" si="5"/>
        <v>0.22980970388562794</v>
      </c>
      <c r="N15" s="56"/>
    </row>
    <row r="16" spans="2:14" ht="12">
      <c r="B16" s="11" t="s">
        <v>240</v>
      </c>
      <c r="C16" s="12" t="s">
        <v>96</v>
      </c>
      <c r="D16" s="81">
        <v>0.18</v>
      </c>
      <c r="E16" s="81">
        <v>0.18</v>
      </c>
      <c r="F16" s="81">
        <v>0.18</v>
      </c>
      <c r="G16" s="42" t="s">
        <v>9</v>
      </c>
      <c r="H16" s="81">
        <f>3^0.5</f>
        <v>1.7320508075688772</v>
      </c>
      <c r="I16" s="42">
        <v>1</v>
      </c>
      <c r="J16" s="81">
        <f t="shared" si="3"/>
        <v>0.10392304845413264</v>
      </c>
      <c r="K16" s="81">
        <f t="shared" si="4"/>
        <v>0.10392304845413264</v>
      </c>
      <c r="L16" s="81">
        <f t="shared" si="5"/>
        <v>0.10392304845413264</v>
      </c>
      <c r="N16" s="55"/>
    </row>
    <row r="17" spans="2:14" ht="12">
      <c r="B17" s="11" t="s">
        <v>274</v>
      </c>
      <c r="C17" s="12" t="s">
        <v>92</v>
      </c>
      <c r="D17" s="81">
        <v>8.5999999999999993E-2</v>
      </c>
      <c r="E17" s="81">
        <v>8.5999999999999993E-2</v>
      </c>
      <c r="F17" s="81">
        <v>8.5999999999999993E-2</v>
      </c>
      <c r="G17" s="42" t="s">
        <v>11</v>
      </c>
      <c r="H17" s="81">
        <v>1</v>
      </c>
      <c r="I17" s="42">
        <v>1</v>
      </c>
      <c r="J17" s="81">
        <f t="shared" si="3"/>
        <v>8.5999999999999993E-2</v>
      </c>
      <c r="K17" s="81">
        <f t="shared" si="4"/>
        <v>8.5999999999999993E-2</v>
      </c>
      <c r="L17" s="81">
        <f t="shared" si="5"/>
        <v>8.5999999999999993E-2</v>
      </c>
      <c r="N17" s="55"/>
    </row>
    <row r="18" spans="2:14" ht="12">
      <c r="B18" s="11" t="s">
        <v>241</v>
      </c>
      <c r="C18" s="12" t="s">
        <v>30</v>
      </c>
      <c r="D18" s="81">
        <v>0.10299999999999999</v>
      </c>
      <c r="E18" s="81">
        <v>0.104</v>
      </c>
      <c r="F18" s="81">
        <v>0.104</v>
      </c>
      <c r="G18" s="42" t="s">
        <v>9</v>
      </c>
      <c r="H18" s="81">
        <f>3^0.5</f>
        <v>1.7320508075688772</v>
      </c>
      <c r="I18" s="42">
        <v>1</v>
      </c>
      <c r="J18" s="81">
        <f t="shared" si="3"/>
        <v>5.9467077726531453E-2</v>
      </c>
      <c r="K18" s="81">
        <f t="shared" si="4"/>
        <v>6.0044427995721079E-2</v>
      </c>
      <c r="L18" s="81">
        <f t="shared" si="5"/>
        <v>6.0044427995721079E-2</v>
      </c>
      <c r="N18" s="55"/>
    </row>
    <row r="19" spans="2:14" ht="12">
      <c r="B19" s="11" t="str">
        <f>TE!A8</f>
        <v>C1-4</v>
      </c>
      <c r="C19" s="11" t="str">
        <f>TE!B8</f>
        <v>Uncertainty of the absolute gain of the reference antenna</v>
      </c>
      <c r="D19" s="81">
        <f>TE!C8</f>
        <v>0.50229473419497439</v>
      </c>
      <c r="E19" s="81">
        <f>TE!D8</f>
        <v>0.4330127018922193</v>
      </c>
      <c r="F19" s="81">
        <f>TE!E8</f>
        <v>0.4330127018922193</v>
      </c>
      <c r="G19" s="42" t="str">
        <f>TE!F8</f>
        <v>Rectangular</v>
      </c>
      <c r="H19" s="81">
        <f>TE!G8</f>
        <v>1.7320508075688772</v>
      </c>
      <c r="I19" s="42">
        <v>1</v>
      </c>
      <c r="J19" s="81">
        <f t="shared" si="3"/>
        <v>0.28999999999999998</v>
      </c>
      <c r="K19" s="81">
        <f t="shared" si="4"/>
        <v>0.25</v>
      </c>
      <c r="L19" s="81">
        <f t="shared" si="5"/>
        <v>0.25</v>
      </c>
      <c r="N19" s="55"/>
    </row>
    <row r="20" spans="2:14" ht="12">
      <c r="B20" s="11" t="s">
        <v>242</v>
      </c>
      <c r="C20" s="12" t="s">
        <v>97</v>
      </c>
      <c r="D20" s="81">
        <v>0</v>
      </c>
      <c r="E20" s="81">
        <v>0</v>
      </c>
      <c r="F20" s="81">
        <v>0</v>
      </c>
      <c r="G20" s="42" t="s">
        <v>67</v>
      </c>
      <c r="H20" s="81">
        <v>2</v>
      </c>
      <c r="I20" s="42">
        <v>1</v>
      </c>
      <c r="J20" s="81">
        <f t="shared" si="3"/>
        <v>0</v>
      </c>
      <c r="K20" s="81">
        <f t="shared" si="4"/>
        <v>0</v>
      </c>
      <c r="L20" s="81">
        <f t="shared" si="5"/>
        <v>0</v>
      </c>
      <c r="N20" s="55"/>
    </row>
    <row r="21" spans="2:14" ht="12">
      <c r="B21" s="11" t="s">
        <v>243</v>
      </c>
      <c r="C21" s="12" t="s">
        <v>98</v>
      </c>
      <c r="D21" s="81">
        <v>0.05</v>
      </c>
      <c r="E21" s="81">
        <v>0.05</v>
      </c>
      <c r="F21" s="81">
        <v>0.05</v>
      </c>
      <c r="G21" s="42" t="s">
        <v>9</v>
      </c>
      <c r="H21" s="81">
        <f t="shared" ref="H21:H25" si="6">3^0.5</f>
        <v>1.7320508075688772</v>
      </c>
      <c r="I21" s="42">
        <v>1</v>
      </c>
      <c r="J21" s="81">
        <f t="shared" si="3"/>
        <v>2.8867513459481291E-2</v>
      </c>
      <c r="K21" s="81">
        <f t="shared" si="4"/>
        <v>2.8867513459481291E-2</v>
      </c>
      <c r="L21" s="81">
        <f t="shared" si="5"/>
        <v>2.8867513459481291E-2</v>
      </c>
      <c r="N21" s="55"/>
    </row>
    <row r="22" spans="2:14" ht="12">
      <c r="B22" s="11" t="s">
        <v>244</v>
      </c>
      <c r="C22" s="12" t="s">
        <v>31</v>
      </c>
      <c r="D22" s="81">
        <v>0</v>
      </c>
      <c r="E22" s="81">
        <v>0</v>
      </c>
      <c r="F22" s="81">
        <v>0</v>
      </c>
      <c r="G22" s="42" t="s">
        <v>13</v>
      </c>
      <c r="H22" s="81">
        <f t="shared" si="6"/>
        <v>1.7320508075688772</v>
      </c>
      <c r="I22" s="42">
        <v>1</v>
      </c>
      <c r="J22" s="81">
        <f t="shared" si="3"/>
        <v>0</v>
      </c>
      <c r="K22" s="81">
        <f t="shared" si="4"/>
        <v>0</v>
      </c>
      <c r="L22" s="81">
        <f t="shared" si="5"/>
        <v>0</v>
      </c>
      <c r="N22" s="55"/>
    </row>
    <row r="23" spans="2:14" ht="24">
      <c r="B23" s="11" t="s">
        <v>245</v>
      </c>
      <c r="C23" s="12" t="s">
        <v>99</v>
      </c>
      <c r="D23" s="81">
        <v>0.12</v>
      </c>
      <c r="E23" s="81">
        <v>0.12</v>
      </c>
      <c r="F23" s="94">
        <v>0.15</v>
      </c>
      <c r="G23" s="42" t="s">
        <v>9</v>
      </c>
      <c r="H23" s="81">
        <f t="shared" si="6"/>
        <v>1.7320508075688772</v>
      </c>
      <c r="I23" s="42">
        <v>1</v>
      </c>
      <c r="J23" s="81">
        <f t="shared" si="3"/>
        <v>6.9282032302755092E-2</v>
      </c>
      <c r="K23" s="81">
        <f t="shared" si="4"/>
        <v>6.9282032302755092E-2</v>
      </c>
      <c r="L23" s="94">
        <f t="shared" si="5"/>
        <v>8.6602540378443865E-2</v>
      </c>
      <c r="N23" s="55" t="s">
        <v>276</v>
      </c>
    </row>
    <row r="24" spans="2:14" ht="12">
      <c r="B24" s="11" t="s">
        <v>246</v>
      </c>
      <c r="C24" s="12" t="s">
        <v>100</v>
      </c>
      <c r="D24" s="81">
        <v>0.2</v>
      </c>
      <c r="E24" s="81">
        <v>0.2</v>
      </c>
      <c r="F24" s="81">
        <v>0.2</v>
      </c>
      <c r="G24" s="42" t="s">
        <v>9</v>
      </c>
      <c r="H24" s="81">
        <f t="shared" si="6"/>
        <v>1.7320508075688772</v>
      </c>
      <c r="I24" s="42">
        <v>1</v>
      </c>
      <c r="J24" s="81">
        <f t="shared" si="3"/>
        <v>0.11547005383792516</v>
      </c>
      <c r="K24" s="81">
        <f t="shared" si="4"/>
        <v>0.11547005383792516</v>
      </c>
      <c r="L24" s="81">
        <f t="shared" si="5"/>
        <v>0.11547005383792516</v>
      </c>
      <c r="N24" s="55"/>
    </row>
    <row r="25" spans="2:14" ht="12">
      <c r="B25" s="11" t="s">
        <v>247</v>
      </c>
      <c r="C25" s="12" t="s">
        <v>34</v>
      </c>
      <c r="D25" s="81">
        <v>0.02</v>
      </c>
      <c r="E25" s="81">
        <v>0.02</v>
      </c>
      <c r="F25" s="81">
        <v>0.02</v>
      </c>
      <c r="G25" s="42" t="s">
        <v>9</v>
      </c>
      <c r="H25" s="81">
        <f t="shared" si="6"/>
        <v>1.7320508075688772</v>
      </c>
      <c r="I25" s="42">
        <v>1</v>
      </c>
      <c r="J25" s="81">
        <f t="shared" si="3"/>
        <v>1.1547005383792516E-2</v>
      </c>
      <c r="K25" s="81">
        <f t="shared" si="4"/>
        <v>1.1547005383792516E-2</v>
      </c>
      <c r="L25" s="81">
        <f t="shared" si="5"/>
        <v>1.1547005383792516E-2</v>
      </c>
      <c r="N25" s="55"/>
    </row>
    <row r="26" spans="2:14" ht="12">
      <c r="B26" s="11" t="s">
        <v>249</v>
      </c>
      <c r="C26" s="12" t="s">
        <v>101</v>
      </c>
      <c r="D26" s="81">
        <v>0.06</v>
      </c>
      <c r="E26" s="81">
        <v>0.12</v>
      </c>
      <c r="F26" s="94">
        <v>0.15</v>
      </c>
      <c r="G26" s="42" t="s">
        <v>11</v>
      </c>
      <c r="H26" s="81">
        <v>1</v>
      </c>
      <c r="I26" s="42">
        <v>1</v>
      </c>
      <c r="J26" s="81">
        <f t="shared" si="3"/>
        <v>0.06</v>
      </c>
      <c r="K26" s="81">
        <f t="shared" si="4"/>
        <v>0.12</v>
      </c>
      <c r="L26" s="94">
        <f t="shared" si="5"/>
        <v>0.15</v>
      </c>
      <c r="N26" s="55" t="s">
        <v>276</v>
      </c>
    </row>
    <row r="27" spans="2:14" ht="12">
      <c r="C27" s="6"/>
      <c r="D27" s="6"/>
      <c r="E27" s="6"/>
      <c r="F27" s="6"/>
      <c r="G27" s="6"/>
      <c r="H27" s="6"/>
      <c r="I27" s="6"/>
      <c r="J27" s="6"/>
      <c r="K27" s="6"/>
      <c r="L27" s="6"/>
      <c r="N27" s="55"/>
    </row>
    <row r="28" spans="2:14" ht="12">
      <c r="N28" s="55"/>
    </row>
    <row r="29" spans="2:14" ht="12">
      <c r="N29" s="55"/>
    </row>
    <row r="30" spans="2:14" ht="12">
      <c r="N30" s="55"/>
    </row>
    <row r="31" spans="2:14" ht="12">
      <c r="N31" s="55"/>
    </row>
    <row r="32" spans="2:14" ht="12">
      <c r="N32" s="55"/>
    </row>
    <row r="33" spans="14:14" ht="12">
      <c r="N33" s="55"/>
    </row>
    <row r="34" spans="14:14" ht="12">
      <c r="N34" s="55"/>
    </row>
    <row r="35" spans="14:14" ht="12">
      <c r="N35" s="55"/>
    </row>
    <row r="36" spans="14:14" ht="12">
      <c r="N36" s="55"/>
    </row>
    <row r="37" spans="14:14" ht="12">
      <c r="N37" s="55"/>
    </row>
    <row r="38" spans="14:14" ht="12">
      <c r="N38" s="55"/>
    </row>
    <row r="39" spans="14:14" ht="12">
      <c r="N39" s="55"/>
    </row>
    <row r="40" spans="14:14" ht="12">
      <c r="N40" s="55"/>
    </row>
    <row r="41" spans="14:14" ht="12">
      <c r="N41" s="55"/>
    </row>
    <row r="42" spans="14:14" ht="12">
      <c r="N42" s="55"/>
    </row>
    <row r="43" spans="14:14" ht="12">
      <c r="N43" s="55"/>
    </row>
    <row r="44" spans="14:14" ht="12">
      <c r="N44" s="55"/>
    </row>
    <row r="45" spans="14:14" ht="12">
      <c r="N45" s="55"/>
    </row>
    <row r="46" spans="14:14" ht="12">
      <c r="N46" s="55"/>
    </row>
    <row r="47" spans="14:14" ht="12">
      <c r="N47" s="55"/>
    </row>
    <row r="48" spans="14:14" ht="12">
      <c r="N48" s="55"/>
    </row>
  </sheetData>
  <mergeCells count="8">
    <mergeCell ref="B4:L4"/>
    <mergeCell ref="B13:L13"/>
    <mergeCell ref="B1:L1"/>
    <mergeCell ref="D2:F2"/>
    <mergeCell ref="G2:G3"/>
    <mergeCell ref="H2:H3"/>
    <mergeCell ref="I2:I3"/>
    <mergeCell ref="J2:L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="85" zoomScaleNormal="85" workbookViewId="0"/>
  </sheetViews>
  <sheetFormatPr defaultColWidth="9.140625" defaultRowHeight="12.75" customHeight="1"/>
  <cols>
    <col min="1" max="1" width="9.140625" style="2"/>
    <col min="2" max="2" width="23.85546875" style="53" customWidth="1"/>
    <col min="3" max="5" width="9.140625" style="86"/>
    <col min="6" max="6" width="9.140625" style="2"/>
    <col min="7" max="7" width="10.140625" style="86" bestFit="1" customWidth="1"/>
    <col min="8" max="8" width="9.140625" style="2"/>
    <col min="9" max="9" width="10" style="86" bestFit="1" customWidth="1"/>
    <col min="10" max="11" width="9.140625" style="86"/>
    <col min="12" max="12" width="9.140625" style="21"/>
    <col min="13" max="15" width="5" style="2" customWidth="1"/>
    <col min="16" max="16" width="9.140625" style="2"/>
    <col min="17" max="17" width="32.7109375" style="33" customWidth="1"/>
    <col min="18" max="16384" width="9.140625" style="2"/>
  </cols>
  <sheetData>
    <row r="1" spans="1:17" ht="19.5" customHeight="1">
      <c r="B1" s="148" t="s">
        <v>62</v>
      </c>
      <c r="C1" s="147" t="s">
        <v>89</v>
      </c>
      <c r="D1" s="147"/>
      <c r="E1" s="147"/>
      <c r="Q1" s="54" t="s">
        <v>277</v>
      </c>
    </row>
    <row r="2" spans="1:17" ht="22.5">
      <c r="B2" s="148"/>
      <c r="C2" s="75" t="s">
        <v>267</v>
      </c>
      <c r="D2" s="76" t="s">
        <v>268</v>
      </c>
      <c r="E2" s="77" t="s">
        <v>269</v>
      </c>
      <c r="Q2" s="55"/>
    </row>
    <row r="3" spans="1:17" ht="12.75" customHeight="1">
      <c r="B3" s="50" t="s">
        <v>24</v>
      </c>
      <c r="C3" s="32">
        <f>I38</f>
        <v>1.2222922072892388</v>
      </c>
      <c r="D3" s="32">
        <f>J38</f>
        <v>1.2504892162669776</v>
      </c>
      <c r="E3" s="32">
        <f>K38</f>
        <v>1.2504892162669776</v>
      </c>
      <c r="Q3" s="55"/>
    </row>
    <row r="4" spans="1:17" ht="12.75" customHeight="1">
      <c r="B4" s="50" t="s">
        <v>25</v>
      </c>
      <c r="C4" s="32">
        <f>I65</f>
        <v>1.3303586404797367</v>
      </c>
      <c r="D4" s="32">
        <f>J65</f>
        <v>1.3955358931604351</v>
      </c>
      <c r="E4" s="32">
        <f>K65</f>
        <v>1.3955358931604351</v>
      </c>
      <c r="Q4" s="55"/>
    </row>
    <row r="5" spans="1:17" ht="12.75" customHeight="1">
      <c r="B5" s="50" t="s">
        <v>63</v>
      </c>
      <c r="C5" s="32">
        <f>I109</f>
        <v>1.2350560956652941</v>
      </c>
      <c r="D5" s="32">
        <f>J109</f>
        <v>1.2373867461064869</v>
      </c>
      <c r="E5" s="32">
        <f>K109</f>
        <v>1.2373867461064869</v>
      </c>
      <c r="Q5" s="55"/>
    </row>
    <row r="6" spans="1:17" ht="12.75" customHeight="1">
      <c r="B6" s="50" t="s">
        <v>87</v>
      </c>
      <c r="C6" s="32">
        <f>I143</f>
        <v>1.2878168478040655</v>
      </c>
      <c r="D6" s="32">
        <f t="shared" ref="D6:E6" si="0">J143</f>
        <v>1.4284463998344492</v>
      </c>
      <c r="E6" s="32">
        <f t="shared" si="0"/>
        <v>1.4284463998344492</v>
      </c>
      <c r="Q6" s="55"/>
    </row>
    <row r="7" spans="1:17" ht="12.75" customHeight="1">
      <c r="B7" s="50" t="s">
        <v>104</v>
      </c>
      <c r="C7" s="103">
        <f>I173</f>
        <v>1.2983322180910915</v>
      </c>
      <c r="D7" s="103">
        <f t="shared" ref="D7:E7" si="1">J173</f>
        <v>1.3920735860818085</v>
      </c>
      <c r="E7" s="104">
        <f t="shared" si="1"/>
        <v>1.4834966674718213</v>
      </c>
      <c r="Q7" s="55" t="s">
        <v>276</v>
      </c>
    </row>
    <row r="8" spans="1:17" ht="12.75" customHeight="1">
      <c r="B8" s="51" t="s">
        <v>105</v>
      </c>
      <c r="C8" s="36">
        <v>1.3</v>
      </c>
      <c r="D8" s="36">
        <v>1.4</v>
      </c>
      <c r="E8" s="36">
        <v>1.6</v>
      </c>
      <c r="Q8" s="55"/>
    </row>
    <row r="9" spans="1:17" ht="12.75" customHeight="1">
      <c r="Q9" s="55"/>
    </row>
    <row r="10" spans="1:17" ht="12.75" customHeight="1">
      <c r="A10" s="150" t="s">
        <v>24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M10" s="138" t="s">
        <v>69</v>
      </c>
      <c r="N10" s="138"/>
      <c r="O10" s="138"/>
      <c r="Q10" s="55"/>
    </row>
    <row r="11" spans="1:17" ht="12.75" customHeight="1">
      <c r="A11" s="140" t="s">
        <v>0</v>
      </c>
      <c r="B11" s="141" t="s">
        <v>1</v>
      </c>
      <c r="C11" s="142" t="s">
        <v>2</v>
      </c>
      <c r="D11" s="142"/>
      <c r="E11" s="142"/>
      <c r="F11" s="140" t="s">
        <v>3</v>
      </c>
      <c r="G11" s="142" t="s">
        <v>4</v>
      </c>
      <c r="H11" s="143" t="s">
        <v>5</v>
      </c>
      <c r="I11" s="144" t="s">
        <v>6</v>
      </c>
      <c r="J11" s="144"/>
      <c r="K11" s="144"/>
      <c r="L11" s="22"/>
      <c r="M11" s="138"/>
      <c r="N11" s="138"/>
      <c r="O11" s="138"/>
      <c r="Q11" s="55"/>
    </row>
    <row r="12" spans="1:17" s="1" customFormat="1" ht="22.5">
      <c r="A12" s="140"/>
      <c r="B12" s="141"/>
      <c r="C12" s="75" t="s">
        <v>267</v>
      </c>
      <c r="D12" s="76" t="s">
        <v>268</v>
      </c>
      <c r="E12" s="77" t="s">
        <v>269</v>
      </c>
      <c r="F12" s="140"/>
      <c r="G12" s="142"/>
      <c r="H12" s="143"/>
      <c r="I12" s="75" t="s">
        <v>267</v>
      </c>
      <c r="J12" s="76" t="s">
        <v>268</v>
      </c>
      <c r="K12" s="77" t="s">
        <v>269</v>
      </c>
      <c r="L12" s="23"/>
      <c r="M12" s="138"/>
      <c r="N12" s="138"/>
      <c r="O12" s="138"/>
      <c r="Q12" s="55"/>
    </row>
    <row r="13" spans="1:17" ht="12.75" customHeight="1">
      <c r="A13" s="146" t="s">
        <v>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87"/>
      <c r="L13" s="18"/>
      <c r="M13" s="9"/>
      <c r="N13" s="9"/>
      <c r="O13" s="9"/>
      <c r="Q13" s="55"/>
    </row>
    <row r="14" spans="1:17" ht="12.75" customHeight="1">
      <c r="A14" s="5" t="str">
        <f>'IA-Er'!B5</f>
        <v>B1-1</v>
      </c>
      <c r="B14" s="38" t="str">
        <f>'IA-Er'!C5</f>
        <v>Positioning misalignment between the AAS BS and the reference antenna</v>
      </c>
      <c r="C14" s="88">
        <f>'IA-Er'!D5</f>
        <v>0.03</v>
      </c>
      <c r="D14" s="88">
        <f>'IA-Er'!E5</f>
        <v>0.03</v>
      </c>
      <c r="E14" s="88">
        <f>'IA-Er'!F5</f>
        <v>0.03</v>
      </c>
      <c r="F14" s="3" t="str">
        <f>'IA-Er'!G5</f>
        <v>Rectangular</v>
      </c>
      <c r="G14" s="88">
        <f>'IA-Er'!H5</f>
        <v>1.7320508075688772</v>
      </c>
      <c r="H14" s="3">
        <v>1</v>
      </c>
      <c r="I14" s="88">
        <f>C14/$G14</f>
        <v>1.7320508075688773E-2</v>
      </c>
      <c r="J14" s="88">
        <f t="shared" ref="J14:J22" si="2">D14/$G14</f>
        <v>1.7320508075688773E-2</v>
      </c>
      <c r="K14" s="88">
        <f t="shared" ref="K14:K22" si="3">E14/$G14</f>
        <v>1.7320508075688773E-2</v>
      </c>
      <c r="L14" s="19"/>
      <c r="M14" s="10">
        <f t="shared" ref="M14:M36" si="4">I14^2</f>
        <v>3.0000000000000003E-4</v>
      </c>
      <c r="N14" s="10">
        <f t="shared" ref="N14:N36" si="5">J14^2</f>
        <v>3.0000000000000003E-4</v>
      </c>
      <c r="O14" s="10">
        <f t="shared" ref="O14:O36" si="6">K14^2</f>
        <v>3.0000000000000003E-4</v>
      </c>
      <c r="Q14" s="56"/>
    </row>
    <row r="15" spans="1:17" ht="12.75" customHeight="1">
      <c r="A15" s="5" t="str">
        <f>'IA-Er'!B6</f>
        <v>B1-2</v>
      </c>
      <c r="B15" s="38" t="str">
        <f>'IA-Er'!C6</f>
        <v>Pointing misalignment between the AAS BS and the transmitting antenna</v>
      </c>
      <c r="C15" s="88">
        <f>'IA-Er'!D6</f>
        <v>0.3</v>
      </c>
      <c r="D15" s="88">
        <f>'IA-Er'!E6</f>
        <v>0.3</v>
      </c>
      <c r="E15" s="88">
        <f>'IA-Er'!F6</f>
        <v>0.3</v>
      </c>
      <c r="F15" s="3" t="str">
        <f>'IA-Er'!G6</f>
        <v>Rectangular</v>
      </c>
      <c r="G15" s="88">
        <f>'IA-Er'!H6</f>
        <v>1.7320508075688772</v>
      </c>
      <c r="H15" s="3">
        <v>1</v>
      </c>
      <c r="I15" s="88">
        <f t="shared" ref="I15:I22" si="7">C15/$G15</f>
        <v>0.17320508075688773</v>
      </c>
      <c r="J15" s="88">
        <f t="shared" si="2"/>
        <v>0.17320508075688773</v>
      </c>
      <c r="K15" s="88">
        <f t="shared" si="3"/>
        <v>0.17320508075688773</v>
      </c>
      <c r="L15" s="19"/>
      <c r="M15" s="10">
        <f t="shared" si="4"/>
        <v>0.03</v>
      </c>
      <c r="N15" s="10">
        <f t="shared" si="5"/>
        <v>0.03</v>
      </c>
      <c r="O15" s="10">
        <f t="shared" si="6"/>
        <v>0.03</v>
      </c>
      <c r="Q15" s="55"/>
    </row>
    <row r="16" spans="1:17" ht="12.75" customHeight="1">
      <c r="A16" s="5" t="str">
        <f>'IA-Er'!B7</f>
        <v>B1-3</v>
      </c>
      <c r="B16" s="38" t="str">
        <f>'IA-Er'!C7</f>
        <v>Quality of quiet zone</v>
      </c>
      <c r="C16" s="88">
        <f>'IA-Er'!D7</f>
        <v>0.1</v>
      </c>
      <c r="D16" s="88">
        <f>'IA-Er'!E7</f>
        <v>0.1</v>
      </c>
      <c r="E16" s="88">
        <f>'IA-Er'!F7</f>
        <v>0.1</v>
      </c>
      <c r="F16" s="3" t="str">
        <f>'IA-Er'!G7</f>
        <v>Gaussian</v>
      </c>
      <c r="G16" s="88">
        <f>'IA-Er'!H7</f>
        <v>1</v>
      </c>
      <c r="H16" s="3">
        <v>1</v>
      </c>
      <c r="I16" s="88">
        <f t="shared" si="7"/>
        <v>0.1</v>
      </c>
      <c r="J16" s="88">
        <f t="shared" si="2"/>
        <v>0.1</v>
      </c>
      <c r="K16" s="88">
        <f t="shared" si="3"/>
        <v>0.1</v>
      </c>
      <c r="L16" s="19"/>
      <c r="M16" s="10">
        <f t="shared" si="4"/>
        <v>1.0000000000000002E-2</v>
      </c>
      <c r="N16" s="10">
        <f t="shared" si="5"/>
        <v>1.0000000000000002E-2</v>
      </c>
      <c r="O16" s="10">
        <f t="shared" si="6"/>
        <v>1.0000000000000002E-2</v>
      </c>
      <c r="Q16" s="55"/>
    </row>
    <row r="17" spans="1:17" ht="33.75">
      <c r="A17" s="5" t="str">
        <f>'IA-Er'!B8</f>
        <v>B1-4a</v>
      </c>
      <c r="B17" s="38" t="str">
        <f>'IA-Er'!C8</f>
        <v>Polarization mismatch between the AAS BS and the transmitting antenna</v>
      </c>
      <c r="C17" s="88">
        <f>'IA-Er'!D8</f>
        <v>0.01</v>
      </c>
      <c r="D17" s="88">
        <f>'IA-Er'!E8</f>
        <v>0.01</v>
      </c>
      <c r="E17" s="88">
        <f>'IA-Er'!F8</f>
        <v>0.01</v>
      </c>
      <c r="F17" s="3" t="str">
        <f>'IA-Er'!G8</f>
        <v>Rectangular</v>
      </c>
      <c r="G17" s="88">
        <f>'IA-Er'!H8</f>
        <v>1.7320508075688772</v>
      </c>
      <c r="H17" s="3">
        <v>1</v>
      </c>
      <c r="I17" s="88">
        <f t="shared" si="7"/>
        <v>5.773502691896258E-3</v>
      </c>
      <c r="J17" s="88">
        <f t="shared" si="2"/>
        <v>5.773502691896258E-3</v>
      </c>
      <c r="K17" s="88">
        <f t="shared" si="3"/>
        <v>5.773502691896258E-3</v>
      </c>
      <c r="L17" s="19"/>
      <c r="M17" s="10">
        <f t="shared" si="4"/>
        <v>3.3333333333333335E-5</v>
      </c>
      <c r="N17" s="10">
        <f t="shared" si="5"/>
        <v>3.3333333333333335E-5</v>
      </c>
      <c r="O17" s="10">
        <f t="shared" si="6"/>
        <v>3.3333333333333335E-5</v>
      </c>
      <c r="Q17" s="55"/>
    </row>
    <row r="18" spans="1:17" ht="12.75" customHeight="1">
      <c r="A18" s="5" t="str">
        <f>'IA-Er'!B9</f>
        <v>B1-5a</v>
      </c>
      <c r="B18" s="38" t="str">
        <f>'IA-Er'!C9</f>
        <v>Mutual coupling between the AAS BS and the transmitting antenna</v>
      </c>
      <c r="C18" s="88">
        <f>'IA-Er'!D9</f>
        <v>0</v>
      </c>
      <c r="D18" s="88">
        <f>'IA-Er'!E9</f>
        <v>0</v>
      </c>
      <c r="E18" s="88">
        <f>'IA-Er'!F9</f>
        <v>0</v>
      </c>
      <c r="F18" s="3" t="str">
        <f>'IA-Er'!G9</f>
        <v>Rectangular</v>
      </c>
      <c r="G18" s="88">
        <f>'IA-Er'!H9</f>
        <v>1.7320508075688772</v>
      </c>
      <c r="H18" s="3">
        <v>1</v>
      </c>
      <c r="I18" s="88">
        <f t="shared" si="7"/>
        <v>0</v>
      </c>
      <c r="J18" s="88">
        <f t="shared" si="2"/>
        <v>0</v>
      </c>
      <c r="K18" s="88">
        <f t="shared" si="3"/>
        <v>0</v>
      </c>
      <c r="L18" s="19"/>
      <c r="M18" s="10">
        <f t="shared" si="4"/>
        <v>0</v>
      </c>
      <c r="N18" s="10">
        <f t="shared" si="5"/>
        <v>0</v>
      </c>
      <c r="O18" s="10">
        <f t="shared" si="6"/>
        <v>0</v>
      </c>
      <c r="Q18" s="55"/>
    </row>
    <row r="19" spans="1:17" ht="12.75" customHeight="1">
      <c r="A19" s="5" t="str">
        <f>'IA-Er'!B10</f>
        <v>B1-6</v>
      </c>
      <c r="B19" s="38" t="str">
        <f>'IA-Er'!C10</f>
        <v>Phase curvature</v>
      </c>
      <c r="C19" s="88">
        <f>'IA-Er'!D10</f>
        <v>0.05</v>
      </c>
      <c r="D19" s="88">
        <f>'IA-Er'!E10</f>
        <v>0.05</v>
      </c>
      <c r="E19" s="88">
        <f>'IA-Er'!F10</f>
        <v>0.05</v>
      </c>
      <c r="F19" s="3" t="str">
        <f>'IA-Er'!G10</f>
        <v>Gaussian</v>
      </c>
      <c r="G19" s="88">
        <f>'IA-Er'!H10</f>
        <v>1</v>
      </c>
      <c r="H19" s="3">
        <v>1</v>
      </c>
      <c r="I19" s="88">
        <f t="shared" si="7"/>
        <v>0.05</v>
      </c>
      <c r="J19" s="88">
        <f t="shared" si="2"/>
        <v>0.05</v>
      </c>
      <c r="K19" s="88">
        <f t="shared" si="3"/>
        <v>0.05</v>
      </c>
      <c r="L19" s="19"/>
      <c r="M19" s="10">
        <f t="shared" si="4"/>
        <v>2.5000000000000005E-3</v>
      </c>
      <c r="N19" s="10">
        <f t="shared" si="5"/>
        <v>2.5000000000000005E-3</v>
      </c>
      <c r="O19" s="10">
        <f t="shared" si="6"/>
        <v>2.5000000000000005E-3</v>
      </c>
      <c r="Q19" s="55"/>
    </row>
    <row r="20" spans="1:17" ht="12.75" customHeight="1">
      <c r="A20" s="5" t="str">
        <f>TE!A6</f>
        <v>C1-2</v>
      </c>
      <c r="B20" s="38" t="str">
        <f>TE!B6</f>
        <v>Uncertainty of the RF signal generator</v>
      </c>
      <c r="C20" s="89">
        <f>TE!C6</f>
        <v>0.46</v>
      </c>
      <c r="D20" s="89">
        <f>TE!D6</f>
        <v>0.46</v>
      </c>
      <c r="E20" s="89">
        <f>TE!E6</f>
        <v>0.46</v>
      </c>
      <c r="F20" s="5" t="str">
        <f>TE!F6</f>
        <v>Gaussian</v>
      </c>
      <c r="G20" s="89">
        <f>TE!G6</f>
        <v>1</v>
      </c>
      <c r="H20" s="3">
        <v>1</v>
      </c>
      <c r="I20" s="88">
        <f t="shared" si="7"/>
        <v>0.46</v>
      </c>
      <c r="J20" s="88">
        <f t="shared" si="2"/>
        <v>0.46</v>
      </c>
      <c r="K20" s="88">
        <f t="shared" si="3"/>
        <v>0.46</v>
      </c>
      <c r="L20" s="19"/>
      <c r="M20" s="10">
        <f t="shared" si="4"/>
        <v>0.21160000000000001</v>
      </c>
      <c r="N20" s="10">
        <f t="shared" si="5"/>
        <v>0.21160000000000001</v>
      </c>
      <c r="O20" s="10">
        <f t="shared" si="6"/>
        <v>0.21160000000000001</v>
      </c>
      <c r="Q20" s="55"/>
    </row>
    <row r="21" spans="1:17" ht="22.5">
      <c r="A21" s="5" t="str">
        <f>'IA-Er'!B12</f>
        <v>B1-7</v>
      </c>
      <c r="B21" s="38" t="str">
        <f>'IA-Er'!C12</f>
        <v>Impedance mismatch in the transmitting chain</v>
      </c>
      <c r="C21" s="88">
        <f>'IA-Er'!D12</f>
        <v>0.14000000000000001</v>
      </c>
      <c r="D21" s="88">
        <f>'IA-Er'!E12</f>
        <v>0.23</v>
      </c>
      <c r="E21" s="88">
        <f>'IA-Er'!F12</f>
        <v>0.23</v>
      </c>
      <c r="F21" s="3" t="str">
        <f>'IA-Er'!G12</f>
        <v>U-shaped</v>
      </c>
      <c r="G21" s="88">
        <f>'IA-Er'!H12</f>
        <v>1.4142135623730951</v>
      </c>
      <c r="H21" s="3">
        <v>1</v>
      </c>
      <c r="I21" s="88">
        <f t="shared" si="7"/>
        <v>9.899494936611665E-2</v>
      </c>
      <c r="J21" s="88">
        <f t="shared" si="2"/>
        <v>0.16263455967290594</v>
      </c>
      <c r="K21" s="88">
        <f t="shared" si="3"/>
        <v>0.16263455967290594</v>
      </c>
      <c r="L21" s="19"/>
      <c r="M21" s="10">
        <f t="shared" si="4"/>
        <v>9.7999999999999997E-3</v>
      </c>
      <c r="N21" s="10">
        <f t="shared" si="5"/>
        <v>2.6450000000000001E-2</v>
      </c>
      <c r="O21" s="10">
        <f t="shared" si="6"/>
        <v>2.6450000000000001E-2</v>
      </c>
      <c r="Q21" s="55"/>
    </row>
    <row r="22" spans="1:17" ht="12.75" customHeight="1">
      <c r="A22" s="5" t="str">
        <f>'IA-Er'!B13</f>
        <v>B1-8</v>
      </c>
      <c r="B22" s="38" t="str">
        <f>'IA-Er'!C13</f>
        <v>Random uncertainty</v>
      </c>
      <c r="C22" s="88">
        <f>'IA-Er'!D13</f>
        <v>0.1</v>
      </c>
      <c r="D22" s="88">
        <f>'IA-Er'!E13</f>
        <v>0.1</v>
      </c>
      <c r="E22" s="88">
        <f>'IA-Er'!F13</f>
        <v>0.1</v>
      </c>
      <c r="F22" s="3" t="str">
        <f>'IA-Er'!G13</f>
        <v>Rectangular</v>
      </c>
      <c r="G22" s="88">
        <f>'IA-Er'!H13</f>
        <v>1.7320508075688772</v>
      </c>
      <c r="H22" s="3">
        <v>1</v>
      </c>
      <c r="I22" s="88">
        <f t="shared" si="7"/>
        <v>5.7735026918962581E-2</v>
      </c>
      <c r="J22" s="88">
        <f t="shared" si="2"/>
        <v>5.7735026918962581E-2</v>
      </c>
      <c r="K22" s="88">
        <f t="shared" si="3"/>
        <v>5.7735026918962581E-2</v>
      </c>
      <c r="L22" s="19"/>
      <c r="M22" s="10">
        <f t="shared" si="4"/>
        <v>3.333333333333334E-3</v>
      </c>
      <c r="N22" s="10">
        <f t="shared" si="5"/>
        <v>3.333333333333334E-3</v>
      </c>
      <c r="O22" s="10">
        <f t="shared" si="6"/>
        <v>3.333333333333334E-3</v>
      </c>
      <c r="Q22" s="55"/>
    </row>
    <row r="23" spans="1:17" ht="12.75" customHeight="1">
      <c r="A23" s="146" t="s">
        <v>15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87"/>
      <c r="L23" s="18"/>
      <c r="M23" s="10">
        <f t="shared" si="4"/>
        <v>0</v>
      </c>
      <c r="N23" s="10">
        <f t="shared" si="5"/>
        <v>0</v>
      </c>
      <c r="O23" s="10">
        <f t="shared" si="6"/>
        <v>0</v>
      </c>
      <c r="Q23" s="55"/>
    </row>
    <row r="24" spans="1:17" ht="33.75">
      <c r="A24" s="5" t="str">
        <f>'IA-Er'!B15</f>
        <v>B1-9</v>
      </c>
      <c r="B24" s="38" t="str">
        <f>'IA-Er'!C15</f>
        <v>Impedance mismatch between the transmitting antenna and the network analyzer</v>
      </c>
      <c r="C24" s="90">
        <f>'IA-Er'!D15</f>
        <v>0.05</v>
      </c>
      <c r="D24" s="90">
        <f>'IA-Er'!E15</f>
        <v>0.05</v>
      </c>
      <c r="E24" s="90">
        <f>'IA-Er'!F15</f>
        <v>0.05</v>
      </c>
      <c r="F24" s="38" t="str">
        <f>'IA-Er'!G15</f>
        <v>U-shaped</v>
      </c>
      <c r="G24" s="90">
        <f>'IA-Er'!H15</f>
        <v>1.4142135623730951</v>
      </c>
      <c r="H24" s="3">
        <v>1</v>
      </c>
      <c r="I24" s="88">
        <f t="shared" ref="I24:I36" si="8">C24/$G24</f>
        <v>3.5355339059327376E-2</v>
      </c>
      <c r="J24" s="88">
        <f t="shared" ref="J24:J36" si="9">D24/$G24</f>
        <v>3.5355339059327376E-2</v>
      </c>
      <c r="K24" s="88">
        <f t="shared" ref="K24:K36" si="10">E24/$G24</f>
        <v>3.5355339059327376E-2</v>
      </c>
      <c r="L24" s="19"/>
      <c r="M24" s="10">
        <f t="shared" si="4"/>
        <v>1.25E-3</v>
      </c>
      <c r="N24" s="10">
        <f t="shared" si="5"/>
        <v>1.25E-3</v>
      </c>
      <c r="O24" s="10">
        <f t="shared" si="6"/>
        <v>1.25E-3</v>
      </c>
      <c r="Q24" s="55"/>
    </row>
    <row r="25" spans="1:17" ht="45">
      <c r="A25" s="5" t="str">
        <f>'IA-Er'!B16</f>
        <v>B1-10</v>
      </c>
      <c r="B25" s="38" t="str">
        <f>'IA-Er'!C16</f>
        <v>Positioning and pointing misalignment between the reference antenna and the transmitting antenna</v>
      </c>
      <c r="C25" s="90">
        <f>'IA-Er'!D16</f>
        <v>0.01</v>
      </c>
      <c r="D25" s="90">
        <f>'IA-Er'!E16</f>
        <v>0.01</v>
      </c>
      <c r="E25" s="90">
        <f>'IA-Er'!F16</f>
        <v>0.01</v>
      </c>
      <c r="F25" s="38" t="str">
        <f>'IA-Er'!G16</f>
        <v>Rectangular</v>
      </c>
      <c r="G25" s="90">
        <f>'IA-Er'!H16</f>
        <v>1.7320508075688772</v>
      </c>
      <c r="H25" s="3">
        <v>1</v>
      </c>
      <c r="I25" s="88">
        <f t="shared" si="8"/>
        <v>5.773502691896258E-3</v>
      </c>
      <c r="J25" s="88">
        <f t="shared" si="9"/>
        <v>5.773502691896258E-3</v>
      </c>
      <c r="K25" s="88">
        <f t="shared" si="10"/>
        <v>5.773502691896258E-3</v>
      </c>
      <c r="L25" s="19"/>
      <c r="M25" s="10">
        <f t="shared" si="4"/>
        <v>3.3333333333333335E-5</v>
      </c>
      <c r="N25" s="10">
        <f t="shared" si="5"/>
        <v>3.3333333333333335E-5</v>
      </c>
      <c r="O25" s="10">
        <f t="shared" si="6"/>
        <v>3.3333333333333335E-5</v>
      </c>
      <c r="Q25" s="55"/>
    </row>
    <row r="26" spans="1:17" ht="33.75">
      <c r="A26" s="5" t="str">
        <f>'IA-Er'!B17</f>
        <v>B1-11</v>
      </c>
      <c r="B26" s="38" t="str">
        <f>'IA-Er'!C17</f>
        <v>Impedance mismatch between the reference antenna and network analyzer</v>
      </c>
      <c r="C26" s="90">
        <f>'IA-Er'!D17</f>
        <v>0.05</v>
      </c>
      <c r="D26" s="90">
        <f>'IA-Er'!E17</f>
        <v>0.05</v>
      </c>
      <c r="E26" s="90">
        <f>'IA-Er'!F17</f>
        <v>0.05</v>
      </c>
      <c r="F26" s="38" t="str">
        <f>'IA-Er'!G17</f>
        <v>U-shaped</v>
      </c>
      <c r="G26" s="90">
        <f>'IA-Er'!H17</f>
        <v>1.4142135623730951</v>
      </c>
      <c r="H26" s="3">
        <v>1</v>
      </c>
      <c r="I26" s="88">
        <f t="shared" si="8"/>
        <v>3.5355339059327376E-2</v>
      </c>
      <c r="J26" s="88">
        <f t="shared" si="9"/>
        <v>3.5355339059327376E-2</v>
      </c>
      <c r="K26" s="88">
        <f t="shared" si="10"/>
        <v>3.5355339059327376E-2</v>
      </c>
      <c r="L26" s="19"/>
      <c r="M26" s="10">
        <f t="shared" si="4"/>
        <v>1.25E-3</v>
      </c>
      <c r="N26" s="10">
        <f t="shared" si="5"/>
        <v>1.25E-3</v>
      </c>
      <c r="O26" s="10">
        <f t="shared" si="6"/>
        <v>1.25E-3</v>
      </c>
      <c r="Q26" s="55"/>
    </row>
    <row r="27" spans="1:17" ht="15">
      <c r="A27" s="5" t="str">
        <f>'IA-Er'!B18</f>
        <v>B1-3</v>
      </c>
      <c r="B27" s="38" t="str">
        <f>'IA-Er'!C18</f>
        <v>Quality of quiet zone</v>
      </c>
      <c r="C27" s="90">
        <f>'IA-Er'!D18</f>
        <v>0.1</v>
      </c>
      <c r="D27" s="90">
        <f>'IA-Er'!E18</f>
        <v>0.1</v>
      </c>
      <c r="E27" s="90">
        <f>'IA-Er'!F18</f>
        <v>0.1</v>
      </c>
      <c r="F27" s="38" t="str">
        <f>'IA-Er'!G18</f>
        <v>Gaussian</v>
      </c>
      <c r="G27" s="90">
        <f>'IA-Er'!H18</f>
        <v>1</v>
      </c>
      <c r="H27" s="3">
        <v>1</v>
      </c>
      <c r="I27" s="88">
        <f t="shared" si="8"/>
        <v>0.1</v>
      </c>
      <c r="J27" s="88">
        <f t="shared" si="9"/>
        <v>0.1</v>
      </c>
      <c r="K27" s="88">
        <f t="shared" si="10"/>
        <v>0.1</v>
      </c>
      <c r="L27" s="19"/>
      <c r="M27" s="10">
        <f t="shared" si="4"/>
        <v>1.0000000000000002E-2</v>
      </c>
      <c r="N27" s="10">
        <f t="shared" si="5"/>
        <v>1.0000000000000002E-2</v>
      </c>
      <c r="O27" s="10">
        <f t="shared" si="6"/>
        <v>1.0000000000000002E-2</v>
      </c>
      <c r="Q27" s="55"/>
    </row>
    <row r="28" spans="1:17" ht="33.75">
      <c r="A28" s="5" t="str">
        <f>'IA-Er'!B19</f>
        <v>B1-4b</v>
      </c>
      <c r="B28" s="38" t="str">
        <f>'IA-Er'!C19</f>
        <v>Polarization mismatch between the reference antenna and the transmitting antenna</v>
      </c>
      <c r="C28" s="90">
        <f>'IA-Er'!D19</f>
        <v>0.01</v>
      </c>
      <c r="D28" s="90">
        <f>'IA-Er'!E19</f>
        <v>0.01</v>
      </c>
      <c r="E28" s="90">
        <f>'IA-Er'!F19</f>
        <v>0.01</v>
      </c>
      <c r="F28" s="38" t="str">
        <f>'IA-Er'!G19</f>
        <v>Rectangular</v>
      </c>
      <c r="G28" s="90">
        <f>'IA-Er'!H19</f>
        <v>1.7320508075688772</v>
      </c>
      <c r="H28" s="3">
        <v>1</v>
      </c>
      <c r="I28" s="88">
        <f t="shared" si="8"/>
        <v>5.773502691896258E-3</v>
      </c>
      <c r="J28" s="88">
        <f t="shared" si="9"/>
        <v>5.773502691896258E-3</v>
      </c>
      <c r="K28" s="88">
        <f t="shared" si="10"/>
        <v>5.773502691896258E-3</v>
      </c>
      <c r="L28" s="19"/>
      <c r="M28" s="10">
        <f t="shared" si="4"/>
        <v>3.3333333333333335E-5</v>
      </c>
      <c r="N28" s="10">
        <f t="shared" si="5"/>
        <v>3.3333333333333335E-5</v>
      </c>
      <c r="O28" s="10">
        <f t="shared" si="6"/>
        <v>3.3333333333333335E-5</v>
      </c>
      <c r="Q28" s="55"/>
    </row>
    <row r="29" spans="1:17" ht="33.75">
      <c r="A29" s="5" t="str">
        <f>'IA-Er'!B20</f>
        <v>B1-5b</v>
      </c>
      <c r="B29" s="38" t="str">
        <f>'IA-Er'!C20</f>
        <v>Mutual coupling between the reference antenna and the transmitting antenna</v>
      </c>
      <c r="C29" s="90">
        <f>'IA-Er'!D20</f>
        <v>0</v>
      </c>
      <c r="D29" s="90">
        <f>'IA-Er'!E20</f>
        <v>0</v>
      </c>
      <c r="E29" s="90">
        <f>'IA-Er'!F20</f>
        <v>0</v>
      </c>
      <c r="F29" s="38" t="str">
        <f>'IA-Er'!G20</f>
        <v>Rectangular</v>
      </c>
      <c r="G29" s="90">
        <f>'IA-Er'!H20</f>
        <v>1.7320508075688772</v>
      </c>
      <c r="H29" s="3">
        <v>1</v>
      </c>
      <c r="I29" s="88">
        <f t="shared" si="8"/>
        <v>0</v>
      </c>
      <c r="J29" s="88">
        <f t="shared" si="9"/>
        <v>0</v>
      </c>
      <c r="K29" s="88">
        <f t="shared" si="10"/>
        <v>0</v>
      </c>
      <c r="L29" s="19"/>
      <c r="M29" s="10">
        <f t="shared" si="4"/>
        <v>0</v>
      </c>
      <c r="N29" s="10">
        <f t="shared" si="5"/>
        <v>0</v>
      </c>
      <c r="O29" s="10">
        <f t="shared" si="6"/>
        <v>0</v>
      </c>
      <c r="Q29" s="55"/>
    </row>
    <row r="30" spans="1:17" ht="15">
      <c r="A30" s="5" t="str">
        <f>'IA-Er'!B21</f>
        <v>B1-6</v>
      </c>
      <c r="B30" s="38" t="str">
        <f>'IA-Er'!C21</f>
        <v>Phase curvature</v>
      </c>
      <c r="C30" s="90">
        <f>'IA-Er'!D21</f>
        <v>0.05</v>
      </c>
      <c r="D30" s="90">
        <f>'IA-Er'!E21</f>
        <v>0.05</v>
      </c>
      <c r="E30" s="90">
        <f>'IA-Er'!F21</f>
        <v>0.05</v>
      </c>
      <c r="F30" s="38" t="str">
        <f>'IA-Er'!G21</f>
        <v>Gaussian</v>
      </c>
      <c r="G30" s="90">
        <f>'IA-Er'!H21</f>
        <v>1</v>
      </c>
      <c r="H30" s="3">
        <v>1</v>
      </c>
      <c r="I30" s="88">
        <f t="shared" si="8"/>
        <v>0.05</v>
      </c>
      <c r="J30" s="88">
        <f t="shared" si="9"/>
        <v>0.05</v>
      </c>
      <c r="K30" s="88">
        <f t="shared" si="10"/>
        <v>0.05</v>
      </c>
      <c r="L30" s="19"/>
      <c r="M30" s="10">
        <f t="shared" si="4"/>
        <v>2.5000000000000005E-3</v>
      </c>
      <c r="N30" s="10">
        <f t="shared" si="5"/>
        <v>2.5000000000000005E-3</v>
      </c>
      <c r="O30" s="10">
        <f t="shared" si="6"/>
        <v>2.5000000000000005E-3</v>
      </c>
      <c r="Q30" s="55"/>
    </row>
    <row r="31" spans="1:17" ht="22.5">
      <c r="A31" s="5" t="str">
        <f>'IA-Er'!B22</f>
        <v>C1-3</v>
      </c>
      <c r="B31" s="38" t="str">
        <f>'IA-Er'!C22</f>
        <v>Uncertainty of the network analyzer</v>
      </c>
      <c r="C31" s="90">
        <f>'IA-Er'!D22</f>
        <v>0.13</v>
      </c>
      <c r="D31" s="90">
        <f>'IA-Er'!E22</f>
        <v>0.2</v>
      </c>
      <c r="E31" s="90">
        <f>'IA-Er'!F22</f>
        <v>0.2</v>
      </c>
      <c r="F31" s="38" t="str">
        <f>'IA-Er'!G22</f>
        <v>Gaussian</v>
      </c>
      <c r="G31" s="90">
        <f>'IA-Er'!H22</f>
        <v>1</v>
      </c>
      <c r="H31" s="3">
        <v>1</v>
      </c>
      <c r="I31" s="88">
        <f t="shared" si="8"/>
        <v>0.13</v>
      </c>
      <c r="J31" s="88">
        <f t="shared" si="9"/>
        <v>0.2</v>
      </c>
      <c r="K31" s="88">
        <f t="shared" si="10"/>
        <v>0.2</v>
      </c>
      <c r="L31" s="19"/>
      <c r="M31" s="10">
        <f t="shared" si="4"/>
        <v>1.6900000000000002E-2</v>
      </c>
      <c r="N31" s="10">
        <f t="shared" si="5"/>
        <v>4.0000000000000008E-2</v>
      </c>
      <c r="O31" s="10">
        <f t="shared" si="6"/>
        <v>4.0000000000000008E-2</v>
      </c>
      <c r="Q31" s="55"/>
    </row>
    <row r="32" spans="1:17" ht="22.5">
      <c r="A32" s="5" t="str">
        <f>'IA-Er'!B23</f>
        <v>B1-12</v>
      </c>
      <c r="B32" s="38" t="str">
        <f>'IA-Er'!C23</f>
        <v>Influence of the reference antenna feed cable</v>
      </c>
      <c r="C32" s="90">
        <f>'IA-Er'!D23</f>
        <v>0.05</v>
      </c>
      <c r="D32" s="90">
        <f>'IA-Er'!E23</f>
        <v>0.05</v>
      </c>
      <c r="E32" s="90">
        <f>'IA-Er'!F23</f>
        <v>0.05</v>
      </c>
      <c r="F32" s="38" t="str">
        <f>'IA-Er'!G23</f>
        <v>Rectangular</v>
      </c>
      <c r="G32" s="90">
        <f>'IA-Er'!H23</f>
        <v>1.7320508075688772</v>
      </c>
      <c r="H32" s="3">
        <v>1</v>
      </c>
      <c r="I32" s="88">
        <f t="shared" si="8"/>
        <v>2.8867513459481291E-2</v>
      </c>
      <c r="J32" s="88">
        <f t="shared" si="9"/>
        <v>2.8867513459481291E-2</v>
      </c>
      <c r="K32" s="88">
        <f t="shared" si="10"/>
        <v>2.8867513459481291E-2</v>
      </c>
      <c r="L32" s="19"/>
      <c r="M32" s="10">
        <f t="shared" si="4"/>
        <v>8.333333333333335E-4</v>
      </c>
      <c r="N32" s="10">
        <f t="shared" si="5"/>
        <v>8.333333333333335E-4</v>
      </c>
      <c r="O32" s="10">
        <f t="shared" si="6"/>
        <v>8.333333333333335E-4</v>
      </c>
      <c r="Q32" s="55"/>
    </row>
    <row r="33" spans="1:17" ht="22.5">
      <c r="A33" s="5" t="str">
        <f>'IA-Er'!B24</f>
        <v>B1-13</v>
      </c>
      <c r="B33" s="38" t="str">
        <f>'IA-Er'!C24</f>
        <v>Reference antenna feed cable loss measurement uncertainty</v>
      </c>
      <c r="C33" s="90">
        <f>'IA-Er'!D24</f>
        <v>0.06</v>
      </c>
      <c r="D33" s="90">
        <f>'IA-Er'!E24</f>
        <v>0.06</v>
      </c>
      <c r="E33" s="90">
        <f>'IA-Er'!F24</f>
        <v>0.06</v>
      </c>
      <c r="F33" s="38" t="str">
        <f>'IA-Er'!G24</f>
        <v>Gaussian</v>
      </c>
      <c r="G33" s="90">
        <f>'IA-Er'!H24</f>
        <v>1</v>
      </c>
      <c r="H33" s="3">
        <v>1</v>
      </c>
      <c r="I33" s="88">
        <f t="shared" si="8"/>
        <v>0.06</v>
      </c>
      <c r="J33" s="88">
        <f t="shared" si="9"/>
        <v>0.06</v>
      </c>
      <c r="K33" s="88">
        <f t="shared" si="10"/>
        <v>0.06</v>
      </c>
      <c r="L33" s="19"/>
      <c r="M33" s="10">
        <f t="shared" si="4"/>
        <v>3.5999999999999999E-3</v>
      </c>
      <c r="N33" s="10">
        <f t="shared" si="5"/>
        <v>3.5999999999999999E-3</v>
      </c>
      <c r="O33" s="10">
        <f t="shared" si="6"/>
        <v>3.5999999999999999E-3</v>
      </c>
      <c r="Q33" s="55"/>
    </row>
    <row r="34" spans="1:17" ht="22.5">
      <c r="A34" s="5" t="str">
        <f>'IA-Er'!B25</f>
        <v>B1-14</v>
      </c>
      <c r="B34" s="38" t="str">
        <f>'IA-Er'!C25</f>
        <v>Influence of the transmitting antenna feed cable</v>
      </c>
      <c r="C34" s="90">
        <f>'IA-Er'!D25</f>
        <v>0.05</v>
      </c>
      <c r="D34" s="90">
        <f>'IA-Er'!E25</f>
        <v>0.05</v>
      </c>
      <c r="E34" s="90">
        <f>'IA-Er'!F25</f>
        <v>0.05</v>
      </c>
      <c r="F34" s="38" t="str">
        <f>'IA-Er'!G25</f>
        <v>Rectangular</v>
      </c>
      <c r="G34" s="90">
        <f>'IA-Er'!H25</f>
        <v>1.7320508075688772</v>
      </c>
      <c r="H34" s="3">
        <v>1</v>
      </c>
      <c r="I34" s="88">
        <f t="shared" si="8"/>
        <v>2.8867513459481291E-2</v>
      </c>
      <c r="J34" s="88">
        <f t="shared" si="9"/>
        <v>2.8867513459481291E-2</v>
      </c>
      <c r="K34" s="88">
        <f t="shared" si="10"/>
        <v>2.8867513459481291E-2</v>
      </c>
      <c r="L34" s="19"/>
      <c r="M34" s="10">
        <f t="shared" si="4"/>
        <v>8.333333333333335E-4</v>
      </c>
      <c r="N34" s="10">
        <f t="shared" si="5"/>
        <v>8.333333333333335E-4</v>
      </c>
      <c r="O34" s="10">
        <f t="shared" si="6"/>
        <v>8.333333333333335E-4</v>
      </c>
      <c r="Q34" s="55"/>
    </row>
    <row r="35" spans="1:17" ht="22.5">
      <c r="A35" s="5" t="str">
        <f>'IA-Er'!B26</f>
        <v>C1-4</v>
      </c>
      <c r="B35" s="38" t="str">
        <f>'IA-Er'!C26</f>
        <v>Uncertainty of the absolute gain of the reference antenna</v>
      </c>
      <c r="C35" s="90">
        <f>'IA-Er'!D26</f>
        <v>0.50229473419497439</v>
      </c>
      <c r="D35" s="90">
        <f>'IA-Er'!E26</f>
        <v>0.4330127018922193</v>
      </c>
      <c r="E35" s="90">
        <f>'IA-Er'!F26</f>
        <v>0.4330127018922193</v>
      </c>
      <c r="F35" s="38" t="str">
        <f>'IA-Er'!G26</f>
        <v>Rectangular</v>
      </c>
      <c r="G35" s="90">
        <f>'IA-Er'!H26</f>
        <v>1.7320508075688772</v>
      </c>
      <c r="H35" s="3">
        <v>1</v>
      </c>
      <c r="I35" s="88">
        <f t="shared" si="8"/>
        <v>0.28999999999999998</v>
      </c>
      <c r="J35" s="88">
        <f t="shared" si="9"/>
        <v>0.25</v>
      </c>
      <c r="K35" s="88">
        <f t="shared" si="10"/>
        <v>0.25</v>
      </c>
      <c r="L35" s="19"/>
      <c r="M35" s="10">
        <f t="shared" si="4"/>
        <v>8.4099999999999994E-2</v>
      </c>
      <c r="N35" s="10">
        <f t="shared" si="5"/>
        <v>6.25E-2</v>
      </c>
      <c r="O35" s="10">
        <f t="shared" si="6"/>
        <v>6.25E-2</v>
      </c>
      <c r="Q35" s="55"/>
    </row>
    <row r="36" spans="1:17" ht="22.5">
      <c r="A36" s="5" t="str">
        <f>'IA-Er'!B27</f>
        <v>B1-15</v>
      </c>
      <c r="B36" s="38" t="str">
        <f>'IA-Er'!C27</f>
        <v>Uncertainty of the absolute gain of the transmitting antenna</v>
      </c>
      <c r="C36" s="90">
        <f>'IA-Er'!D27</f>
        <v>0</v>
      </c>
      <c r="D36" s="90">
        <f>'IA-Er'!E27</f>
        <v>0</v>
      </c>
      <c r="E36" s="90">
        <f>'IA-Er'!F27</f>
        <v>0</v>
      </c>
      <c r="F36" s="38" t="str">
        <f>'IA-Er'!G27</f>
        <v>Rectangular</v>
      </c>
      <c r="G36" s="90">
        <f>'IA-Er'!H27</f>
        <v>1.7320508075688772</v>
      </c>
      <c r="H36" s="3">
        <v>1</v>
      </c>
      <c r="I36" s="88">
        <f t="shared" si="8"/>
        <v>0</v>
      </c>
      <c r="J36" s="88">
        <f t="shared" si="9"/>
        <v>0</v>
      </c>
      <c r="K36" s="88">
        <f t="shared" si="10"/>
        <v>0</v>
      </c>
      <c r="L36" s="19"/>
      <c r="M36" s="10">
        <f t="shared" si="4"/>
        <v>0</v>
      </c>
      <c r="N36" s="10">
        <f t="shared" si="5"/>
        <v>0</v>
      </c>
      <c r="O36" s="10">
        <f t="shared" si="6"/>
        <v>0</v>
      </c>
      <c r="Q36" s="55"/>
    </row>
    <row r="37" spans="1:17" ht="12.75" customHeight="1">
      <c r="A37" s="137" t="s">
        <v>20</v>
      </c>
      <c r="B37" s="137"/>
      <c r="C37" s="137"/>
      <c r="D37" s="137"/>
      <c r="E37" s="137"/>
      <c r="F37" s="137"/>
      <c r="G37" s="137"/>
      <c r="H37" s="137"/>
      <c r="I37" s="4">
        <f t="shared" ref="I37:K38" si="11">M37</f>
        <v>0.62361847310675456</v>
      </c>
      <c r="J37" s="4">
        <f>N37</f>
        <v>0.63800470217702943</v>
      </c>
      <c r="K37" s="4">
        <f>O37</f>
        <v>0.63800470217702943</v>
      </c>
      <c r="L37" s="20"/>
      <c r="M37" s="10">
        <f>(SUM(M14:M36))^0.5</f>
        <v>0.62361847310675456</v>
      </c>
      <c r="N37" s="10">
        <f>(SUM(N14:N36))^0.5</f>
        <v>0.63800470217702943</v>
      </c>
      <c r="O37" s="10">
        <f>(SUM(O14:O36))^0.5</f>
        <v>0.63800470217702943</v>
      </c>
      <c r="Q37" s="55"/>
    </row>
    <row r="38" spans="1:17" ht="12.75" customHeight="1">
      <c r="A38" s="137" t="s">
        <v>88</v>
      </c>
      <c r="B38" s="137"/>
      <c r="C38" s="137"/>
      <c r="D38" s="137"/>
      <c r="E38" s="137"/>
      <c r="F38" s="137"/>
      <c r="G38" s="137"/>
      <c r="H38" s="137"/>
      <c r="I38" s="4">
        <f t="shared" si="11"/>
        <v>1.2222922072892388</v>
      </c>
      <c r="J38" s="4">
        <f t="shared" si="11"/>
        <v>1.2504892162669776</v>
      </c>
      <c r="K38" s="4">
        <f t="shared" si="11"/>
        <v>1.2504892162669776</v>
      </c>
      <c r="L38" s="20"/>
      <c r="M38" s="10">
        <f>M37*1.96</f>
        <v>1.2222922072892388</v>
      </c>
      <c r="N38" s="10">
        <f>N37*1.96</f>
        <v>1.2504892162669776</v>
      </c>
      <c r="O38" s="10">
        <f>O37*1.96</f>
        <v>1.2504892162669776</v>
      </c>
      <c r="Q38" s="55"/>
    </row>
    <row r="39" spans="1:17" ht="12.75" customHeight="1">
      <c r="M39" s="2" t="s">
        <v>159</v>
      </c>
      <c r="Q39" s="55"/>
    </row>
    <row r="40" spans="1:17" ht="12.75" customHeight="1">
      <c r="Q40" s="55"/>
    </row>
    <row r="41" spans="1:17" ht="12.75" customHeight="1">
      <c r="A41" s="149" t="s">
        <v>25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M41" s="138" t="s">
        <v>69</v>
      </c>
      <c r="N41" s="138"/>
      <c r="O41" s="138"/>
      <c r="Q41" s="55"/>
    </row>
    <row r="42" spans="1:17" ht="12.75" customHeight="1">
      <c r="A42" s="140" t="s">
        <v>0</v>
      </c>
      <c r="B42" s="141" t="s">
        <v>1</v>
      </c>
      <c r="C42" s="142" t="s">
        <v>2</v>
      </c>
      <c r="D42" s="142"/>
      <c r="E42" s="142"/>
      <c r="F42" s="140" t="s">
        <v>3</v>
      </c>
      <c r="G42" s="142" t="s">
        <v>4</v>
      </c>
      <c r="H42" s="143" t="s">
        <v>5</v>
      </c>
      <c r="I42" s="144" t="s">
        <v>6</v>
      </c>
      <c r="J42" s="144"/>
      <c r="K42" s="144"/>
      <c r="L42" s="22"/>
      <c r="M42" s="138"/>
      <c r="N42" s="138"/>
      <c r="O42" s="138"/>
      <c r="Q42" s="55"/>
    </row>
    <row r="43" spans="1:17" ht="22.5">
      <c r="A43" s="140"/>
      <c r="B43" s="141"/>
      <c r="C43" s="75" t="s">
        <v>267</v>
      </c>
      <c r="D43" s="76" t="s">
        <v>268</v>
      </c>
      <c r="E43" s="77" t="s">
        <v>269</v>
      </c>
      <c r="F43" s="140"/>
      <c r="G43" s="142"/>
      <c r="H43" s="143"/>
      <c r="I43" s="75" t="s">
        <v>267</v>
      </c>
      <c r="J43" s="76" t="s">
        <v>268</v>
      </c>
      <c r="K43" s="77" t="s">
        <v>269</v>
      </c>
      <c r="L43" s="23"/>
      <c r="M43" s="138"/>
      <c r="N43" s="138"/>
      <c r="O43" s="138"/>
      <c r="Q43" s="55"/>
    </row>
    <row r="44" spans="1:17" ht="12.75" customHeight="1">
      <c r="A44" s="146" t="s">
        <v>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87"/>
      <c r="L44" s="18"/>
      <c r="M44" s="9"/>
      <c r="N44" s="9"/>
      <c r="O44" s="9"/>
      <c r="Q44" s="55"/>
    </row>
    <row r="45" spans="1:17" ht="22.5">
      <c r="A45" s="5" t="str">
        <f>'IA-Er'!B5</f>
        <v>B1-1</v>
      </c>
      <c r="B45" s="38" t="str">
        <f>'CATR-Er'!C5</f>
        <v>Misalignment  DUT &amp; pointing error</v>
      </c>
      <c r="C45" s="89">
        <f>'CATR-Er'!D5</f>
        <v>0</v>
      </c>
      <c r="D45" s="89">
        <f>'CATR-Er'!E5</f>
        <v>0</v>
      </c>
      <c r="E45" s="89">
        <f>'CATR-Er'!F5</f>
        <v>0</v>
      </c>
      <c r="F45" s="5" t="str">
        <f>'CATR-Er'!G5</f>
        <v>Exp. normal</v>
      </c>
      <c r="G45" s="89">
        <f>'CATR-Er'!H5</f>
        <v>2</v>
      </c>
      <c r="H45" s="3">
        <v>1</v>
      </c>
      <c r="I45" s="88">
        <f t="shared" ref="I45:I49" si="12">C45/$G45</f>
        <v>0</v>
      </c>
      <c r="J45" s="88">
        <f t="shared" ref="J45:J50" si="13">D45/$G45</f>
        <v>0</v>
      </c>
      <c r="K45" s="88">
        <f t="shared" ref="K45:K50" si="14">E45/$G45</f>
        <v>0</v>
      </c>
      <c r="L45" s="24"/>
      <c r="M45" s="10">
        <f>I45^2</f>
        <v>0</v>
      </c>
      <c r="N45" s="10">
        <f>J45^2</f>
        <v>0</v>
      </c>
      <c r="O45" s="10">
        <f>K45^2</f>
        <v>0</v>
      </c>
      <c r="Q45" s="55"/>
    </row>
    <row r="46" spans="1:17" ht="22.5">
      <c r="A46" s="5" t="str">
        <f>'CATR-Er'!B6</f>
        <v>B2-2</v>
      </c>
      <c r="B46" s="38" t="str">
        <f>'CATR-Er'!C6</f>
        <v>Standing wave between DUT and test range antenna</v>
      </c>
      <c r="C46" s="89">
        <f>'CATR-Er'!D6</f>
        <v>0.21</v>
      </c>
      <c r="D46" s="89">
        <f>'CATR-Er'!E6</f>
        <v>0.21</v>
      </c>
      <c r="E46" s="89">
        <f>'CATR-Er'!F6</f>
        <v>0.21</v>
      </c>
      <c r="F46" s="5" t="str">
        <f>'CATR-Er'!G6</f>
        <v>U-shaped</v>
      </c>
      <c r="G46" s="89">
        <f>'CATR-Er'!H6</f>
        <v>1.4142135623730951</v>
      </c>
      <c r="H46" s="3">
        <v>1</v>
      </c>
      <c r="I46" s="88">
        <f t="shared" si="12"/>
        <v>0.14849242404917495</v>
      </c>
      <c r="J46" s="88">
        <f t="shared" si="13"/>
        <v>0.14849242404917495</v>
      </c>
      <c r="K46" s="88">
        <f t="shared" si="14"/>
        <v>0.14849242404917495</v>
      </c>
      <c r="L46" s="24"/>
      <c r="M46" s="10">
        <f t="shared" ref="M46:M62" si="15">I46^2</f>
        <v>2.2049999999999993E-2</v>
      </c>
      <c r="N46" s="10">
        <f t="shared" ref="N46:N62" si="16">J46^2</f>
        <v>2.2049999999999993E-2</v>
      </c>
      <c r="O46" s="10">
        <f t="shared" ref="O46:O62" si="17">K46^2</f>
        <v>2.2049999999999993E-2</v>
      </c>
      <c r="Q46" s="55"/>
    </row>
    <row r="47" spans="1:17" ht="22.5">
      <c r="A47" s="5" t="str">
        <f>'CATR-Er'!B7</f>
        <v>C1-2</v>
      </c>
      <c r="B47" s="38" t="str">
        <f>'CATR-Er'!C7</f>
        <v>Uncertainty of the RF signal generator</v>
      </c>
      <c r="C47" s="89">
        <f>'CATR-Er'!D7</f>
        <v>0.46</v>
      </c>
      <c r="D47" s="89">
        <f>'CATR-Er'!E7</f>
        <v>0.46</v>
      </c>
      <c r="E47" s="89">
        <f>'CATR-Er'!F7</f>
        <v>0.46</v>
      </c>
      <c r="F47" s="5" t="str">
        <f>'CATR-Er'!G7</f>
        <v>Gaussian</v>
      </c>
      <c r="G47" s="89">
        <f>'CATR-Er'!H7</f>
        <v>1</v>
      </c>
      <c r="H47" s="3">
        <v>1</v>
      </c>
      <c r="I47" s="88">
        <f t="shared" si="12"/>
        <v>0.46</v>
      </c>
      <c r="J47" s="88">
        <f t="shared" si="13"/>
        <v>0.46</v>
      </c>
      <c r="K47" s="88">
        <f t="shared" si="14"/>
        <v>0.46</v>
      </c>
      <c r="L47" s="24"/>
      <c r="M47" s="10">
        <f t="shared" si="15"/>
        <v>0.21160000000000001</v>
      </c>
      <c r="N47" s="10">
        <f t="shared" si="16"/>
        <v>0.21160000000000001</v>
      </c>
      <c r="O47" s="10">
        <f t="shared" si="17"/>
        <v>0.21160000000000001</v>
      </c>
      <c r="Q47" s="55"/>
    </row>
    <row r="48" spans="1:17" ht="33.75">
      <c r="A48" s="5" t="str">
        <f>'CATR-Er'!B8</f>
        <v>B2-3</v>
      </c>
      <c r="B48" s="38" t="str">
        <f>'CATR-Er'!C8</f>
        <v>RF leakage &amp; dynamic range, test range antenna cable connector terminated.</v>
      </c>
      <c r="C48" s="89">
        <f>'CATR-Er'!D8</f>
        <v>1.1999999999999999E-3</v>
      </c>
      <c r="D48" s="89">
        <f>'CATR-Er'!E8</f>
        <v>1.1999999999999999E-3</v>
      </c>
      <c r="E48" s="89">
        <f>'CATR-Er'!F8</f>
        <v>1.1999999999999999E-3</v>
      </c>
      <c r="F48" s="5" t="str">
        <f>'CATR-Er'!G8</f>
        <v>Gaussian</v>
      </c>
      <c r="G48" s="89">
        <f>'CATR-Er'!H8</f>
        <v>1</v>
      </c>
      <c r="H48" s="3">
        <v>1</v>
      </c>
      <c r="I48" s="88">
        <f t="shared" si="12"/>
        <v>1.1999999999999999E-3</v>
      </c>
      <c r="J48" s="88">
        <f t="shared" si="13"/>
        <v>1.1999999999999999E-3</v>
      </c>
      <c r="K48" s="88">
        <f t="shared" si="14"/>
        <v>1.1999999999999999E-3</v>
      </c>
      <c r="L48" s="24"/>
      <c r="M48" s="10">
        <f t="shared" si="15"/>
        <v>1.4399999999999998E-6</v>
      </c>
      <c r="N48" s="10">
        <f t="shared" si="16"/>
        <v>1.4399999999999998E-6</v>
      </c>
      <c r="O48" s="10">
        <f t="shared" si="17"/>
        <v>1.4399999999999998E-6</v>
      </c>
      <c r="Q48" s="55"/>
    </row>
    <row r="49" spans="1:17" ht="15">
      <c r="A49" s="5" t="str">
        <f>'CATR-Er'!B9</f>
        <v>B2-4a</v>
      </c>
      <c r="B49" s="38" t="str">
        <f>'CATR-Er'!C9</f>
        <v>QZ ripple with DUT</v>
      </c>
      <c r="C49" s="89">
        <f>'CATR-Er'!D9</f>
        <v>9.2799999999999994E-2</v>
      </c>
      <c r="D49" s="89">
        <f>'CATR-Er'!E9</f>
        <v>9.2799999999999994E-2</v>
      </c>
      <c r="E49" s="89">
        <f>'CATR-Er'!F9</f>
        <v>9.2799999999999994E-2</v>
      </c>
      <c r="F49" s="5" t="str">
        <f>'CATR-Er'!G9</f>
        <v xml:space="preserve">Gaussian </v>
      </c>
      <c r="G49" s="89">
        <f>'CATR-Er'!H9</f>
        <v>1</v>
      </c>
      <c r="H49" s="3">
        <v>1</v>
      </c>
      <c r="I49" s="88">
        <f t="shared" si="12"/>
        <v>9.2799999999999994E-2</v>
      </c>
      <c r="J49" s="88">
        <f t="shared" si="13"/>
        <v>9.2799999999999994E-2</v>
      </c>
      <c r="K49" s="88">
        <f t="shared" si="14"/>
        <v>9.2799999999999994E-2</v>
      </c>
      <c r="L49" s="24"/>
      <c r="M49" s="10">
        <f t="shared" si="15"/>
        <v>8.6118399999999991E-3</v>
      </c>
      <c r="N49" s="10">
        <f t="shared" si="16"/>
        <v>8.6118399999999991E-3</v>
      </c>
      <c r="O49" s="10">
        <f t="shared" si="17"/>
        <v>8.6118399999999991E-3</v>
      </c>
      <c r="Q49" s="55"/>
    </row>
    <row r="50" spans="1:17" ht="15">
      <c r="A50" s="5" t="str">
        <f>'CATR-Er'!B10</f>
        <v>B2-9</v>
      </c>
      <c r="B50" s="38" t="str">
        <f>'CATR-Er'!C10</f>
        <v>Miscellaneous uncertainty</v>
      </c>
      <c r="C50" s="89">
        <f>'CATR-Er'!D10</f>
        <v>0</v>
      </c>
      <c r="D50" s="89">
        <f>'CATR-Er'!E10</f>
        <v>0</v>
      </c>
      <c r="E50" s="89">
        <f>'CATR-Er'!F10</f>
        <v>0</v>
      </c>
      <c r="F50" s="5" t="str">
        <f>'CATR-Er'!G10</f>
        <v>Gaussian</v>
      </c>
      <c r="G50" s="89">
        <f>'CATR-Er'!H10</f>
        <v>1</v>
      </c>
      <c r="H50" s="3">
        <v>1</v>
      </c>
      <c r="I50" s="88">
        <f t="shared" ref="I50" si="18">C50/$G50</f>
        <v>0</v>
      </c>
      <c r="J50" s="88">
        <f t="shared" si="13"/>
        <v>0</v>
      </c>
      <c r="K50" s="88">
        <f t="shared" si="14"/>
        <v>0</v>
      </c>
      <c r="L50" s="24"/>
      <c r="M50" s="10">
        <f t="shared" ref="M50" si="19">I50^2</f>
        <v>0</v>
      </c>
      <c r="N50" s="10">
        <f t="shared" ref="N50" si="20">J50^2</f>
        <v>0</v>
      </c>
      <c r="O50" s="10">
        <f t="shared" ref="O50" si="21">K50^2</f>
        <v>0</v>
      </c>
      <c r="Q50" s="55"/>
    </row>
    <row r="51" spans="1:17" ht="15">
      <c r="A51" s="146" t="s">
        <v>15</v>
      </c>
      <c r="B51" s="146"/>
      <c r="C51" s="146"/>
      <c r="D51" s="146"/>
      <c r="E51" s="146"/>
      <c r="F51" s="146"/>
      <c r="G51" s="146"/>
      <c r="H51" s="146"/>
      <c r="I51" s="146"/>
      <c r="J51" s="146"/>
      <c r="K51" s="87"/>
      <c r="L51" s="18"/>
      <c r="M51" s="10">
        <f t="shared" si="15"/>
        <v>0</v>
      </c>
      <c r="N51" s="10">
        <f t="shared" si="16"/>
        <v>0</v>
      </c>
      <c r="O51" s="10">
        <f t="shared" si="17"/>
        <v>0</v>
      </c>
      <c r="Q51" s="55"/>
    </row>
    <row r="52" spans="1:17" ht="22.5">
      <c r="A52" s="5" t="str">
        <f>TE!A7</f>
        <v>C1-3</v>
      </c>
      <c r="B52" s="38" t="str">
        <f>TE!B7</f>
        <v>Uncertainty of the network analyzer</v>
      </c>
      <c r="C52" s="89">
        <f>TE!C7</f>
        <v>0.13</v>
      </c>
      <c r="D52" s="89">
        <f>TE!D7</f>
        <v>0.2</v>
      </c>
      <c r="E52" s="89">
        <f>TE!E7</f>
        <v>0.2</v>
      </c>
      <c r="F52" s="5" t="str">
        <f>TE!F7</f>
        <v>Gaussian</v>
      </c>
      <c r="G52" s="89">
        <f>TE!G7</f>
        <v>1</v>
      </c>
      <c r="H52" s="3">
        <v>1</v>
      </c>
      <c r="I52" s="88">
        <f t="shared" ref="I52:I62" si="22">C52/$G52</f>
        <v>0.13</v>
      </c>
      <c r="J52" s="88">
        <f t="shared" ref="J52:J62" si="23">D52/$G52</f>
        <v>0.2</v>
      </c>
      <c r="K52" s="88">
        <f t="shared" ref="K52:K62" si="24">E52/$G52</f>
        <v>0.2</v>
      </c>
      <c r="L52" s="24"/>
      <c r="M52" s="10">
        <f t="shared" si="15"/>
        <v>1.6900000000000002E-2</v>
      </c>
      <c r="N52" s="10">
        <f t="shared" si="16"/>
        <v>4.0000000000000008E-2</v>
      </c>
      <c r="O52" s="10">
        <f t="shared" si="17"/>
        <v>4.0000000000000008E-2</v>
      </c>
      <c r="Q52" s="55"/>
    </row>
    <row r="53" spans="1:17" ht="33.75">
      <c r="A53" s="5" t="str">
        <f>'CATR-Er'!B15</f>
        <v>B2-5</v>
      </c>
      <c r="B53" s="38" t="str">
        <f>'CATR-Er'!C15</f>
        <v>Mismatch of transmit chain (i.e. between transmitting measurement antenna and DUT)</v>
      </c>
      <c r="C53" s="89">
        <f>'CATR-Er'!D15</f>
        <v>0.127</v>
      </c>
      <c r="D53" s="89">
        <f>'CATR-Er'!E15</f>
        <v>0.32500000000000001</v>
      </c>
      <c r="E53" s="89">
        <f>'CATR-Er'!F15</f>
        <v>0.32500000000000001</v>
      </c>
      <c r="F53" s="5" t="str">
        <f>'CATR-Er'!G15</f>
        <v>U-shaped</v>
      </c>
      <c r="G53" s="89">
        <f>'CATR-Er'!H15</f>
        <v>1.4142135623730951</v>
      </c>
      <c r="H53" s="3">
        <v>1</v>
      </c>
      <c r="I53" s="88">
        <f t="shared" si="22"/>
        <v>8.9802561210691537E-2</v>
      </c>
      <c r="J53" s="88">
        <f t="shared" si="23"/>
        <v>0.22980970388562794</v>
      </c>
      <c r="K53" s="88">
        <f t="shared" si="24"/>
        <v>0.22980970388562794</v>
      </c>
      <c r="L53" s="24"/>
      <c r="M53" s="10">
        <f t="shared" si="15"/>
        <v>8.0645000000000005E-3</v>
      </c>
      <c r="N53" s="10">
        <f t="shared" si="16"/>
        <v>5.2812499999999998E-2</v>
      </c>
      <c r="O53" s="10">
        <f t="shared" si="17"/>
        <v>5.2812499999999998E-2</v>
      </c>
      <c r="Q53" s="55"/>
    </row>
    <row r="54" spans="1:17" ht="22.5">
      <c r="A54" s="5" t="str">
        <f>'CATR-Er'!B16</f>
        <v>B2-6</v>
      </c>
      <c r="B54" s="38" t="str">
        <f>'CATR-Er'!C16</f>
        <v>Insertion loss of transmitter chain</v>
      </c>
      <c r="C54" s="89">
        <f>'CATR-Er'!D16</f>
        <v>0.18</v>
      </c>
      <c r="D54" s="89">
        <f>'CATR-Er'!E16</f>
        <v>0.18</v>
      </c>
      <c r="E54" s="89">
        <f>'CATR-Er'!F16</f>
        <v>0.18</v>
      </c>
      <c r="F54" s="5" t="str">
        <f>'CATR-Er'!G16</f>
        <v>Rectangular</v>
      </c>
      <c r="G54" s="89">
        <f>'CATR-Er'!H16</f>
        <v>1.7320508075688772</v>
      </c>
      <c r="H54" s="3">
        <v>1</v>
      </c>
      <c r="I54" s="88">
        <f t="shared" si="22"/>
        <v>0.10392304845413264</v>
      </c>
      <c r="J54" s="88">
        <f t="shared" si="23"/>
        <v>0.10392304845413264</v>
      </c>
      <c r="K54" s="88">
        <f t="shared" si="24"/>
        <v>0.10392304845413264</v>
      </c>
      <c r="L54" s="24"/>
      <c r="M54" s="10">
        <f t="shared" si="15"/>
        <v>1.0800000000000001E-2</v>
      </c>
      <c r="N54" s="10">
        <f t="shared" si="16"/>
        <v>1.0800000000000001E-2</v>
      </c>
      <c r="O54" s="10">
        <f t="shared" si="17"/>
        <v>1.0800000000000001E-2</v>
      </c>
      <c r="Q54" s="55"/>
    </row>
    <row r="55" spans="1:17" ht="33.75">
      <c r="A55" s="5" t="str">
        <f>'CATR-Er'!B17</f>
        <v>B2-7</v>
      </c>
      <c r="B55" s="38" t="str">
        <f>'CATR-Er'!C17</f>
        <v>RF leakage (SGH connector terminated &amp; test range antenna connector cable terminated)</v>
      </c>
      <c r="C55" s="89">
        <f>'CATR-Er'!D17</f>
        <v>1.56E-3</v>
      </c>
      <c r="D55" s="89">
        <f>'CATR-Er'!E17</f>
        <v>1.56E-3</v>
      </c>
      <c r="E55" s="89">
        <f>'CATR-Er'!F17</f>
        <v>1.56E-3</v>
      </c>
      <c r="F55" s="5" t="str">
        <f>'CATR-Er'!G17</f>
        <v>Gaussian</v>
      </c>
      <c r="G55" s="89">
        <f>'CATR-Er'!H17</f>
        <v>1</v>
      </c>
      <c r="H55" s="3">
        <v>1</v>
      </c>
      <c r="I55" s="88">
        <f t="shared" si="22"/>
        <v>1.56E-3</v>
      </c>
      <c r="J55" s="88">
        <f t="shared" si="23"/>
        <v>1.56E-3</v>
      </c>
      <c r="K55" s="88">
        <f t="shared" si="24"/>
        <v>1.56E-3</v>
      </c>
      <c r="L55" s="24"/>
      <c r="M55" s="10">
        <f t="shared" si="15"/>
        <v>2.4335999999999999E-6</v>
      </c>
      <c r="N55" s="10">
        <f t="shared" si="16"/>
        <v>2.4335999999999999E-6</v>
      </c>
      <c r="O55" s="10">
        <f t="shared" si="17"/>
        <v>2.4335999999999999E-6</v>
      </c>
      <c r="Q55" s="55"/>
    </row>
    <row r="56" spans="1:17" ht="22.5">
      <c r="A56" s="5" t="str">
        <f>'CATR-Er'!B18</f>
        <v>B2-8</v>
      </c>
      <c r="B56" s="38" t="str">
        <f>'CATR-Er'!C18</f>
        <v>Influence of the calibration antenna feed cable</v>
      </c>
      <c r="C56" s="89">
        <f>'CATR-Er'!D18</f>
        <v>2.1999999999999999E-2</v>
      </c>
      <c r="D56" s="89">
        <f>'CATR-Er'!E18</f>
        <v>2.1999999999999999E-2</v>
      </c>
      <c r="E56" s="89">
        <f>'CATR-Er'!F18</f>
        <v>2.1999999999999999E-2</v>
      </c>
      <c r="F56" s="5" t="str">
        <f>'CATR-Er'!G18</f>
        <v>U-shaped</v>
      </c>
      <c r="G56" s="89">
        <f>'CATR-Er'!H18</f>
        <v>1.4142135623730951</v>
      </c>
      <c r="H56" s="3">
        <v>1</v>
      </c>
      <c r="I56" s="88">
        <f t="shared" si="22"/>
        <v>1.5556349186104044E-2</v>
      </c>
      <c r="J56" s="88">
        <f t="shared" si="23"/>
        <v>1.5556349186104044E-2</v>
      </c>
      <c r="K56" s="88">
        <f t="shared" si="24"/>
        <v>1.5556349186104044E-2</v>
      </c>
      <c r="L56" s="24"/>
      <c r="M56" s="10">
        <f t="shared" si="15"/>
        <v>2.4199999999999995E-4</v>
      </c>
      <c r="N56" s="10">
        <f t="shared" si="16"/>
        <v>2.4199999999999995E-4</v>
      </c>
      <c r="O56" s="10">
        <f t="shared" si="17"/>
        <v>2.4199999999999995E-4</v>
      </c>
      <c r="Q56" s="55"/>
    </row>
    <row r="57" spans="1:17" ht="22.5">
      <c r="A57" s="5" t="str">
        <f>TE!A8</f>
        <v>C1-4</v>
      </c>
      <c r="B57" s="38" t="str">
        <f>TE!B8</f>
        <v>Uncertainty of the absolute gain of the reference antenna</v>
      </c>
      <c r="C57" s="89">
        <f>TE!C8</f>
        <v>0.50229473419497439</v>
      </c>
      <c r="D57" s="89">
        <f>TE!D8</f>
        <v>0.4330127018922193</v>
      </c>
      <c r="E57" s="89">
        <f>TE!E8</f>
        <v>0.4330127018922193</v>
      </c>
      <c r="F57" s="5" t="str">
        <f>TE!F8</f>
        <v>Rectangular</v>
      </c>
      <c r="G57" s="89">
        <f>TE!G8</f>
        <v>1.7320508075688772</v>
      </c>
      <c r="H57" s="3">
        <v>1</v>
      </c>
      <c r="I57" s="88">
        <f t="shared" si="22"/>
        <v>0.28999999999999998</v>
      </c>
      <c r="J57" s="88">
        <f t="shared" si="23"/>
        <v>0.25</v>
      </c>
      <c r="K57" s="88">
        <f t="shared" si="24"/>
        <v>0.25</v>
      </c>
      <c r="L57" s="24"/>
      <c r="M57" s="10">
        <f t="shared" si="15"/>
        <v>8.4099999999999994E-2</v>
      </c>
      <c r="N57" s="10">
        <f t="shared" si="16"/>
        <v>6.25E-2</v>
      </c>
      <c r="O57" s="10">
        <f t="shared" si="17"/>
        <v>6.25E-2</v>
      </c>
      <c r="Q57" s="55"/>
    </row>
    <row r="58" spans="1:17" ht="15">
      <c r="A58" s="5" t="str">
        <f>'CATR-Er'!B20</f>
        <v>B2-4b</v>
      </c>
      <c r="B58" s="38" t="str">
        <f>'CATR-Er'!C20</f>
        <v>QZ ripple with SGH</v>
      </c>
      <c r="C58" s="89">
        <f>'CATR-Er'!D20</f>
        <v>0.09</v>
      </c>
      <c r="D58" s="89">
        <f>'CATR-Er'!E20</f>
        <v>0.09</v>
      </c>
      <c r="E58" s="89">
        <f>'CATR-Er'!F20</f>
        <v>0.09</v>
      </c>
      <c r="F58" s="5" t="str">
        <f>'CATR-Er'!G20</f>
        <v>Gaussian</v>
      </c>
      <c r="G58" s="89">
        <f>'CATR-Er'!H20</f>
        <v>1</v>
      </c>
      <c r="H58" s="3">
        <v>1</v>
      </c>
      <c r="I58" s="88">
        <f t="shared" si="22"/>
        <v>0.09</v>
      </c>
      <c r="J58" s="88">
        <f t="shared" si="23"/>
        <v>0.09</v>
      </c>
      <c r="K58" s="88">
        <f t="shared" si="24"/>
        <v>0.09</v>
      </c>
      <c r="L58" s="24"/>
      <c r="M58" s="10">
        <f t="shared" si="15"/>
        <v>8.0999999999999996E-3</v>
      </c>
      <c r="N58" s="10">
        <f t="shared" si="16"/>
        <v>8.0999999999999996E-3</v>
      </c>
      <c r="O58" s="10">
        <f t="shared" si="17"/>
        <v>8.0999999999999996E-3</v>
      </c>
      <c r="Q58" s="55"/>
    </row>
    <row r="59" spans="1:17" ht="15">
      <c r="A59" s="5" t="str">
        <f>'CATR-Er'!B21</f>
        <v>B2-10</v>
      </c>
      <c r="B59" s="38" t="str">
        <f>'CATR-Er'!C21</f>
        <v>Rotary joints</v>
      </c>
      <c r="C59" s="89">
        <f>'CATR-Er'!D21</f>
        <v>4.8000000000000001E-2</v>
      </c>
      <c r="D59" s="89">
        <f>'CATR-Er'!E21</f>
        <v>4.8000000000000001E-2</v>
      </c>
      <c r="E59" s="89">
        <f>'CATR-Er'!F21</f>
        <v>4.8000000000000001E-2</v>
      </c>
      <c r="F59" s="5" t="str">
        <f>'CATR-Er'!G21</f>
        <v>U-shaped</v>
      </c>
      <c r="G59" s="89">
        <f>'CATR-Er'!H21</f>
        <v>1.4142135623730951</v>
      </c>
      <c r="H59" s="3">
        <v>1</v>
      </c>
      <c r="I59" s="88">
        <f t="shared" si="22"/>
        <v>3.3941125496954279E-2</v>
      </c>
      <c r="J59" s="88">
        <f t="shared" si="23"/>
        <v>3.3941125496954279E-2</v>
      </c>
      <c r="K59" s="88">
        <f t="shared" si="24"/>
        <v>3.3941125496954279E-2</v>
      </c>
      <c r="L59" s="24"/>
      <c r="M59" s="10">
        <f t="shared" si="15"/>
        <v>1.1519999999999998E-3</v>
      </c>
      <c r="N59" s="10">
        <f t="shared" si="16"/>
        <v>1.1519999999999998E-3</v>
      </c>
      <c r="O59" s="10">
        <f t="shared" si="17"/>
        <v>1.1519999999999998E-3</v>
      </c>
      <c r="Q59" s="55"/>
    </row>
    <row r="60" spans="1:17" ht="22.5">
      <c r="A60" s="5" t="str">
        <f>'CATR-Er'!B22</f>
        <v>B2-11b</v>
      </c>
      <c r="B60" s="38" t="str">
        <f>'CATR-Er'!C22</f>
        <v>Misalignment calibration antenna &amp; pointing error</v>
      </c>
      <c r="C60" s="89">
        <f>'CATR-Er'!D22</f>
        <v>0.5</v>
      </c>
      <c r="D60" s="89">
        <f>'CATR-Er'!E22</f>
        <v>0.5</v>
      </c>
      <c r="E60" s="89">
        <f>'CATR-Er'!F22</f>
        <v>0.5</v>
      </c>
      <c r="F60" s="5" t="str">
        <f>'CATR-Er'!G22</f>
        <v>Exp. normal</v>
      </c>
      <c r="G60" s="89">
        <f>'CATR-Er'!H22</f>
        <v>2</v>
      </c>
      <c r="H60" s="3">
        <v>1</v>
      </c>
      <c r="I60" s="88">
        <f t="shared" si="22"/>
        <v>0.25</v>
      </c>
      <c r="J60" s="88">
        <f t="shared" si="23"/>
        <v>0.25</v>
      </c>
      <c r="K60" s="88">
        <f t="shared" si="24"/>
        <v>0.25</v>
      </c>
      <c r="L60" s="24"/>
      <c r="M60" s="10">
        <f t="shared" si="15"/>
        <v>6.25E-2</v>
      </c>
      <c r="N60" s="10">
        <f t="shared" si="16"/>
        <v>6.25E-2</v>
      </c>
      <c r="O60" s="10">
        <f t="shared" si="17"/>
        <v>6.25E-2</v>
      </c>
      <c r="Q60" s="55"/>
    </row>
    <row r="61" spans="1:17" ht="15">
      <c r="A61" s="5" t="str">
        <f>'CATR-Er'!B23</f>
        <v>B2-11</v>
      </c>
      <c r="B61" s="38" t="str">
        <f>'CATR-Er'!C23</f>
        <v>Misalignment positioning system</v>
      </c>
      <c r="C61" s="89">
        <f>'CATR-Er'!D23</f>
        <v>0</v>
      </c>
      <c r="D61" s="89">
        <f>'CATR-Er'!E23</f>
        <v>0</v>
      </c>
      <c r="E61" s="89">
        <f>'CATR-Er'!F23</f>
        <v>0</v>
      </c>
      <c r="F61" s="5" t="str">
        <f>'CATR-Er'!G23</f>
        <v xml:space="preserve">Exp. normal </v>
      </c>
      <c r="G61" s="89">
        <f>'CATR-Er'!H23</f>
        <v>2</v>
      </c>
      <c r="H61" s="3">
        <v>1</v>
      </c>
      <c r="I61" s="88">
        <f t="shared" si="22"/>
        <v>0</v>
      </c>
      <c r="J61" s="88">
        <f t="shared" si="23"/>
        <v>0</v>
      </c>
      <c r="K61" s="88">
        <f t="shared" si="24"/>
        <v>0</v>
      </c>
      <c r="L61" s="24"/>
      <c r="M61" s="10">
        <f t="shared" si="15"/>
        <v>0</v>
      </c>
      <c r="N61" s="10">
        <f t="shared" si="16"/>
        <v>0</v>
      </c>
      <c r="O61" s="10">
        <f t="shared" si="17"/>
        <v>0</v>
      </c>
      <c r="Q61" s="55"/>
    </row>
    <row r="62" spans="1:17" ht="22.5">
      <c r="A62" s="5" t="str">
        <f>'CATR-Er'!B24</f>
        <v>B2-12</v>
      </c>
      <c r="B62" s="38" t="str">
        <f>'CATR-Er'!C24</f>
        <v>Standing wave between SGH and test range antenna</v>
      </c>
      <c r="C62" s="89">
        <f>'CATR-Er'!D24</f>
        <v>0.09</v>
      </c>
      <c r="D62" s="89">
        <f>'CATR-Er'!E24</f>
        <v>0.09</v>
      </c>
      <c r="E62" s="89">
        <f>'CATR-Er'!F24</f>
        <v>0.09</v>
      </c>
      <c r="F62" s="5" t="str">
        <f>'CATR-Er'!G24</f>
        <v>U-shaped</v>
      </c>
      <c r="G62" s="89">
        <f>'CATR-Er'!H24</f>
        <v>1.4142135623730951</v>
      </c>
      <c r="H62" s="3">
        <v>1</v>
      </c>
      <c r="I62" s="88">
        <f t="shared" si="22"/>
        <v>6.3639610306789274E-2</v>
      </c>
      <c r="J62" s="88">
        <f t="shared" si="23"/>
        <v>6.3639610306789274E-2</v>
      </c>
      <c r="K62" s="88">
        <f t="shared" si="24"/>
        <v>6.3639610306789274E-2</v>
      </c>
      <c r="L62" s="24"/>
      <c r="M62" s="10">
        <f t="shared" si="15"/>
        <v>4.0499999999999998E-3</v>
      </c>
      <c r="N62" s="10">
        <f t="shared" si="16"/>
        <v>4.0499999999999998E-3</v>
      </c>
      <c r="O62" s="10">
        <f t="shared" si="17"/>
        <v>4.0499999999999998E-3</v>
      </c>
      <c r="Q62" s="55"/>
    </row>
    <row r="63" spans="1:17" ht="22.5">
      <c r="A63" s="5" t="str">
        <f>'CATR-Er'!B25</f>
        <v>B2-13</v>
      </c>
      <c r="B63" s="38" t="str">
        <f>'CATR-Er'!C25</f>
        <v>Switching uncertainty</v>
      </c>
      <c r="C63" s="89">
        <f>'CATR-Er'!D25</f>
        <v>0.26</v>
      </c>
      <c r="D63" s="89">
        <f>'CATR-Er'!E25</f>
        <v>0.26</v>
      </c>
      <c r="E63" s="89">
        <f>'CATR-Er'!F25</f>
        <v>0.26</v>
      </c>
      <c r="F63" s="5" t="str">
        <f>'CATR-Er'!G25</f>
        <v>Rectangular</v>
      </c>
      <c r="G63" s="89">
        <f>'CATR-Er'!H25</f>
        <v>1.7320508075688772</v>
      </c>
      <c r="H63" s="3">
        <v>1</v>
      </c>
      <c r="I63" s="88">
        <f t="shared" ref="I63" si="25">C63/$G63</f>
        <v>0.15011106998930271</v>
      </c>
      <c r="J63" s="88">
        <f t="shared" ref="J63" si="26">D63/$G63</f>
        <v>0.15011106998930271</v>
      </c>
      <c r="K63" s="88">
        <f t="shared" ref="K63" si="27">E63/$G63</f>
        <v>0.15011106998930271</v>
      </c>
      <c r="L63" s="24"/>
      <c r="M63" s="10">
        <f t="shared" ref="M63" si="28">I63^2</f>
        <v>2.2533333333333336E-2</v>
      </c>
      <c r="N63" s="10">
        <f t="shared" ref="N63" si="29">J63^2</f>
        <v>2.2533333333333336E-2</v>
      </c>
      <c r="O63" s="10">
        <f t="shared" ref="O63" si="30">K63^2</f>
        <v>2.2533333333333336E-2</v>
      </c>
      <c r="Q63" s="55"/>
    </row>
    <row r="64" spans="1:17" ht="12.75" customHeight="1">
      <c r="A64" s="137" t="s">
        <v>20</v>
      </c>
      <c r="B64" s="137"/>
      <c r="C64" s="137"/>
      <c r="D64" s="137"/>
      <c r="E64" s="137"/>
      <c r="F64" s="137"/>
      <c r="G64" s="137"/>
      <c r="H64" s="137"/>
      <c r="I64" s="4">
        <f t="shared" ref="I64:I65" si="31">M64</f>
        <v>0.67875440840802892</v>
      </c>
      <c r="J64" s="4">
        <f>N64</f>
        <v>0.71200810875532405</v>
      </c>
      <c r="K64" s="4">
        <f>O64</f>
        <v>0.71200810875532405</v>
      </c>
      <c r="L64" s="20"/>
      <c r="M64" s="10">
        <f>(SUM(M45:M63))^0.5</f>
        <v>0.67875440840802892</v>
      </c>
      <c r="N64" s="10">
        <f>(SUM(N45:N63))^0.5</f>
        <v>0.71200810875532405</v>
      </c>
      <c r="O64" s="10">
        <f>(SUM(O45:O63))^0.5</f>
        <v>0.71200810875532405</v>
      </c>
      <c r="Q64" s="55"/>
    </row>
    <row r="65" spans="1:17" ht="12.75" customHeight="1">
      <c r="A65" s="137" t="s">
        <v>21</v>
      </c>
      <c r="B65" s="137"/>
      <c r="C65" s="137"/>
      <c r="D65" s="137"/>
      <c r="E65" s="137"/>
      <c r="F65" s="137"/>
      <c r="G65" s="137"/>
      <c r="H65" s="137"/>
      <c r="I65" s="4">
        <f t="shared" si="31"/>
        <v>1.3303586404797367</v>
      </c>
      <c r="J65" s="4">
        <f t="shared" ref="J65:K65" si="32">N65</f>
        <v>1.3955358931604351</v>
      </c>
      <c r="K65" s="4">
        <f t="shared" si="32"/>
        <v>1.3955358931604351</v>
      </c>
      <c r="L65" s="20"/>
      <c r="M65" s="10">
        <f>M64*1.96</f>
        <v>1.3303586404797367</v>
      </c>
      <c r="N65" s="10">
        <f>N64*1.96</f>
        <v>1.3955358931604351</v>
      </c>
      <c r="O65" s="10">
        <f>O64*1.96</f>
        <v>1.3955358931604351</v>
      </c>
      <c r="Q65" s="55"/>
    </row>
    <row r="66" spans="1:17" ht="12.75" customHeight="1">
      <c r="M66" s="2" t="s">
        <v>177</v>
      </c>
      <c r="Q66" s="55"/>
    </row>
    <row r="67" spans="1:17" ht="12.75" customHeight="1">
      <c r="Q67" s="55"/>
    </row>
    <row r="68" spans="1:17" ht="12.75" customHeight="1">
      <c r="A68" s="151" t="s">
        <v>63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M68" s="138" t="s">
        <v>69</v>
      </c>
      <c r="N68" s="138"/>
      <c r="O68" s="138"/>
      <c r="Q68" s="55"/>
    </row>
    <row r="69" spans="1:17" ht="12.75" customHeight="1">
      <c r="A69" s="140" t="s">
        <v>0</v>
      </c>
      <c r="B69" s="141" t="s">
        <v>1</v>
      </c>
      <c r="C69" s="142" t="s">
        <v>2</v>
      </c>
      <c r="D69" s="142"/>
      <c r="E69" s="142"/>
      <c r="F69" s="140" t="s">
        <v>3</v>
      </c>
      <c r="G69" s="142" t="s">
        <v>4</v>
      </c>
      <c r="H69" s="143" t="s">
        <v>5</v>
      </c>
      <c r="I69" s="144" t="s">
        <v>6</v>
      </c>
      <c r="J69" s="144"/>
      <c r="K69" s="144"/>
      <c r="L69" s="22"/>
      <c r="M69" s="138"/>
      <c r="N69" s="138"/>
      <c r="O69" s="138"/>
      <c r="Q69" s="55"/>
    </row>
    <row r="70" spans="1:17" ht="22.5">
      <c r="A70" s="140"/>
      <c r="B70" s="141"/>
      <c r="C70" s="75" t="s">
        <v>267</v>
      </c>
      <c r="D70" s="76" t="s">
        <v>268</v>
      </c>
      <c r="E70" s="77" t="s">
        <v>269</v>
      </c>
      <c r="F70" s="140"/>
      <c r="G70" s="142"/>
      <c r="H70" s="143"/>
      <c r="I70" s="75" t="s">
        <v>267</v>
      </c>
      <c r="J70" s="76" t="s">
        <v>268</v>
      </c>
      <c r="K70" s="77" t="s">
        <v>269</v>
      </c>
      <c r="L70" s="23"/>
      <c r="M70" s="138"/>
      <c r="N70" s="138"/>
      <c r="O70" s="138"/>
      <c r="Q70" s="55"/>
    </row>
    <row r="71" spans="1:17" ht="12.75" customHeight="1">
      <c r="A71" s="146" t="s">
        <v>7</v>
      </c>
      <c r="B71" s="146"/>
      <c r="C71" s="146"/>
      <c r="D71" s="146"/>
      <c r="E71" s="146"/>
      <c r="F71" s="146"/>
      <c r="G71" s="146"/>
      <c r="H71" s="146"/>
      <c r="I71" s="146"/>
      <c r="J71" s="146"/>
      <c r="K71" s="87"/>
      <c r="L71" s="18"/>
      <c r="M71" s="30"/>
      <c r="N71" s="30"/>
      <c r="O71" s="30"/>
      <c r="Q71" s="55"/>
    </row>
    <row r="72" spans="1:17" ht="12.75" customHeight="1">
      <c r="A72" s="14" t="str">
        <f>'NF-Er'!B5</f>
        <v>B3-1</v>
      </c>
      <c r="B72" s="52" t="str">
        <f>'NF-Er'!C5</f>
        <v>Axes Intersection</v>
      </c>
      <c r="C72" s="91">
        <f>'NF-Er'!D5</f>
        <v>0</v>
      </c>
      <c r="D72" s="91">
        <f>'NF-Er'!E5</f>
        <v>0</v>
      </c>
      <c r="E72" s="91">
        <f>'NF-Er'!F5</f>
        <v>0</v>
      </c>
      <c r="F72" s="14" t="str">
        <f>'NF-Er'!G5</f>
        <v>Gaussian</v>
      </c>
      <c r="G72" s="91">
        <f>'NF-Er'!H5</f>
        <v>1</v>
      </c>
      <c r="H72" s="3">
        <v>1</v>
      </c>
      <c r="I72" s="88">
        <f t="shared" ref="I72:I98" si="33">C72/$G72</f>
        <v>0</v>
      </c>
      <c r="J72" s="88">
        <f t="shared" ref="J72:J98" si="34">D72/$G72</f>
        <v>0</v>
      </c>
      <c r="K72" s="88">
        <f t="shared" ref="K72:K98" si="35">E72/$G72</f>
        <v>0</v>
      </c>
      <c r="L72" s="19"/>
      <c r="M72" s="10">
        <f t="shared" ref="M72:M107" si="36">I72^2</f>
        <v>0</v>
      </c>
      <c r="N72" s="10">
        <f t="shared" ref="N72:N107" si="37">J72^2</f>
        <v>0</v>
      </c>
      <c r="O72" s="10">
        <f t="shared" ref="O72:O107" si="38">K72^2</f>
        <v>0</v>
      </c>
      <c r="Q72" s="55"/>
    </row>
    <row r="73" spans="1:17" ht="12.75" customHeight="1">
      <c r="A73" s="14" t="str">
        <f>'NF-Er'!B6</f>
        <v>B3-2</v>
      </c>
      <c r="B73" s="52" t="str">
        <f>'NF-Er'!C6</f>
        <v>Axes Orthogonality</v>
      </c>
      <c r="C73" s="91">
        <f>'NF-Er'!D6</f>
        <v>0</v>
      </c>
      <c r="D73" s="91">
        <f>'NF-Er'!E6</f>
        <v>0</v>
      </c>
      <c r="E73" s="91">
        <f>'NF-Er'!F6</f>
        <v>0</v>
      </c>
      <c r="F73" s="14" t="str">
        <f>'NF-Er'!G6</f>
        <v>Gaussian</v>
      </c>
      <c r="G73" s="91">
        <f>'NF-Er'!H6</f>
        <v>1</v>
      </c>
      <c r="H73" s="3">
        <v>1</v>
      </c>
      <c r="I73" s="88">
        <f t="shared" si="33"/>
        <v>0</v>
      </c>
      <c r="J73" s="88">
        <f t="shared" si="34"/>
        <v>0</v>
      </c>
      <c r="K73" s="88">
        <f t="shared" si="35"/>
        <v>0</v>
      </c>
      <c r="L73" s="19"/>
      <c r="M73" s="10">
        <f t="shared" si="36"/>
        <v>0</v>
      </c>
      <c r="N73" s="10">
        <f t="shared" si="37"/>
        <v>0</v>
      </c>
      <c r="O73" s="10">
        <f t="shared" si="38"/>
        <v>0</v>
      </c>
      <c r="Q73" s="55"/>
    </row>
    <row r="74" spans="1:17" ht="12.75" customHeight="1">
      <c r="A74" s="14" t="str">
        <f>'NF-Er'!B7</f>
        <v>B3-3</v>
      </c>
      <c r="B74" s="52" t="str">
        <f>'NF-Er'!C7</f>
        <v>Horizontal Pointing</v>
      </c>
      <c r="C74" s="91">
        <f>'NF-Er'!D7</f>
        <v>0</v>
      </c>
      <c r="D74" s="91">
        <f>'NF-Er'!E7</f>
        <v>0</v>
      </c>
      <c r="E74" s="91">
        <f>'NF-Er'!F7</f>
        <v>0</v>
      </c>
      <c r="F74" s="14" t="str">
        <f>'NF-Er'!G7</f>
        <v>Gaussian</v>
      </c>
      <c r="G74" s="91">
        <f>'NF-Er'!H7</f>
        <v>1</v>
      </c>
      <c r="H74" s="3">
        <v>1</v>
      </c>
      <c r="I74" s="88">
        <f t="shared" si="33"/>
        <v>0</v>
      </c>
      <c r="J74" s="88">
        <f t="shared" si="34"/>
        <v>0</v>
      </c>
      <c r="K74" s="88">
        <f t="shared" si="35"/>
        <v>0</v>
      </c>
      <c r="L74" s="19"/>
      <c r="M74" s="10">
        <f t="shared" si="36"/>
        <v>0</v>
      </c>
      <c r="N74" s="10">
        <f t="shared" si="37"/>
        <v>0</v>
      </c>
      <c r="O74" s="10">
        <f t="shared" si="38"/>
        <v>0</v>
      </c>
      <c r="Q74" s="55"/>
    </row>
    <row r="75" spans="1:17" ht="12.75" customHeight="1">
      <c r="A75" s="14" t="str">
        <f>'NF-Er'!B8</f>
        <v>B3-4</v>
      </c>
      <c r="B75" s="52" t="str">
        <f>'NF-Er'!C8</f>
        <v>Probe Vertical Position</v>
      </c>
      <c r="C75" s="91">
        <f>'NF-Er'!D8</f>
        <v>0</v>
      </c>
      <c r="D75" s="91">
        <f>'NF-Er'!E8</f>
        <v>0</v>
      </c>
      <c r="E75" s="91">
        <f>'NF-Er'!F8</f>
        <v>0</v>
      </c>
      <c r="F75" s="14" t="str">
        <f>'NF-Er'!G8</f>
        <v>Gaussian</v>
      </c>
      <c r="G75" s="91">
        <f>'NF-Er'!H8</f>
        <v>1</v>
      </c>
      <c r="H75" s="3">
        <v>1</v>
      </c>
      <c r="I75" s="88">
        <f t="shared" si="33"/>
        <v>0</v>
      </c>
      <c r="J75" s="88">
        <f t="shared" si="34"/>
        <v>0</v>
      </c>
      <c r="K75" s="88">
        <f t="shared" si="35"/>
        <v>0</v>
      </c>
      <c r="L75" s="19"/>
      <c r="M75" s="10">
        <f t="shared" si="36"/>
        <v>0</v>
      </c>
      <c r="N75" s="10">
        <f t="shared" si="37"/>
        <v>0</v>
      </c>
      <c r="O75" s="10">
        <f t="shared" si="38"/>
        <v>0</v>
      </c>
      <c r="Q75" s="55"/>
    </row>
    <row r="76" spans="1:17" ht="12.75" customHeight="1">
      <c r="A76" s="14" t="str">
        <f>'NF-Er'!B9</f>
        <v>B3-5</v>
      </c>
      <c r="B76" s="52" t="str">
        <f>'NF-Er'!C9</f>
        <v>Probe H/V pointing</v>
      </c>
      <c r="C76" s="91">
        <f>'NF-Er'!D9</f>
        <v>0</v>
      </c>
      <c r="D76" s="91">
        <f>'NF-Er'!E9</f>
        <v>0</v>
      </c>
      <c r="E76" s="91">
        <f>'NF-Er'!F9</f>
        <v>0</v>
      </c>
      <c r="F76" s="14" t="str">
        <f>'NF-Er'!G9</f>
        <v>Gaussian</v>
      </c>
      <c r="G76" s="91">
        <f>'NF-Er'!H9</f>
        <v>1</v>
      </c>
      <c r="H76" s="3">
        <v>1</v>
      </c>
      <c r="I76" s="88">
        <f t="shared" si="33"/>
        <v>0</v>
      </c>
      <c r="J76" s="88">
        <f t="shared" si="34"/>
        <v>0</v>
      </c>
      <c r="K76" s="88">
        <f t="shared" si="35"/>
        <v>0</v>
      </c>
      <c r="L76" s="19"/>
      <c r="M76" s="10">
        <f t="shared" si="36"/>
        <v>0</v>
      </c>
      <c r="N76" s="10">
        <f t="shared" si="37"/>
        <v>0</v>
      </c>
      <c r="O76" s="10">
        <f t="shared" si="38"/>
        <v>0</v>
      </c>
      <c r="Q76" s="55"/>
    </row>
    <row r="77" spans="1:17" ht="12.75" customHeight="1">
      <c r="A77" s="14" t="str">
        <f>'NF-Er'!B10</f>
        <v>B3-6</v>
      </c>
      <c r="B77" s="52" t="str">
        <f>'NF-Er'!C10</f>
        <v>Measurement Distance</v>
      </c>
      <c r="C77" s="91">
        <f>'NF-Er'!D10</f>
        <v>0</v>
      </c>
      <c r="D77" s="91">
        <f>'NF-Er'!E10</f>
        <v>0</v>
      </c>
      <c r="E77" s="91">
        <f>'NF-Er'!F10</f>
        <v>0</v>
      </c>
      <c r="F77" s="14" t="str">
        <f>'NF-Er'!G10</f>
        <v>Gaussian</v>
      </c>
      <c r="G77" s="91">
        <f>'NF-Er'!H10</f>
        <v>1</v>
      </c>
      <c r="H77" s="3">
        <v>1</v>
      </c>
      <c r="I77" s="88">
        <f t="shared" si="33"/>
        <v>0</v>
      </c>
      <c r="J77" s="88">
        <f t="shared" si="34"/>
        <v>0</v>
      </c>
      <c r="K77" s="88">
        <f t="shared" si="35"/>
        <v>0</v>
      </c>
      <c r="L77" s="19"/>
      <c r="M77" s="10">
        <f t="shared" si="36"/>
        <v>0</v>
      </c>
      <c r="N77" s="10">
        <f t="shared" si="37"/>
        <v>0</v>
      </c>
      <c r="O77" s="10">
        <f t="shared" si="38"/>
        <v>0</v>
      </c>
      <c r="Q77" s="55"/>
    </row>
    <row r="78" spans="1:17" ht="12.75" customHeight="1">
      <c r="A78" s="14" t="str">
        <f>'NF-Er'!B11</f>
        <v>B3-7</v>
      </c>
      <c r="B78" s="52" t="str">
        <f>'NF-Er'!C11</f>
        <v>Amplitude and Phase Drift</v>
      </c>
      <c r="C78" s="91">
        <f>'NF-Er'!D11</f>
        <v>0</v>
      </c>
      <c r="D78" s="91">
        <f>'NF-Er'!E11</f>
        <v>0</v>
      </c>
      <c r="E78" s="91">
        <f>'NF-Er'!F11</f>
        <v>0</v>
      </c>
      <c r="F78" s="14" t="str">
        <f>'NF-Er'!G11</f>
        <v>Gaussian</v>
      </c>
      <c r="G78" s="91">
        <f>'NF-Er'!H11</f>
        <v>1</v>
      </c>
      <c r="H78" s="3">
        <v>1</v>
      </c>
      <c r="I78" s="88">
        <f t="shared" si="33"/>
        <v>0</v>
      </c>
      <c r="J78" s="88">
        <f t="shared" si="34"/>
        <v>0</v>
      </c>
      <c r="K78" s="88">
        <f t="shared" si="35"/>
        <v>0</v>
      </c>
      <c r="L78" s="19"/>
      <c r="M78" s="10">
        <f t="shared" si="36"/>
        <v>0</v>
      </c>
      <c r="N78" s="10">
        <f t="shared" si="37"/>
        <v>0</v>
      </c>
      <c r="O78" s="10">
        <f t="shared" si="38"/>
        <v>0</v>
      </c>
      <c r="Q78" s="55"/>
    </row>
    <row r="79" spans="1:17" ht="12.75" customHeight="1">
      <c r="A79" s="14" t="str">
        <f>'NF-Er'!B12</f>
        <v>B3-8</v>
      </c>
      <c r="B79" s="52" t="str">
        <f>'NF-Er'!C12</f>
        <v>Amplitude and Phase Noise</v>
      </c>
      <c r="C79" s="91">
        <f>'NF-Er'!D12</f>
        <v>0.02</v>
      </c>
      <c r="D79" s="91">
        <f>'NF-Er'!E12</f>
        <v>0.02</v>
      </c>
      <c r="E79" s="91">
        <f>'NF-Er'!F12</f>
        <v>0.02</v>
      </c>
      <c r="F79" s="14" t="str">
        <f>'NF-Er'!G12</f>
        <v>Gaussian</v>
      </c>
      <c r="G79" s="91">
        <f>'NF-Er'!H12</f>
        <v>1</v>
      </c>
      <c r="H79" s="3">
        <v>1</v>
      </c>
      <c r="I79" s="88">
        <f t="shared" si="33"/>
        <v>0.02</v>
      </c>
      <c r="J79" s="88">
        <f t="shared" si="34"/>
        <v>0.02</v>
      </c>
      <c r="K79" s="88">
        <f t="shared" si="35"/>
        <v>0.02</v>
      </c>
      <c r="L79" s="19"/>
      <c r="M79" s="10">
        <f t="shared" si="36"/>
        <v>4.0000000000000002E-4</v>
      </c>
      <c r="N79" s="10">
        <f t="shared" si="37"/>
        <v>4.0000000000000002E-4</v>
      </c>
      <c r="O79" s="10">
        <f t="shared" si="38"/>
        <v>4.0000000000000002E-4</v>
      </c>
      <c r="Q79" s="55"/>
    </row>
    <row r="80" spans="1:17" ht="12.75" customHeight="1">
      <c r="A80" s="14" t="str">
        <f>'NF-Er'!B13</f>
        <v>B3-9</v>
      </c>
      <c r="B80" s="52" t="str">
        <f>'NF-Er'!C13</f>
        <v>Leakage and Crosstalk</v>
      </c>
      <c r="C80" s="91">
        <f>'NF-Er'!D13</f>
        <v>0</v>
      </c>
      <c r="D80" s="91">
        <f>'NF-Er'!E13</f>
        <v>0</v>
      </c>
      <c r="E80" s="91">
        <f>'NF-Er'!F13</f>
        <v>0</v>
      </c>
      <c r="F80" s="14" t="str">
        <f>'NF-Er'!G13</f>
        <v>Gaussian</v>
      </c>
      <c r="G80" s="91">
        <f>'NF-Er'!H13</f>
        <v>1</v>
      </c>
      <c r="H80" s="3">
        <v>1</v>
      </c>
      <c r="I80" s="88">
        <f t="shared" si="33"/>
        <v>0</v>
      </c>
      <c r="J80" s="88">
        <f t="shared" si="34"/>
        <v>0</v>
      </c>
      <c r="K80" s="88">
        <f t="shared" si="35"/>
        <v>0</v>
      </c>
      <c r="L80" s="19"/>
      <c r="M80" s="10">
        <f t="shared" si="36"/>
        <v>0</v>
      </c>
      <c r="N80" s="10">
        <f t="shared" si="37"/>
        <v>0</v>
      </c>
      <c r="O80" s="10">
        <f t="shared" si="38"/>
        <v>0</v>
      </c>
      <c r="Q80" s="55"/>
    </row>
    <row r="81" spans="1:17" ht="12.75" customHeight="1">
      <c r="A81" s="14" t="str">
        <f>'NF-Er'!B14</f>
        <v>B3-10</v>
      </c>
      <c r="B81" s="52" t="str">
        <f>'NF-Er'!C14</f>
        <v>Amplitude Non-Linearity</v>
      </c>
      <c r="C81" s="91">
        <f>'NF-Er'!D14</f>
        <v>0.04</v>
      </c>
      <c r="D81" s="91">
        <f>'NF-Er'!E14</f>
        <v>0.04</v>
      </c>
      <c r="E81" s="91">
        <f>'NF-Er'!F14</f>
        <v>0.04</v>
      </c>
      <c r="F81" s="14" t="str">
        <f>'NF-Er'!G14</f>
        <v>Gaussian</v>
      </c>
      <c r="G81" s="91">
        <f>'NF-Er'!H14</f>
        <v>1</v>
      </c>
      <c r="H81" s="3">
        <v>1</v>
      </c>
      <c r="I81" s="88">
        <f t="shared" si="33"/>
        <v>0.04</v>
      </c>
      <c r="J81" s="88">
        <f t="shared" si="34"/>
        <v>0.04</v>
      </c>
      <c r="K81" s="88">
        <f t="shared" si="35"/>
        <v>0.04</v>
      </c>
      <c r="L81" s="19"/>
      <c r="M81" s="10">
        <f t="shared" si="36"/>
        <v>1.6000000000000001E-3</v>
      </c>
      <c r="N81" s="10">
        <f t="shared" si="37"/>
        <v>1.6000000000000001E-3</v>
      </c>
      <c r="O81" s="10">
        <f t="shared" si="38"/>
        <v>1.6000000000000001E-3</v>
      </c>
      <c r="Q81" s="55"/>
    </row>
    <row r="82" spans="1:17" ht="12.75" customHeight="1">
      <c r="A82" s="14" t="str">
        <f>'NF-Er'!B15</f>
        <v>B3-11</v>
      </c>
      <c r="B82" s="52" t="str">
        <f>'NF-Er'!C15</f>
        <v>Amplitude and Phase Shift in rotary joints</v>
      </c>
      <c r="C82" s="91">
        <f>'NF-Er'!D15</f>
        <v>0</v>
      </c>
      <c r="D82" s="91">
        <f>'NF-Er'!E15</f>
        <v>0</v>
      </c>
      <c r="E82" s="91">
        <f>'NF-Er'!F15</f>
        <v>0</v>
      </c>
      <c r="F82" s="14" t="str">
        <f>'NF-Er'!G15</f>
        <v>Gaussian</v>
      </c>
      <c r="G82" s="91">
        <f>'NF-Er'!H15</f>
        <v>1</v>
      </c>
      <c r="H82" s="3">
        <v>1</v>
      </c>
      <c r="I82" s="88">
        <f t="shared" si="33"/>
        <v>0</v>
      </c>
      <c r="J82" s="88">
        <f t="shared" si="34"/>
        <v>0</v>
      </c>
      <c r="K82" s="88">
        <f t="shared" si="35"/>
        <v>0</v>
      </c>
      <c r="L82" s="19"/>
      <c r="M82" s="10">
        <f t="shared" si="36"/>
        <v>0</v>
      </c>
      <c r="N82" s="10">
        <f t="shared" si="37"/>
        <v>0</v>
      </c>
      <c r="O82" s="10">
        <f t="shared" si="38"/>
        <v>0</v>
      </c>
      <c r="Q82" s="55"/>
    </row>
    <row r="83" spans="1:17" ht="12.75" customHeight="1">
      <c r="A83" s="14" t="str">
        <f>'NF-Er'!B16</f>
        <v>B3-12</v>
      </c>
      <c r="B83" s="52" t="str">
        <f>'NF-Er'!C16</f>
        <v>Channel Balance Amplitude and Phase</v>
      </c>
      <c r="C83" s="91">
        <f>'NF-Er'!D16</f>
        <v>0</v>
      </c>
      <c r="D83" s="91">
        <f>'NF-Er'!E16</f>
        <v>0</v>
      </c>
      <c r="E83" s="91">
        <f>'NF-Er'!F16</f>
        <v>0</v>
      </c>
      <c r="F83" s="14" t="str">
        <f>'NF-Er'!G16</f>
        <v>Gaussian</v>
      </c>
      <c r="G83" s="91">
        <f>'NF-Er'!H16</f>
        <v>1</v>
      </c>
      <c r="H83" s="3">
        <v>1</v>
      </c>
      <c r="I83" s="88">
        <f t="shared" si="33"/>
        <v>0</v>
      </c>
      <c r="J83" s="88">
        <f t="shared" si="34"/>
        <v>0</v>
      </c>
      <c r="K83" s="88">
        <f t="shared" si="35"/>
        <v>0</v>
      </c>
      <c r="L83" s="19"/>
      <c r="M83" s="10">
        <f t="shared" si="36"/>
        <v>0</v>
      </c>
      <c r="N83" s="10">
        <f t="shared" si="37"/>
        <v>0</v>
      </c>
      <c r="O83" s="10">
        <f t="shared" si="38"/>
        <v>0</v>
      </c>
      <c r="Q83" s="55"/>
    </row>
    <row r="84" spans="1:17" ht="12.75" customHeight="1">
      <c r="A84" s="14" t="str">
        <f>'NF-Er'!B17</f>
        <v>B3-13</v>
      </c>
      <c r="B84" s="52" t="str">
        <f>'NF-Er'!C17</f>
        <v>Probe Polarization Amplitude and Phase</v>
      </c>
      <c r="C84" s="91">
        <f>'NF-Er'!D17</f>
        <v>1E-4</v>
      </c>
      <c r="D84" s="91">
        <f>'NF-Er'!E17</f>
        <v>1E-4</v>
      </c>
      <c r="E84" s="91">
        <f>'NF-Er'!F17</f>
        <v>1E-4</v>
      </c>
      <c r="F84" s="14" t="str">
        <f>'NF-Er'!G17</f>
        <v>Gaussian</v>
      </c>
      <c r="G84" s="91">
        <f>'NF-Er'!H17</f>
        <v>1</v>
      </c>
      <c r="H84" s="3">
        <v>1</v>
      </c>
      <c r="I84" s="88">
        <f t="shared" si="33"/>
        <v>1E-4</v>
      </c>
      <c r="J84" s="88">
        <f t="shared" si="34"/>
        <v>1E-4</v>
      </c>
      <c r="K84" s="88">
        <f t="shared" si="35"/>
        <v>1E-4</v>
      </c>
      <c r="L84" s="19"/>
      <c r="M84" s="10">
        <f t="shared" si="36"/>
        <v>1E-8</v>
      </c>
      <c r="N84" s="10">
        <f t="shared" si="37"/>
        <v>1E-8</v>
      </c>
      <c r="O84" s="10">
        <f t="shared" si="38"/>
        <v>1E-8</v>
      </c>
      <c r="Q84" s="55"/>
    </row>
    <row r="85" spans="1:17" ht="12.75" customHeight="1">
      <c r="A85" s="14" t="str">
        <f>'NF-Er'!B18</f>
        <v>B3-14</v>
      </c>
      <c r="B85" s="52" t="str">
        <f>'NF-Er'!C18</f>
        <v>Probe Pattern Knowledge</v>
      </c>
      <c r="C85" s="91">
        <f>'NF-Er'!D18</f>
        <v>0</v>
      </c>
      <c r="D85" s="91">
        <f>'NF-Er'!E18</f>
        <v>0</v>
      </c>
      <c r="E85" s="91">
        <f>'NF-Er'!F18</f>
        <v>0</v>
      </c>
      <c r="F85" s="14" t="str">
        <f>'NF-Er'!G18</f>
        <v>Gaussian</v>
      </c>
      <c r="G85" s="91">
        <f>'NF-Er'!H18</f>
        <v>1</v>
      </c>
      <c r="H85" s="3">
        <v>1</v>
      </c>
      <c r="I85" s="88">
        <f t="shared" si="33"/>
        <v>0</v>
      </c>
      <c r="J85" s="88">
        <f t="shared" si="34"/>
        <v>0</v>
      </c>
      <c r="K85" s="88">
        <f t="shared" si="35"/>
        <v>0</v>
      </c>
      <c r="L85" s="19"/>
      <c r="M85" s="10">
        <f t="shared" si="36"/>
        <v>0</v>
      </c>
      <c r="N85" s="10">
        <f t="shared" si="37"/>
        <v>0</v>
      </c>
      <c r="O85" s="10">
        <f t="shared" si="38"/>
        <v>0</v>
      </c>
      <c r="Q85" s="55"/>
    </row>
    <row r="86" spans="1:17" ht="12.75" customHeight="1">
      <c r="A86" s="14" t="str">
        <f>'NF-Er'!B19</f>
        <v>B3-15</v>
      </c>
      <c r="B86" s="52" t="str">
        <f>'NF-Er'!C19</f>
        <v>Multiple Reflections</v>
      </c>
      <c r="C86" s="91">
        <f>'NF-Er'!D19</f>
        <v>0</v>
      </c>
      <c r="D86" s="91">
        <f>'NF-Er'!E19</f>
        <v>0</v>
      </c>
      <c r="E86" s="91">
        <f>'NF-Er'!F19</f>
        <v>0</v>
      </c>
      <c r="F86" s="14" t="str">
        <f>'NF-Er'!G19</f>
        <v>Gaussian</v>
      </c>
      <c r="G86" s="91">
        <f>'NF-Er'!H19</f>
        <v>1</v>
      </c>
      <c r="H86" s="3">
        <v>1</v>
      </c>
      <c r="I86" s="88">
        <f t="shared" si="33"/>
        <v>0</v>
      </c>
      <c r="J86" s="88">
        <f t="shared" si="34"/>
        <v>0</v>
      </c>
      <c r="K86" s="88">
        <f t="shared" si="35"/>
        <v>0</v>
      </c>
      <c r="L86" s="19"/>
      <c r="M86" s="10">
        <f t="shared" si="36"/>
        <v>0</v>
      </c>
      <c r="N86" s="10">
        <f t="shared" si="37"/>
        <v>0</v>
      </c>
      <c r="O86" s="10">
        <f t="shared" si="38"/>
        <v>0</v>
      </c>
      <c r="Q86" s="55"/>
    </row>
    <row r="87" spans="1:17" ht="12.75" customHeight="1">
      <c r="A87" s="14" t="str">
        <f>'NF-Er'!B20</f>
        <v>B3-16</v>
      </c>
      <c r="B87" s="52" t="str">
        <f>'NF-Er'!C20</f>
        <v>Room Scattering</v>
      </c>
      <c r="C87" s="91">
        <f>'NF-Er'!D20</f>
        <v>0.09</v>
      </c>
      <c r="D87" s="91">
        <f>'NF-Er'!E20</f>
        <v>0.09</v>
      </c>
      <c r="E87" s="91">
        <f>'NF-Er'!F20</f>
        <v>0.09</v>
      </c>
      <c r="F87" s="14" t="str">
        <f>'NF-Er'!G20</f>
        <v>Gaussian</v>
      </c>
      <c r="G87" s="91">
        <f>'NF-Er'!H20</f>
        <v>1</v>
      </c>
      <c r="H87" s="3">
        <v>1</v>
      </c>
      <c r="I87" s="88">
        <f t="shared" si="33"/>
        <v>0.09</v>
      </c>
      <c r="J87" s="88">
        <f t="shared" si="34"/>
        <v>0.09</v>
      </c>
      <c r="K87" s="88">
        <f t="shared" si="35"/>
        <v>0.09</v>
      </c>
      <c r="L87" s="19"/>
      <c r="M87" s="10">
        <f t="shared" si="36"/>
        <v>8.0999999999999996E-3</v>
      </c>
      <c r="N87" s="10">
        <f t="shared" si="37"/>
        <v>8.0999999999999996E-3</v>
      </c>
      <c r="O87" s="10">
        <f t="shared" si="38"/>
        <v>8.0999999999999996E-3</v>
      </c>
      <c r="Q87" s="55"/>
    </row>
    <row r="88" spans="1:17" ht="12.75" customHeight="1">
      <c r="A88" s="14" t="str">
        <f>'NF-Er'!B21</f>
        <v>B3-17</v>
      </c>
      <c r="B88" s="52" t="str">
        <f>'NF-Er'!C21</f>
        <v>DUT support Scattering</v>
      </c>
      <c r="C88" s="91">
        <f>'NF-Er'!D21</f>
        <v>0</v>
      </c>
      <c r="D88" s="91">
        <f>'NF-Er'!E21</f>
        <v>0</v>
      </c>
      <c r="E88" s="91">
        <f>'NF-Er'!F21</f>
        <v>0</v>
      </c>
      <c r="F88" s="14" t="str">
        <f>'NF-Er'!G21</f>
        <v>Gaussian</v>
      </c>
      <c r="G88" s="91">
        <f>'NF-Er'!H21</f>
        <v>1</v>
      </c>
      <c r="H88" s="3">
        <v>1</v>
      </c>
      <c r="I88" s="88">
        <f t="shared" si="33"/>
        <v>0</v>
      </c>
      <c r="J88" s="88">
        <f t="shared" si="34"/>
        <v>0</v>
      </c>
      <c r="K88" s="88">
        <f t="shared" si="35"/>
        <v>0</v>
      </c>
      <c r="L88" s="19"/>
      <c r="M88" s="10">
        <f t="shared" si="36"/>
        <v>0</v>
      </c>
      <c r="N88" s="10">
        <f t="shared" si="37"/>
        <v>0</v>
      </c>
      <c r="O88" s="10">
        <f t="shared" si="38"/>
        <v>0</v>
      </c>
      <c r="Q88" s="55"/>
    </row>
    <row r="89" spans="1:17" ht="12.75" customHeight="1">
      <c r="A89" s="14" t="str">
        <f>'NF-Er'!B22</f>
        <v>B3-18</v>
      </c>
      <c r="B89" s="52" t="str">
        <f>'NF-Er'!C22</f>
        <v>Scan Area Truncation</v>
      </c>
      <c r="C89" s="91">
        <f>'NF-Er'!D22</f>
        <v>3.0000000000000001E-3</v>
      </c>
      <c r="D89" s="91">
        <f>'NF-Er'!E22</f>
        <v>3.0000000000000001E-3</v>
      </c>
      <c r="E89" s="91">
        <f>'NF-Er'!F22</f>
        <v>3.0000000000000001E-3</v>
      </c>
      <c r="F89" s="14" t="str">
        <f>'NF-Er'!G22</f>
        <v>Gaussian</v>
      </c>
      <c r="G89" s="91">
        <f>'NF-Er'!H22</f>
        <v>1</v>
      </c>
      <c r="H89" s="3">
        <v>1</v>
      </c>
      <c r="I89" s="88">
        <f t="shared" si="33"/>
        <v>3.0000000000000001E-3</v>
      </c>
      <c r="J89" s="88">
        <f t="shared" si="34"/>
        <v>3.0000000000000001E-3</v>
      </c>
      <c r="K89" s="88">
        <f t="shared" si="35"/>
        <v>3.0000000000000001E-3</v>
      </c>
      <c r="L89" s="19"/>
      <c r="M89" s="10">
        <f t="shared" si="36"/>
        <v>9.0000000000000002E-6</v>
      </c>
      <c r="N89" s="10">
        <f t="shared" si="37"/>
        <v>9.0000000000000002E-6</v>
      </c>
      <c r="O89" s="10">
        <f t="shared" si="38"/>
        <v>9.0000000000000002E-6</v>
      </c>
      <c r="Q89" s="55"/>
    </row>
    <row r="90" spans="1:17" ht="12.75" customHeight="1">
      <c r="A90" s="14" t="str">
        <f>'NF-Er'!B23</f>
        <v>B3-19</v>
      </c>
      <c r="B90" s="52" t="str">
        <f>'NF-Er'!C23</f>
        <v>Sampling Point Offset</v>
      </c>
      <c r="C90" s="91">
        <f>'NF-Er'!D23</f>
        <v>5.7999999999999996E-3</v>
      </c>
      <c r="D90" s="91">
        <f>'NF-Er'!E23</f>
        <v>5.7999999999999996E-3</v>
      </c>
      <c r="E90" s="91">
        <f>'NF-Er'!F23</f>
        <v>5.7999999999999996E-3</v>
      </c>
      <c r="F90" s="14" t="str">
        <f>'NF-Er'!G23</f>
        <v>Gaussian</v>
      </c>
      <c r="G90" s="91">
        <f>'NF-Er'!H23</f>
        <v>1</v>
      </c>
      <c r="H90" s="3">
        <v>1</v>
      </c>
      <c r="I90" s="88">
        <f t="shared" si="33"/>
        <v>5.7999999999999996E-3</v>
      </c>
      <c r="J90" s="88">
        <f t="shared" si="34"/>
        <v>5.7999999999999996E-3</v>
      </c>
      <c r="K90" s="88">
        <f t="shared" si="35"/>
        <v>5.7999999999999996E-3</v>
      </c>
      <c r="L90" s="19"/>
      <c r="M90" s="10">
        <f t="shared" si="36"/>
        <v>3.3639999999999996E-5</v>
      </c>
      <c r="N90" s="10">
        <f t="shared" si="37"/>
        <v>3.3639999999999996E-5</v>
      </c>
      <c r="O90" s="10">
        <f t="shared" si="38"/>
        <v>3.3639999999999996E-5</v>
      </c>
      <c r="Q90" s="55"/>
    </row>
    <row r="91" spans="1:17" ht="12.75" customHeight="1">
      <c r="A91" s="14" t="str">
        <f>'NF-Er'!B24</f>
        <v>B3-20</v>
      </c>
      <c r="B91" s="52" t="str">
        <f>'NF-Er'!C24</f>
        <v>Mode Truncation</v>
      </c>
      <c r="C91" s="91">
        <f>'NF-Er'!D24</f>
        <v>1.4999999999999999E-2</v>
      </c>
      <c r="D91" s="91">
        <f>'NF-Er'!E24</f>
        <v>1.4999999999999999E-2</v>
      </c>
      <c r="E91" s="91">
        <f>'NF-Er'!F24</f>
        <v>1.4999999999999999E-2</v>
      </c>
      <c r="F91" s="14" t="str">
        <f>'NF-Er'!G24</f>
        <v>Gaussian</v>
      </c>
      <c r="G91" s="91">
        <f>'NF-Er'!H24</f>
        <v>1</v>
      </c>
      <c r="H91" s="3">
        <v>1</v>
      </c>
      <c r="I91" s="88">
        <f t="shared" si="33"/>
        <v>1.4999999999999999E-2</v>
      </c>
      <c r="J91" s="88">
        <f t="shared" si="34"/>
        <v>1.4999999999999999E-2</v>
      </c>
      <c r="K91" s="88">
        <f t="shared" si="35"/>
        <v>1.4999999999999999E-2</v>
      </c>
      <c r="L91" s="19"/>
      <c r="M91" s="10">
        <f t="shared" si="36"/>
        <v>2.2499999999999999E-4</v>
      </c>
      <c r="N91" s="10">
        <f t="shared" si="37"/>
        <v>2.2499999999999999E-4</v>
      </c>
      <c r="O91" s="10">
        <f t="shared" si="38"/>
        <v>2.2499999999999999E-4</v>
      </c>
      <c r="Q91" s="55"/>
    </row>
    <row r="92" spans="1:17" ht="12.75" customHeight="1">
      <c r="A92" s="14" t="str">
        <f>'NF-Er'!B25</f>
        <v>B3-21</v>
      </c>
      <c r="B92" s="52" t="str">
        <f>'NF-Er'!C25</f>
        <v>Positioning</v>
      </c>
      <c r="C92" s="91">
        <f>'NF-Er'!D25</f>
        <v>0.03</v>
      </c>
      <c r="D92" s="91">
        <f>'NF-Er'!E25</f>
        <v>0.03</v>
      </c>
      <c r="E92" s="91">
        <f>'NF-Er'!F25</f>
        <v>0.03</v>
      </c>
      <c r="F92" s="14" t="str">
        <f>'NF-Er'!G25</f>
        <v>Rectangular</v>
      </c>
      <c r="G92" s="91">
        <f>'NF-Er'!H25</f>
        <v>1.7320508075688772</v>
      </c>
      <c r="H92" s="3">
        <v>1</v>
      </c>
      <c r="I92" s="88">
        <f t="shared" si="33"/>
        <v>1.7320508075688773E-2</v>
      </c>
      <c r="J92" s="88">
        <f t="shared" si="34"/>
        <v>1.7320508075688773E-2</v>
      </c>
      <c r="K92" s="88">
        <f t="shared" si="35"/>
        <v>1.7320508075688773E-2</v>
      </c>
      <c r="L92" s="19"/>
      <c r="M92" s="10">
        <f t="shared" si="36"/>
        <v>3.0000000000000003E-4</v>
      </c>
      <c r="N92" s="10">
        <f t="shared" si="37"/>
        <v>3.0000000000000003E-4</v>
      </c>
      <c r="O92" s="10">
        <f t="shared" si="38"/>
        <v>3.0000000000000003E-4</v>
      </c>
      <c r="Q92" s="55"/>
    </row>
    <row r="93" spans="1:17" ht="12.75" customHeight="1">
      <c r="A93" s="14" t="str">
        <f>'NF-Er'!B26</f>
        <v>B3-22</v>
      </c>
      <c r="B93" s="52" t="str">
        <f>'NF-Er'!C26</f>
        <v>Probe Array Uniformity</v>
      </c>
      <c r="C93" s="91">
        <f>'NF-Er'!D26</f>
        <v>5.5E-2</v>
      </c>
      <c r="D93" s="91">
        <f>'NF-Er'!E26</f>
        <v>5.5E-2</v>
      </c>
      <c r="E93" s="91">
        <f>'NF-Er'!F26</f>
        <v>5.5E-2</v>
      </c>
      <c r="F93" s="14" t="str">
        <f>'NF-Er'!G26</f>
        <v>Gaussian</v>
      </c>
      <c r="G93" s="91">
        <f>'NF-Er'!H26</f>
        <v>1</v>
      </c>
      <c r="H93" s="3">
        <v>1</v>
      </c>
      <c r="I93" s="88">
        <f t="shared" si="33"/>
        <v>5.5E-2</v>
      </c>
      <c r="J93" s="88">
        <f t="shared" si="34"/>
        <v>5.5E-2</v>
      </c>
      <c r="K93" s="88">
        <f t="shared" si="35"/>
        <v>5.5E-2</v>
      </c>
      <c r="L93" s="19"/>
      <c r="M93" s="10">
        <f t="shared" si="36"/>
        <v>3.0249999999999999E-3</v>
      </c>
      <c r="N93" s="10">
        <f t="shared" si="37"/>
        <v>3.0249999999999999E-3</v>
      </c>
      <c r="O93" s="10">
        <f t="shared" si="38"/>
        <v>3.0249999999999999E-3</v>
      </c>
      <c r="Q93" s="55"/>
    </row>
    <row r="94" spans="1:17" ht="12.75" customHeight="1">
      <c r="A94" s="14" t="str">
        <f>'NF-Er'!B27</f>
        <v>B3-23</v>
      </c>
      <c r="B94" s="52" t="str">
        <f>'NF-Er'!C27</f>
        <v xml:space="preserve">Mismatch of transmitter chain </v>
      </c>
      <c r="C94" s="91">
        <f>'NF-Er'!D27</f>
        <v>0.28399999999999997</v>
      </c>
      <c r="D94" s="91">
        <f>'NF-Er'!E27</f>
        <v>0.28399999999999997</v>
      </c>
      <c r="E94" s="91">
        <f>'NF-Er'!F27</f>
        <v>0.28399999999999997</v>
      </c>
      <c r="F94" s="14" t="str">
        <f>'NF-Er'!G27</f>
        <v>U-Shaped</v>
      </c>
      <c r="G94" s="91">
        <f>'NF-Er'!H27</f>
        <v>1.4142135623730951</v>
      </c>
      <c r="H94" s="3">
        <v>1</v>
      </c>
      <c r="I94" s="88">
        <f t="shared" si="33"/>
        <v>0.20081832585697945</v>
      </c>
      <c r="J94" s="88">
        <f t="shared" si="34"/>
        <v>0.20081832585697945</v>
      </c>
      <c r="K94" s="88">
        <f t="shared" si="35"/>
        <v>0.20081832585697945</v>
      </c>
      <c r="L94" s="19"/>
      <c r="M94" s="10">
        <f t="shared" si="36"/>
        <v>4.0327999999999982E-2</v>
      </c>
      <c r="N94" s="10">
        <f t="shared" si="37"/>
        <v>4.0327999999999982E-2</v>
      </c>
      <c r="O94" s="10">
        <f t="shared" si="38"/>
        <v>4.0327999999999982E-2</v>
      </c>
      <c r="Q94" s="55"/>
    </row>
    <row r="95" spans="1:17" ht="12.75" customHeight="1">
      <c r="A95" s="14" t="str">
        <f>'NF-Er'!B28</f>
        <v>B3-24</v>
      </c>
      <c r="B95" s="52" t="str">
        <f>'NF-Er'!C28</f>
        <v>Insertion loss of transmitter chain</v>
      </c>
      <c r="C95" s="91">
        <f>'NF-Er'!D28</f>
        <v>0</v>
      </c>
      <c r="D95" s="91">
        <f>'NF-Er'!E28</f>
        <v>0</v>
      </c>
      <c r="E95" s="91">
        <f>'NF-Er'!F28</f>
        <v>0</v>
      </c>
      <c r="F95" s="14" t="str">
        <f>'NF-Er'!G28</f>
        <v>Gaussian</v>
      </c>
      <c r="G95" s="91">
        <f>'NF-Er'!H28</f>
        <v>1</v>
      </c>
      <c r="H95" s="3">
        <v>1</v>
      </c>
      <c r="I95" s="88">
        <f t="shared" si="33"/>
        <v>0</v>
      </c>
      <c r="J95" s="88">
        <f t="shared" si="34"/>
        <v>0</v>
      </c>
      <c r="K95" s="88">
        <f t="shared" si="35"/>
        <v>0</v>
      </c>
      <c r="L95" s="19"/>
      <c r="M95" s="10">
        <f t="shared" si="36"/>
        <v>0</v>
      </c>
      <c r="N95" s="10">
        <f t="shared" si="37"/>
        <v>0</v>
      </c>
      <c r="O95" s="10">
        <f t="shared" si="38"/>
        <v>0</v>
      </c>
      <c r="Q95" s="55"/>
    </row>
    <row r="96" spans="1:17" ht="12.75" customHeight="1">
      <c r="A96" s="14" t="str">
        <f>'NF-Er'!B29</f>
        <v>B3-25</v>
      </c>
      <c r="B96" s="52" t="str">
        <f>'NF-Er'!C29</f>
        <v>Uncertainty of the absolute gain of the probe antenna</v>
      </c>
      <c r="C96" s="91">
        <f>'NF-Er'!D29</f>
        <v>0</v>
      </c>
      <c r="D96" s="91">
        <f>'NF-Er'!E29</f>
        <v>0</v>
      </c>
      <c r="E96" s="91">
        <f>'NF-Er'!F29</f>
        <v>0</v>
      </c>
      <c r="F96" s="14" t="str">
        <f>'NF-Er'!G29</f>
        <v>Gaussian</v>
      </c>
      <c r="G96" s="91">
        <f>'NF-Er'!H29</f>
        <v>1</v>
      </c>
      <c r="H96" s="3">
        <v>1</v>
      </c>
      <c r="I96" s="88">
        <f t="shared" si="33"/>
        <v>0</v>
      </c>
      <c r="J96" s="88">
        <f t="shared" si="34"/>
        <v>0</v>
      </c>
      <c r="K96" s="88">
        <f t="shared" si="35"/>
        <v>0</v>
      </c>
      <c r="L96" s="19"/>
      <c r="M96" s="10">
        <f t="shared" si="36"/>
        <v>0</v>
      </c>
      <c r="N96" s="10">
        <f t="shared" si="37"/>
        <v>0</v>
      </c>
      <c r="O96" s="10">
        <f t="shared" si="38"/>
        <v>0</v>
      </c>
      <c r="Q96" s="55"/>
    </row>
    <row r="97" spans="1:17" ht="12.75" customHeight="1">
      <c r="A97" s="14" t="str">
        <f>TE!A6</f>
        <v>C1-2</v>
      </c>
      <c r="B97" s="52" t="str">
        <f>TE!B6</f>
        <v>Uncertainty of the RF signal generator</v>
      </c>
      <c r="C97" s="91">
        <f>TE!C6</f>
        <v>0.46</v>
      </c>
      <c r="D97" s="91">
        <f>TE!D6</f>
        <v>0.46</v>
      </c>
      <c r="E97" s="91">
        <f>TE!E6</f>
        <v>0.46</v>
      </c>
      <c r="F97" s="14" t="str">
        <f>TE!F6</f>
        <v>Gaussian</v>
      </c>
      <c r="G97" s="91">
        <f>TE!G6</f>
        <v>1</v>
      </c>
      <c r="H97" s="3">
        <v>1</v>
      </c>
      <c r="I97" s="88">
        <f t="shared" si="33"/>
        <v>0.46</v>
      </c>
      <c r="J97" s="88">
        <f t="shared" si="34"/>
        <v>0.46</v>
      </c>
      <c r="K97" s="88">
        <f t="shared" si="35"/>
        <v>0.46</v>
      </c>
      <c r="L97" s="19"/>
      <c r="M97" s="10">
        <f t="shared" si="36"/>
        <v>0.21160000000000001</v>
      </c>
      <c r="N97" s="10">
        <f t="shared" si="37"/>
        <v>0.21160000000000001</v>
      </c>
      <c r="O97" s="10">
        <f t="shared" si="38"/>
        <v>0.21160000000000001</v>
      </c>
      <c r="Q97" s="55"/>
    </row>
    <row r="98" spans="1:17" ht="12.75" customHeight="1">
      <c r="A98" s="14" t="str">
        <f>'NF-Er'!B31</f>
        <v>B3-26</v>
      </c>
      <c r="B98" s="52" t="str">
        <f>'NF-Er'!C31</f>
        <v>Measurement repeatability - positioning repeatability</v>
      </c>
      <c r="C98" s="91">
        <f>'NF-Er'!D31</f>
        <v>0.15</v>
      </c>
      <c r="D98" s="91">
        <f>'NF-Er'!E31</f>
        <v>0.15</v>
      </c>
      <c r="E98" s="91">
        <f>'NF-Er'!F31</f>
        <v>0.15</v>
      </c>
      <c r="F98" s="14" t="str">
        <f>'NF-Er'!G31</f>
        <v>Gaussian</v>
      </c>
      <c r="G98" s="91">
        <f>'NF-Er'!H31</f>
        <v>1</v>
      </c>
      <c r="H98" s="3">
        <v>1</v>
      </c>
      <c r="I98" s="88">
        <f t="shared" si="33"/>
        <v>0.15</v>
      </c>
      <c r="J98" s="88">
        <f t="shared" si="34"/>
        <v>0.15</v>
      </c>
      <c r="K98" s="88">
        <f t="shared" si="35"/>
        <v>0.15</v>
      </c>
      <c r="L98" s="19"/>
      <c r="M98" s="10">
        <f t="shared" si="36"/>
        <v>2.2499999999999999E-2</v>
      </c>
      <c r="N98" s="10">
        <f t="shared" si="37"/>
        <v>2.2499999999999999E-2</v>
      </c>
      <c r="O98" s="10">
        <f t="shared" si="38"/>
        <v>2.2499999999999999E-2</v>
      </c>
      <c r="Q98" s="55"/>
    </row>
    <row r="99" spans="1:17" ht="12.75" customHeight="1">
      <c r="A99" s="146" t="s">
        <v>15</v>
      </c>
      <c r="B99" s="146"/>
      <c r="C99" s="146"/>
      <c r="D99" s="146"/>
      <c r="E99" s="146"/>
      <c r="F99" s="146"/>
      <c r="G99" s="146"/>
      <c r="H99" s="146"/>
      <c r="I99" s="146"/>
      <c r="J99" s="146"/>
      <c r="K99" s="87"/>
      <c r="L99" s="18"/>
      <c r="M99" s="10">
        <f t="shared" si="36"/>
        <v>0</v>
      </c>
      <c r="N99" s="10">
        <f t="shared" si="37"/>
        <v>0</v>
      </c>
      <c r="O99" s="10">
        <f t="shared" si="38"/>
        <v>0</v>
      </c>
      <c r="Q99" s="55"/>
    </row>
    <row r="100" spans="1:17" ht="12.75" customHeight="1">
      <c r="A100" s="14" t="str">
        <f>TE!A7</f>
        <v>C1-3</v>
      </c>
      <c r="B100" s="52" t="str">
        <f>TE!B7</f>
        <v>Uncertainty of the network analyzer</v>
      </c>
      <c r="C100" s="91">
        <f>TE!C7</f>
        <v>0.13</v>
      </c>
      <c r="D100" s="91">
        <f>TE!D7</f>
        <v>0.2</v>
      </c>
      <c r="E100" s="91">
        <f>TE!E7</f>
        <v>0.2</v>
      </c>
      <c r="F100" s="14" t="str">
        <f>TE!F7</f>
        <v>Gaussian</v>
      </c>
      <c r="G100" s="91">
        <f>TE!G7</f>
        <v>1</v>
      </c>
      <c r="H100" s="3">
        <v>1</v>
      </c>
      <c r="I100" s="88">
        <f t="shared" ref="I100:I107" si="39">C100/$G100</f>
        <v>0.13</v>
      </c>
      <c r="J100" s="88">
        <f t="shared" ref="J100:J107" si="40">D100/$G100</f>
        <v>0.2</v>
      </c>
      <c r="K100" s="88">
        <f t="shared" ref="K100:K107" si="41">E100/$G100</f>
        <v>0.2</v>
      </c>
      <c r="L100" s="19"/>
      <c r="M100" s="10">
        <f t="shared" si="36"/>
        <v>1.6900000000000002E-2</v>
      </c>
      <c r="N100" s="10">
        <f t="shared" si="37"/>
        <v>4.0000000000000008E-2</v>
      </c>
      <c r="O100" s="10">
        <f t="shared" si="38"/>
        <v>4.0000000000000008E-2</v>
      </c>
      <c r="Q100" s="55"/>
    </row>
    <row r="101" spans="1:17" ht="12.75" customHeight="1">
      <c r="A101" s="14" t="str">
        <f>'NF-Er'!B34</f>
        <v>B3-27</v>
      </c>
      <c r="B101" s="52" t="str">
        <f>'NF-Er'!C34</f>
        <v>Mismatch of transmitter chain</v>
      </c>
      <c r="C101" s="91">
        <f>'NF-Er'!D34</f>
        <v>0</v>
      </c>
      <c r="D101" s="91">
        <f>'NF-Er'!E34</f>
        <v>0</v>
      </c>
      <c r="E101" s="91">
        <f>'NF-Er'!F34</f>
        <v>0</v>
      </c>
      <c r="F101" s="14" t="str">
        <f>'NF-Er'!G34</f>
        <v>Gaussian</v>
      </c>
      <c r="G101" s="91">
        <f>'NF-Er'!H34</f>
        <v>1</v>
      </c>
      <c r="H101" s="3">
        <v>1</v>
      </c>
      <c r="I101" s="88">
        <f t="shared" si="39"/>
        <v>0</v>
      </c>
      <c r="J101" s="88">
        <f t="shared" si="40"/>
        <v>0</v>
      </c>
      <c r="K101" s="88">
        <f t="shared" si="41"/>
        <v>0</v>
      </c>
      <c r="L101" s="19"/>
      <c r="M101" s="10">
        <f t="shared" si="36"/>
        <v>0</v>
      </c>
      <c r="N101" s="10">
        <f t="shared" si="37"/>
        <v>0</v>
      </c>
      <c r="O101" s="10">
        <f t="shared" si="38"/>
        <v>0</v>
      </c>
      <c r="Q101" s="55"/>
    </row>
    <row r="102" spans="1:17" ht="12.75" customHeight="1">
      <c r="A102" s="14" t="str">
        <f>'NF-Er'!B35</f>
        <v>B3-28</v>
      </c>
      <c r="B102" s="52" t="str">
        <f>'NF-Er'!C35</f>
        <v>Insertion loss of transmitter chain</v>
      </c>
      <c r="C102" s="91">
        <f>'NF-Er'!D35</f>
        <v>0</v>
      </c>
      <c r="D102" s="91">
        <f>'NF-Er'!E35</f>
        <v>0</v>
      </c>
      <c r="E102" s="91">
        <f>'NF-Er'!F35</f>
        <v>0</v>
      </c>
      <c r="F102" s="14" t="str">
        <f>'NF-Er'!G35</f>
        <v>Gaussian</v>
      </c>
      <c r="G102" s="91">
        <f>'NF-Er'!H35</f>
        <v>1</v>
      </c>
      <c r="H102" s="3">
        <v>1</v>
      </c>
      <c r="I102" s="88">
        <f t="shared" si="39"/>
        <v>0</v>
      </c>
      <c r="J102" s="88">
        <f t="shared" si="40"/>
        <v>0</v>
      </c>
      <c r="K102" s="88">
        <f t="shared" si="41"/>
        <v>0</v>
      </c>
      <c r="L102" s="19"/>
      <c r="M102" s="10">
        <f t="shared" si="36"/>
        <v>0</v>
      </c>
      <c r="N102" s="10">
        <f t="shared" si="37"/>
        <v>0</v>
      </c>
      <c r="O102" s="10">
        <f t="shared" si="38"/>
        <v>0</v>
      </c>
      <c r="Q102" s="55"/>
    </row>
    <row r="103" spans="1:17" ht="12.75" customHeight="1">
      <c r="A103" s="14" t="str">
        <f>'NF-Er'!B36</f>
        <v>B3-29</v>
      </c>
      <c r="B103" s="52" t="str">
        <f>'NF-Er'!C36</f>
        <v>Mismatch in the connection of the calibration antenna</v>
      </c>
      <c r="C103" s="91">
        <f>'NF-Er'!D36</f>
        <v>0.02</v>
      </c>
      <c r="D103" s="91">
        <f>'NF-Er'!E36</f>
        <v>0.02</v>
      </c>
      <c r="E103" s="91">
        <f>'NF-Er'!F36</f>
        <v>0.02</v>
      </c>
      <c r="F103" s="14" t="str">
        <f>'NF-Er'!G36</f>
        <v>U-Shaped</v>
      </c>
      <c r="G103" s="91">
        <f>'NF-Er'!H36</f>
        <v>1.4142135623730951</v>
      </c>
      <c r="H103" s="3">
        <v>1</v>
      </c>
      <c r="I103" s="88">
        <f t="shared" si="39"/>
        <v>1.4142135623730949E-2</v>
      </c>
      <c r="J103" s="88">
        <f t="shared" si="40"/>
        <v>1.4142135623730949E-2</v>
      </c>
      <c r="K103" s="88">
        <f t="shared" si="41"/>
        <v>1.4142135623730949E-2</v>
      </c>
      <c r="L103" s="19"/>
      <c r="M103" s="10">
        <f t="shared" si="36"/>
        <v>1.9999999999999996E-4</v>
      </c>
      <c r="N103" s="10">
        <f t="shared" si="37"/>
        <v>1.9999999999999996E-4</v>
      </c>
      <c r="O103" s="10">
        <f t="shared" si="38"/>
        <v>1.9999999999999996E-4</v>
      </c>
      <c r="Q103" s="55"/>
    </row>
    <row r="104" spans="1:17" ht="12.75" customHeight="1">
      <c r="A104" s="14" t="str">
        <f>'NF-Er'!B37</f>
        <v>B3-30</v>
      </c>
      <c r="B104" s="52" t="str">
        <f>'NF-Er'!C37</f>
        <v>Influence of the calibration antenna feed cable</v>
      </c>
      <c r="C104" s="91">
        <f>'NF-Er'!D37</f>
        <v>0</v>
      </c>
      <c r="D104" s="91">
        <f>'NF-Er'!E37</f>
        <v>0</v>
      </c>
      <c r="E104" s="91">
        <f>'NF-Er'!F37</f>
        <v>0</v>
      </c>
      <c r="F104" s="14" t="str">
        <f>'NF-Er'!G37</f>
        <v>Gaussian</v>
      </c>
      <c r="G104" s="91">
        <f>'NF-Er'!H37</f>
        <v>1</v>
      </c>
      <c r="H104" s="3">
        <v>1</v>
      </c>
      <c r="I104" s="88">
        <f t="shared" si="39"/>
        <v>0</v>
      </c>
      <c r="J104" s="88">
        <f t="shared" si="40"/>
        <v>0</v>
      </c>
      <c r="K104" s="88">
        <f t="shared" si="41"/>
        <v>0</v>
      </c>
      <c r="L104" s="19"/>
      <c r="M104" s="10">
        <f t="shared" si="36"/>
        <v>0</v>
      </c>
      <c r="N104" s="10">
        <f t="shared" si="37"/>
        <v>0</v>
      </c>
      <c r="O104" s="10">
        <f t="shared" si="38"/>
        <v>0</v>
      </c>
      <c r="Q104" s="55"/>
    </row>
    <row r="105" spans="1:17" ht="12.75" customHeight="1">
      <c r="A105" s="14" t="str">
        <f>'NF-Er'!B38</f>
        <v>B3-31</v>
      </c>
      <c r="B105" s="52" t="str">
        <f>'NF-Er'!C38</f>
        <v>Influence of the probe antenna cable</v>
      </c>
      <c r="C105" s="91">
        <f>'NF-Er'!D38</f>
        <v>0</v>
      </c>
      <c r="D105" s="91">
        <f>'NF-Er'!E38</f>
        <v>0</v>
      </c>
      <c r="E105" s="91">
        <f>'NF-Er'!F38</f>
        <v>0</v>
      </c>
      <c r="F105" s="14" t="str">
        <f>'NF-Er'!G38</f>
        <v>Gaussian</v>
      </c>
      <c r="G105" s="91">
        <f>'NF-Er'!H38</f>
        <v>1</v>
      </c>
      <c r="H105" s="3">
        <v>1</v>
      </c>
      <c r="I105" s="88">
        <f t="shared" si="39"/>
        <v>0</v>
      </c>
      <c r="J105" s="88">
        <f t="shared" si="40"/>
        <v>0</v>
      </c>
      <c r="K105" s="88">
        <f t="shared" si="41"/>
        <v>0</v>
      </c>
      <c r="L105" s="19"/>
      <c r="M105" s="10">
        <f t="shared" si="36"/>
        <v>0</v>
      </c>
      <c r="N105" s="10">
        <f t="shared" si="37"/>
        <v>0</v>
      </c>
      <c r="O105" s="10">
        <f t="shared" si="38"/>
        <v>0</v>
      </c>
      <c r="Q105" s="55"/>
    </row>
    <row r="106" spans="1:17" ht="12.75" customHeight="1">
      <c r="A106" s="14" t="str">
        <f>TE!A8</f>
        <v>C1-4</v>
      </c>
      <c r="B106" s="52" t="str">
        <f>TE!B8</f>
        <v>Uncertainty of the absolute gain of the reference antenna</v>
      </c>
      <c r="C106" s="91">
        <f>TE!C8</f>
        <v>0.50229473419497439</v>
      </c>
      <c r="D106" s="91">
        <f>TE!D8</f>
        <v>0.4330127018922193</v>
      </c>
      <c r="E106" s="91">
        <f>TE!E8</f>
        <v>0.4330127018922193</v>
      </c>
      <c r="F106" s="14" t="str">
        <f>TE!F8</f>
        <v>Rectangular</v>
      </c>
      <c r="G106" s="91">
        <f>TE!G8</f>
        <v>1.7320508075688772</v>
      </c>
      <c r="H106" s="3">
        <v>1</v>
      </c>
      <c r="I106" s="88">
        <f t="shared" si="39"/>
        <v>0.28999999999999998</v>
      </c>
      <c r="J106" s="88">
        <f t="shared" si="40"/>
        <v>0.25</v>
      </c>
      <c r="K106" s="88">
        <f t="shared" si="41"/>
        <v>0.25</v>
      </c>
      <c r="L106" s="19"/>
      <c r="M106" s="10">
        <f t="shared" si="36"/>
        <v>8.4099999999999994E-2</v>
      </c>
      <c r="N106" s="10">
        <f t="shared" si="37"/>
        <v>6.25E-2</v>
      </c>
      <c r="O106" s="10">
        <f t="shared" si="38"/>
        <v>6.25E-2</v>
      </c>
      <c r="Q106" s="55"/>
    </row>
    <row r="107" spans="1:17" ht="12.75" customHeight="1">
      <c r="A107" s="14" t="str">
        <f>'NF-Er'!B40</f>
        <v>B3-32</v>
      </c>
      <c r="B107" s="52" t="str">
        <f>'NF-Er'!C40</f>
        <v>Short term repeatability</v>
      </c>
      <c r="C107" s="91">
        <f>'NF-Er'!D40</f>
        <v>8.7999999999999995E-2</v>
      </c>
      <c r="D107" s="91">
        <f>'NF-Er'!E40</f>
        <v>8.7999999999999995E-2</v>
      </c>
      <c r="E107" s="91">
        <f>'NF-Er'!F40</f>
        <v>8.7999999999999995E-2</v>
      </c>
      <c r="F107" s="14" t="str">
        <f>'NF-Er'!G40</f>
        <v>Gaussian</v>
      </c>
      <c r="G107" s="91">
        <f>'NF-Er'!H40</f>
        <v>1</v>
      </c>
      <c r="H107" s="3">
        <v>1</v>
      </c>
      <c r="I107" s="88">
        <f t="shared" si="39"/>
        <v>8.7999999999999995E-2</v>
      </c>
      <c r="J107" s="88">
        <f t="shared" si="40"/>
        <v>8.7999999999999995E-2</v>
      </c>
      <c r="K107" s="88">
        <f t="shared" si="41"/>
        <v>8.7999999999999995E-2</v>
      </c>
      <c r="L107" s="19"/>
      <c r="M107" s="10">
        <f t="shared" si="36"/>
        <v>7.7439999999999991E-3</v>
      </c>
      <c r="N107" s="10">
        <f t="shared" si="37"/>
        <v>7.7439999999999991E-3</v>
      </c>
      <c r="O107" s="10">
        <f t="shared" si="38"/>
        <v>7.7439999999999991E-3</v>
      </c>
      <c r="Q107" s="55"/>
    </row>
    <row r="108" spans="1:17" ht="12.75" customHeight="1">
      <c r="A108" s="137" t="s">
        <v>20</v>
      </c>
      <c r="B108" s="137"/>
      <c r="C108" s="137"/>
      <c r="D108" s="137"/>
      <c r="E108" s="137"/>
      <c r="F108" s="137"/>
      <c r="G108" s="137"/>
      <c r="H108" s="137"/>
      <c r="I108" s="15">
        <f>M108</f>
        <v>0.63013066105372151</v>
      </c>
      <c r="J108" s="15">
        <f t="shared" ref="J108:K109" si="42">N108</f>
        <v>0.63131976842167703</v>
      </c>
      <c r="K108" s="15">
        <f t="shared" si="42"/>
        <v>0.63131976842167703</v>
      </c>
      <c r="L108" s="25"/>
      <c r="M108" s="31">
        <f>(SUM(M72:M107))^0.5</f>
        <v>0.63013066105372151</v>
      </c>
      <c r="N108" s="31">
        <f>(SUM(N72:N107))^0.5</f>
        <v>0.63131976842167703</v>
      </c>
      <c r="O108" s="31">
        <f>(SUM(O72:O107))^0.5</f>
        <v>0.63131976842167703</v>
      </c>
      <c r="Q108" s="55"/>
    </row>
    <row r="109" spans="1:17" ht="12.75" customHeight="1">
      <c r="A109" s="137" t="s">
        <v>21</v>
      </c>
      <c r="B109" s="137"/>
      <c r="C109" s="137"/>
      <c r="D109" s="137"/>
      <c r="E109" s="137"/>
      <c r="F109" s="137"/>
      <c r="G109" s="137"/>
      <c r="H109" s="137"/>
      <c r="I109" s="15">
        <f t="shared" ref="I109" si="43">M109</f>
        <v>1.2350560956652941</v>
      </c>
      <c r="J109" s="15">
        <f t="shared" si="42"/>
        <v>1.2373867461064869</v>
      </c>
      <c r="K109" s="15">
        <f t="shared" si="42"/>
        <v>1.2373867461064869</v>
      </c>
      <c r="L109" s="25"/>
      <c r="M109" s="31">
        <f>M108*1.96</f>
        <v>1.2350560956652941</v>
      </c>
      <c r="N109" s="31">
        <f>N108*1.96</f>
        <v>1.2373867461064869</v>
      </c>
      <c r="O109" s="31">
        <f>O108*1.96</f>
        <v>1.2373867461064869</v>
      </c>
      <c r="Q109" s="55"/>
    </row>
    <row r="110" spans="1:17" ht="12.75" customHeight="1">
      <c r="M110" s="2" t="s">
        <v>211</v>
      </c>
      <c r="Q110" s="55"/>
    </row>
    <row r="111" spans="1:17" ht="12.75" customHeight="1">
      <c r="Q111" s="55"/>
    </row>
    <row r="112" spans="1:17" ht="12.75" customHeight="1">
      <c r="A112" s="145" t="s">
        <v>82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26"/>
      <c r="M112" s="138" t="s">
        <v>69</v>
      </c>
      <c r="N112" s="138"/>
      <c r="O112" s="138"/>
      <c r="Q112" s="55"/>
    </row>
    <row r="113" spans="1:17" ht="12.75" customHeight="1">
      <c r="A113" s="140" t="s">
        <v>0</v>
      </c>
      <c r="B113" s="141" t="s">
        <v>1</v>
      </c>
      <c r="C113" s="142" t="s">
        <v>2</v>
      </c>
      <c r="D113" s="142"/>
      <c r="E113" s="142"/>
      <c r="F113" s="140" t="s">
        <v>3</v>
      </c>
      <c r="G113" s="142" t="s">
        <v>4</v>
      </c>
      <c r="H113" s="143" t="s">
        <v>5</v>
      </c>
      <c r="I113" s="144" t="s">
        <v>6</v>
      </c>
      <c r="J113" s="144"/>
      <c r="K113" s="144"/>
      <c r="L113" s="27"/>
      <c r="M113" s="138"/>
      <c r="N113" s="138"/>
      <c r="O113" s="138"/>
      <c r="Q113" s="55"/>
    </row>
    <row r="114" spans="1:17" ht="22.5">
      <c r="A114" s="140"/>
      <c r="B114" s="141"/>
      <c r="C114" s="75" t="s">
        <v>267</v>
      </c>
      <c r="D114" s="76" t="s">
        <v>268</v>
      </c>
      <c r="E114" s="77" t="s">
        <v>269</v>
      </c>
      <c r="F114" s="140"/>
      <c r="G114" s="142"/>
      <c r="H114" s="143"/>
      <c r="I114" s="75" t="s">
        <v>267</v>
      </c>
      <c r="J114" s="76" t="s">
        <v>268</v>
      </c>
      <c r="K114" s="77" t="s">
        <v>269</v>
      </c>
      <c r="L114" s="28"/>
      <c r="M114" s="138"/>
      <c r="N114" s="138"/>
      <c r="O114" s="138"/>
      <c r="Q114" s="55"/>
    </row>
    <row r="115" spans="1:17" ht="12.75" customHeight="1">
      <c r="A115" s="126" t="s">
        <v>68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29"/>
      <c r="M115" s="30"/>
      <c r="N115" s="30"/>
      <c r="O115" s="30"/>
      <c r="Q115" s="55"/>
    </row>
    <row r="116" spans="1:17" ht="22.5">
      <c r="A116" s="14" t="str">
        <f>'1D-Er'!B5</f>
        <v>B4-1</v>
      </c>
      <c r="B116" s="52" t="str">
        <f>'1D-Er'!C5</f>
        <v>Misalignment  DUT and pointing error</v>
      </c>
      <c r="C116" s="91">
        <f>'1D-Er'!D5</f>
        <v>0</v>
      </c>
      <c r="D116" s="91">
        <f>'1D-Er'!E5</f>
        <v>0</v>
      </c>
      <c r="E116" s="91">
        <f>'1D-Er'!F5</f>
        <v>0</v>
      </c>
      <c r="F116" s="14" t="str">
        <f>'1D-Er'!G5</f>
        <v>Exp. normal</v>
      </c>
      <c r="G116" s="91">
        <f>'1D-Er'!H5</f>
        <v>2</v>
      </c>
      <c r="H116" s="3">
        <v>1</v>
      </c>
      <c r="I116" s="88">
        <f t="shared" ref="I116:I124" si="44">C116/$G116</f>
        <v>0</v>
      </c>
      <c r="J116" s="88">
        <f t="shared" ref="J116:J124" si="45">D116/$G116</f>
        <v>0</v>
      </c>
      <c r="K116" s="88">
        <f t="shared" ref="K116:K124" si="46">E116/$G116</f>
        <v>0</v>
      </c>
      <c r="L116" s="29"/>
      <c r="M116" s="10">
        <f t="shared" ref="M116:M139" si="47">I116^2</f>
        <v>0</v>
      </c>
      <c r="N116" s="10">
        <f t="shared" ref="N116:N139" si="48">J116^2</f>
        <v>0</v>
      </c>
      <c r="O116" s="10">
        <f t="shared" ref="O116:O139" si="49">K116^2</f>
        <v>0</v>
      </c>
      <c r="Q116" s="55"/>
    </row>
    <row r="117" spans="1:17" ht="22.5">
      <c r="A117" s="14" t="str">
        <f>'1D-Er'!B6</f>
        <v>B4-2a</v>
      </c>
      <c r="B117" s="52" t="str">
        <f>'1D-Er'!C6</f>
        <v>Standing wave between DUT and test range antenna</v>
      </c>
      <c r="C117" s="91">
        <f>'1D-Er'!D6</f>
        <v>0.18</v>
      </c>
      <c r="D117" s="91">
        <f>'1D-Er'!E6</f>
        <v>0.18</v>
      </c>
      <c r="E117" s="91">
        <f>'1D-Er'!F6</f>
        <v>0.18</v>
      </c>
      <c r="F117" s="14" t="str">
        <f>'1D-Er'!G6</f>
        <v>U-shaped</v>
      </c>
      <c r="G117" s="91">
        <f>'1D-Er'!H6</f>
        <v>1.4142135623730951</v>
      </c>
      <c r="H117" s="3">
        <v>1</v>
      </c>
      <c r="I117" s="88">
        <f t="shared" si="44"/>
        <v>0.12727922061357855</v>
      </c>
      <c r="J117" s="88">
        <f t="shared" si="45"/>
        <v>0.12727922061357855</v>
      </c>
      <c r="K117" s="88">
        <f t="shared" si="46"/>
        <v>0.12727922061357855</v>
      </c>
      <c r="L117" s="29"/>
      <c r="M117" s="10">
        <f t="shared" si="47"/>
        <v>1.6199999999999999E-2</v>
      </c>
      <c r="N117" s="10">
        <f t="shared" si="48"/>
        <v>1.6199999999999999E-2</v>
      </c>
      <c r="O117" s="10">
        <f t="shared" si="49"/>
        <v>1.6199999999999999E-2</v>
      </c>
      <c r="Q117" s="55"/>
    </row>
    <row r="118" spans="1:17" ht="15">
      <c r="A118" s="14" t="str">
        <f>'1D-Er'!B7</f>
        <v>B4-3a</v>
      </c>
      <c r="B118" s="52" t="str">
        <f>'1D-Er'!C7</f>
        <v>Quiet zone ripple DUT</v>
      </c>
      <c r="C118" s="91">
        <f>'1D-Er'!D7</f>
        <v>3.2500000000000001E-2</v>
      </c>
      <c r="D118" s="91">
        <f>'1D-Er'!E7</f>
        <v>3.2500000000000001E-2</v>
      </c>
      <c r="E118" s="91">
        <f>'1D-Er'!F7</f>
        <v>3.2500000000000001E-2</v>
      </c>
      <c r="F118" s="14" t="str">
        <f>'1D-Er'!G7</f>
        <v> Gaussian</v>
      </c>
      <c r="G118" s="91">
        <f>'1D-Er'!H7</f>
        <v>1</v>
      </c>
      <c r="H118" s="3">
        <v>1</v>
      </c>
      <c r="I118" s="88">
        <f t="shared" si="44"/>
        <v>3.2500000000000001E-2</v>
      </c>
      <c r="J118" s="88">
        <f t="shared" si="45"/>
        <v>3.2500000000000001E-2</v>
      </c>
      <c r="K118" s="88">
        <f t="shared" si="46"/>
        <v>3.2500000000000001E-2</v>
      </c>
      <c r="L118" s="29"/>
      <c r="M118" s="10">
        <f t="shared" si="47"/>
        <v>1.0562500000000001E-3</v>
      </c>
      <c r="N118" s="10">
        <f t="shared" si="48"/>
        <v>1.0562500000000001E-3</v>
      </c>
      <c r="O118" s="10">
        <f t="shared" si="49"/>
        <v>1.0562500000000001E-3</v>
      </c>
      <c r="Q118" s="55"/>
    </row>
    <row r="119" spans="1:17" ht="22.5">
      <c r="A119" s="14" t="str">
        <f>TE!A6</f>
        <v>C1-2</v>
      </c>
      <c r="B119" s="52" t="str">
        <f>TE!B6</f>
        <v>Uncertainty of the RF signal generator</v>
      </c>
      <c r="C119" s="91">
        <f>TE!C6</f>
        <v>0.46</v>
      </c>
      <c r="D119" s="91">
        <f>TE!D6</f>
        <v>0.46</v>
      </c>
      <c r="E119" s="91">
        <f>TE!E6</f>
        <v>0.46</v>
      </c>
      <c r="F119" s="14" t="str">
        <f>TE!F6</f>
        <v>Gaussian</v>
      </c>
      <c r="G119" s="91">
        <f>TE!G6</f>
        <v>1</v>
      </c>
      <c r="H119" s="3">
        <v>1</v>
      </c>
      <c r="I119" s="88">
        <f t="shared" si="44"/>
        <v>0.46</v>
      </c>
      <c r="J119" s="88">
        <f t="shared" si="45"/>
        <v>0.46</v>
      </c>
      <c r="K119" s="88">
        <f t="shared" si="46"/>
        <v>0.46</v>
      </c>
      <c r="L119" s="29"/>
      <c r="M119" s="10">
        <f t="shared" si="47"/>
        <v>0.21160000000000001</v>
      </c>
      <c r="N119" s="10">
        <f t="shared" si="48"/>
        <v>0.21160000000000001</v>
      </c>
      <c r="O119" s="10">
        <f t="shared" si="49"/>
        <v>0.21160000000000001</v>
      </c>
      <c r="Q119" s="55"/>
    </row>
    <row r="120" spans="1:17" ht="15">
      <c r="A120" s="14" t="str">
        <f>'1D-Er'!B9</f>
        <v>B4-4</v>
      </c>
      <c r="B120" s="52" t="str">
        <f>'1D-Er'!C9</f>
        <v>Phase curvature</v>
      </c>
      <c r="C120" s="91">
        <f>'1D-Er'!D9</f>
        <v>0.01</v>
      </c>
      <c r="D120" s="91">
        <f>'1D-Er'!E9</f>
        <v>0.01</v>
      </c>
      <c r="E120" s="91">
        <f>'1D-Er'!F9</f>
        <v>0.01</v>
      </c>
      <c r="F120" s="14" t="str">
        <f>'1D-Er'!G9</f>
        <v> Gaussian</v>
      </c>
      <c r="G120" s="91">
        <f>'1D-Er'!H9</f>
        <v>1</v>
      </c>
      <c r="H120" s="3">
        <v>1</v>
      </c>
      <c r="I120" s="88">
        <f t="shared" si="44"/>
        <v>0.01</v>
      </c>
      <c r="J120" s="88">
        <f t="shared" si="45"/>
        <v>0.01</v>
      </c>
      <c r="K120" s="88">
        <f t="shared" si="46"/>
        <v>0.01</v>
      </c>
      <c r="L120" s="29"/>
      <c r="M120" s="10">
        <f t="shared" si="47"/>
        <v>1E-4</v>
      </c>
      <c r="N120" s="10">
        <f t="shared" si="48"/>
        <v>1E-4</v>
      </c>
      <c r="O120" s="10">
        <f t="shared" si="49"/>
        <v>1E-4</v>
      </c>
      <c r="Q120" s="55"/>
    </row>
    <row r="121" spans="1:17" ht="22.5">
      <c r="A121" s="14" t="str">
        <f>'1D-Er'!B10</f>
        <v>B4-5a</v>
      </c>
      <c r="B121" s="52" t="str">
        <f>'1D-Er'!C10</f>
        <v>Polarization mismatch between DUT and transmitting antenna</v>
      </c>
      <c r="C121" s="91">
        <f>'1D-Er'!D10</f>
        <v>0.05</v>
      </c>
      <c r="D121" s="91">
        <f>'1D-Er'!E10</f>
        <v>0.05</v>
      </c>
      <c r="E121" s="91">
        <f>'1D-Er'!F10</f>
        <v>0.05</v>
      </c>
      <c r="F121" s="14" t="str">
        <f>'1D-Er'!G10</f>
        <v>Rectangular</v>
      </c>
      <c r="G121" s="91">
        <f>'1D-Er'!H10</f>
        <v>1.7320508075688772</v>
      </c>
      <c r="H121" s="3">
        <v>1</v>
      </c>
      <c r="I121" s="88">
        <f t="shared" si="44"/>
        <v>2.8867513459481291E-2</v>
      </c>
      <c r="J121" s="88">
        <f t="shared" si="45"/>
        <v>2.8867513459481291E-2</v>
      </c>
      <c r="K121" s="88">
        <f t="shared" si="46"/>
        <v>2.8867513459481291E-2</v>
      </c>
      <c r="L121" s="29"/>
      <c r="M121" s="10">
        <f t="shared" si="47"/>
        <v>8.333333333333335E-4</v>
      </c>
      <c r="N121" s="10">
        <f t="shared" si="48"/>
        <v>8.333333333333335E-4</v>
      </c>
      <c r="O121" s="10">
        <f t="shared" si="49"/>
        <v>8.333333333333335E-4</v>
      </c>
      <c r="Q121" s="55"/>
    </row>
    <row r="122" spans="1:17" ht="22.5">
      <c r="A122" s="14" t="str">
        <f>'1D-Er'!B11</f>
        <v>B4-6a</v>
      </c>
      <c r="B122" s="52" t="str">
        <f>'1D-Er'!C11</f>
        <v>Mutual coupling between DUT and transmitting antenna</v>
      </c>
      <c r="C122" s="91">
        <f>'1D-Er'!D11</f>
        <v>0</v>
      </c>
      <c r="D122" s="91">
        <f>'1D-Er'!E11</f>
        <v>0</v>
      </c>
      <c r="E122" s="91">
        <f>'1D-Er'!F11</f>
        <v>0</v>
      </c>
      <c r="F122" s="14" t="str">
        <f>'1D-Er'!G11</f>
        <v>Rectangular</v>
      </c>
      <c r="G122" s="91">
        <f>'1D-Er'!H11</f>
        <v>1.7320508075688772</v>
      </c>
      <c r="H122" s="3">
        <v>1</v>
      </c>
      <c r="I122" s="88">
        <f t="shared" si="44"/>
        <v>0</v>
      </c>
      <c r="J122" s="88">
        <f t="shared" si="45"/>
        <v>0</v>
      </c>
      <c r="K122" s="88">
        <f t="shared" si="46"/>
        <v>0</v>
      </c>
      <c r="L122" s="29"/>
      <c r="M122" s="10">
        <f t="shared" si="47"/>
        <v>0</v>
      </c>
      <c r="N122" s="10">
        <f t="shared" si="48"/>
        <v>0</v>
      </c>
      <c r="O122" s="10">
        <f t="shared" si="49"/>
        <v>0</v>
      </c>
      <c r="Q122" s="55"/>
    </row>
    <row r="123" spans="1:17" ht="33.75">
      <c r="A123" s="14" t="str">
        <f>TE!A5</f>
        <v>C1-1</v>
      </c>
      <c r="B123" s="52" t="str">
        <f>TE!B5</f>
        <v>RF power measurement equipment (e.g. spectrum analyzer, power meter)</v>
      </c>
      <c r="C123" s="91">
        <f>TE!C5</f>
        <v>0.14000000000000001</v>
      </c>
      <c r="D123" s="91">
        <f>TE!D5</f>
        <v>0.26</v>
      </c>
      <c r="E123" s="91">
        <f>TE!E5</f>
        <v>0.26</v>
      </c>
      <c r="F123" s="14" t="str">
        <f>TE!F5</f>
        <v>Gaussian</v>
      </c>
      <c r="G123" s="91">
        <f>TE!G5</f>
        <v>1</v>
      </c>
      <c r="H123" s="3">
        <v>1</v>
      </c>
      <c r="I123" s="88">
        <f t="shared" si="44"/>
        <v>0.14000000000000001</v>
      </c>
      <c r="J123" s="88">
        <f t="shared" si="45"/>
        <v>0.26</v>
      </c>
      <c r="K123" s="88">
        <f t="shared" si="46"/>
        <v>0.26</v>
      </c>
      <c r="L123" s="29"/>
      <c r="M123" s="10">
        <f t="shared" si="47"/>
        <v>1.9600000000000003E-2</v>
      </c>
      <c r="N123" s="10">
        <f t="shared" si="48"/>
        <v>6.7600000000000007E-2</v>
      </c>
      <c r="O123" s="10">
        <f t="shared" si="49"/>
        <v>6.7600000000000007E-2</v>
      </c>
      <c r="Q123" s="55"/>
    </row>
    <row r="124" spans="1:17" ht="22.5">
      <c r="A124" s="14" t="str">
        <f>'1D-Er'!B13</f>
        <v>B4-7</v>
      </c>
      <c r="B124" s="52" t="str">
        <f>'1D-Er'!C13</f>
        <v>Impedance mismatch in transmitter chain</v>
      </c>
      <c r="C124" s="91">
        <f>'1D-Er'!D13</f>
        <v>5.5999999999999999E-3</v>
      </c>
      <c r="D124" s="91">
        <f>'1D-Er'!E13</f>
        <v>0.01</v>
      </c>
      <c r="E124" s="91">
        <f>'1D-Er'!F13</f>
        <v>0.01</v>
      </c>
      <c r="F124" s="14" t="str">
        <f>'1D-Er'!G13</f>
        <v>U-shaped</v>
      </c>
      <c r="G124" s="91">
        <f>'1D-Er'!H13</f>
        <v>1.4142135623730951</v>
      </c>
      <c r="H124" s="3">
        <v>1</v>
      </c>
      <c r="I124" s="88">
        <f t="shared" si="44"/>
        <v>3.9597979746446655E-3</v>
      </c>
      <c r="J124" s="88">
        <f t="shared" si="45"/>
        <v>7.0710678118654745E-3</v>
      </c>
      <c r="K124" s="88">
        <f t="shared" si="46"/>
        <v>7.0710678118654745E-3</v>
      </c>
      <c r="L124" s="29"/>
      <c r="M124" s="10">
        <f t="shared" si="47"/>
        <v>1.5679999999999996E-5</v>
      </c>
      <c r="N124" s="10">
        <f t="shared" si="48"/>
        <v>4.9999999999999989E-5</v>
      </c>
      <c r="O124" s="10">
        <f t="shared" si="49"/>
        <v>4.9999999999999989E-5</v>
      </c>
      <c r="Q124" s="55"/>
    </row>
    <row r="125" spans="1:17" ht="15">
      <c r="A125" s="14" t="str">
        <f>'1D-Er'!B14</f>
        <v>B4-8</v>
      </c>
      <c r="B125" s="52" t="str">
        <f>'1D-Er'!C14</f>
        <v xml:space="preserve">RF leakage and dynamic range </v>
      </c>
      <c r="C125" s="91">
        <f>'1D-Er'!D14</f>
        <v>0</v>
      </c>
      <c r="D125" s="91">
        <f>'1D-Er'!E14</f>
        <v>0</v>
      </c>
      <c r="E125" s="91">
        <f>'1D-Er'!F14</f>
        <v>0</v>
      </c>
      <c r="F125" s="14" t="str">
        <f>'1D-Er'!G14</f>
        <v>Gaussian</v>
      </c>
      <c r="G125" s="91">
        <f>'1D-Er'!H14</f>
        <v>1</v>
      </c>
      <c r="H125" s="3">
        <v>1</v>
      </c>
      <c r="I125" s="88">
        <f t="shared" ref="I125" si="50">C125/$G125</f>
        <v>0</v>
      </c>
      <c r="J125" s="88">
        <f t="shared" ref="J125" si="51">D125/$G125</f>
        <v>0</v>
      </c>
      <c r="K125" s="88">
        <f t="shared" ref="K125" si="52">E125/$G125</f>
        <v>0</v>
      </c>
      <c r="L125" s="29"/>
      <c r="M125" s="10">
        <f t="shared" ref="M125" si="53">I125^2</f>
        <v>0</v>
      </c>
      <c r="N125" s="10">
        <f t="shared" ref="N125" si="54">J125^2</f>
        <v>0</v>
      </c>
      <c r="O125" s="10">
        <f t="shared" ref="O125" si="55">K125^2</f>
        <v>0</v>
      </c>
      <c r="Q125" s="55"/>
    </row>
    <row r="126" spans="1:17" ht="12.75" customHeight="1">
      <c r="A126" s="126" t="s">
        <v>81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29"/>
      <c r="M126" s="10">
        <f t="shared" si="47"/>
        <v>0</v>
      </c>
      <c r="N126" s="10">
        <f t="shared" si="48"/>
        <v>0</v>
      </c>
      <c r="O126" s="10">
        <f t="shared" si="49"/>
        <v>0</v>
      </c>
      <c r="Q126" s="55"/>
    </row>
    <row r="127" spans="1:17" ht="15">
      <c r="A127" s="14" t="str">
        <f>'1D-Er'!B16</f>
        <v>B4-9</v>
      </c>
      <c r="B127" s="52" t="str">
        <f>'1D-Er'!C16</f>
        <v>Misalignment positioning system</v>
      </c>
      <c r="C127" s="91">
        <f>'1D-Er'!D16</f>
        <v>0</v>
      </c>
      <c r="D127" s="91">
        <f>'1D-Er'!E16</f>
        <v>0</v>
      </c>
      <c r="E127" s="91">
        <f>'1D-Er'!F16</f>
        <v>0</v>
      </c>
      <c r="F127" s="14" t="str">
        <f>'1D-Er'!G16</f>
        <v>Exp. Normal</v>
      </c>
      <c r="G127" s="91">
        <f>'1D-Er'!H16</f>
        <v>2</v>
      </c>
      <c r="H127" s="3">
        <v>1</v>
      </c>
      <c r="I127" s="88">
        <f t="shared" ref="I127:I141" si="56">C127/$G127</f>
        <v>0</v>
      </c>
      <c r="J127" s="88">
        <f t="shared" ref="J127:J141" si="57">D127/$G127</f>
        <v>0</v>
      </c>
      <c r="K127" s="88">
        <f t="shared" ref="K127:K141" si="58">E127/$G127</f>
        <v>0</v>
      </c>
      <c r="L127" s="29"/>
      <c r="M127" s="10">
        <f t="shared" si="47"/>
        <v>0</v>
      </c>
      <c r="N127" s="10">
        <f t="shared" si="48"/>
        <v>0</v>
      </c>
      <c r="O127" s="10">
        <f t="shared" si="49"/>
        <v>0</v>
      </c>
      <c r="Q127" s="55"/>
    </row>
    <row r="128" spans="1:17" ht="33.75">
      <c r="A128" s="14" t="str">
        <f>'1D-Er'!B17</f>
        <v>B4-10</v>
      </c>
      <c r="B128" s="52" t="str">
        <f>'1D-Er'!C17</f>
        <v>Pointing error between reference antenna and test range antenna</v>
      </c>
      <c r="C128" s="91">
        <f>'1D-Er'!D17</f>
        <v>0</v>
      </c>
      <c r="D128" s="91">
        <f>'1D-Er'!E17</f>
        <v>0</v>
      </c>
      <c r="E128" s="91">
        <f>'1D-Er'!F17</f>
        <v>0</v>
      </c>
      <c r="F128" s="14" t="str">
        <f>'1D-Er'!G17</f>
        <v>Rectangular</v>
      </c>
      <c r="G128" s="91">
        <f>'1D-Er'!H17</f>
        <v>1.7320508075688772</v>
      </c>
      <c r="H128" s="3">
        <v>1</v>
      </c>
      <c r="I128" s="88">
        <f t="shared" si="56"/>
        <v>0</v>
      </c>
      <c r="J128" s="88">
        <f t="shared" si="57"/>
        <v>0</v>
      </c>
      <c r="K128" s="88">
        <f t="shared" si="58"/>
        <v>0</v>
      </c>
      <c r="L128" s="29"/>
      <c r="M128" s="10">
        <f t="shared" si="47"/>
        <v>0</v>
      </c>
      <c r="N128" s="10">
        <f t="shared" si="48"/>
        <v>0</v>
      </c>
      <c r="O128" s="10">
        <f t="shared" si="49"/>
        <v>0</v>
      </c>
      <c r="Q128" s="55"/>
    </row>
    <row r="129" spans="1:17" ht="22.5">
      <c r="A129" s="14" t="str">
        <f>'1D-Er'!B18</f>
        <v>B4-11</v>
      </c>
      <c r="B129" s="52" t="str">
        <f>'1D-Er'!C18</f>
        <v>Impedance mismatch in path to reference antenna</v>
      </c>
      <c r="C129" s="91">
        <f>'1D-Er'!D18</f>
        <v>0.05</v>
      </c>
      <c r="D129" s="91">
        <f>'1D-Er'!E18</f>
        <v>0.05</v>
      </c>
      <c r="E129" s="91">
        <f>'1D-Er'!F18</f>
        <v>0.05</v>
      </c>
      <c r="F129" s="14" t="str">
        <f>'1D-Er'!G18</f>
        <v>U-shaped</v>
      </c>
      <c r="G129" s="91">
        <f>'1D-Er'!H18</f>
        <v>1.4142135623730951</v>
      </c>
      <c r="H129" s="3">
        <v>1</v>
      </c>
      <c r="I129" s="88">
        <f t="shared" si="56"/>
        <v>3.5355339059327376E-2</v>
      </c>
      <c r="J129" s="88">
        <f t="shared" si="57"/>
        <v>3.5355339059327376E-2</v>
      </c>
      <c r="K129" s="88">
        <f t="shared" si="58"/>
        <v>3.5355339059327376E-2</v>
      </c>
      <c r="L129" s="29"/>
      <c r="M129" s="10">
        <f t="shared" si="47"/>
        <v>1.25E-3</v>
      </c>
      <c r="N129" s="10">
        <f t="shared" si="48"/>
        <v>1.25E-3</v>
      </c>
      <c r="O129" s="10">
        <f t="shared" si="49"/>
        <v>1.25E-3</v>
      </c>
      <c r="Q129" s="55"/>
    </row>
    <row r="130" spans="1:17" ht="22.5">
      <c r="A130" s="14" t="str">
        <f>'1D-Er'!B19</f>
        <v>B4-12</v>
      </c>
      <c r="B130" s="52" t="str">
        <f>'1D-Er'!C19</f>
        <v>Impedance mismatch in path to compact probe</v>
      </c>
      <c r="C130" s="91">
        <f>'1D-Er'!D19</f>
        <v>0.03</v>
      </c>
      <c r="D130" s="91">
        <f>'1D-Er'!E19</f>
        <v>0.03</v>
      </c>
      <c r="E130" s="91">
        <f>'1D-Er'!F19</f>
        <v>0.03</v>
      </c>
      <c r="F130" s="14" t="str">
        <f>'1D-Er'!G19</f>
        <v>U-shaped</v>
      </c>
      <c r="G130" s="91">
        <f>'1D-Er'!H19</f>
        <v>1.4142135623730951</v>
      </c>
      <c r="H130" s="3">
        <v>1</v>
      </c>
      <c r="I130" s="88">
        <f t="shared" si="56"/>
        <v>2.1213203435596423E-2</v>
      </c>
      <c r="J130" s="88">
        <f t="shared" si="57"/>
        <v>2.1213203435596423E-2</v>
      </c>
      <c r="K130" s="88">
        <f t="shared" si="58"/>
        <v>2.1213203435596423E-2</v>
      </c>
      <c r="L130" s="29"/>
      <c r="M130" s="10">
        <f t="shared" si="47"/>
        <v>4.4999999999999988E-4</v>
      </c>
      <c r="N130" s="10">
        <f t="shared" si="48"/>
        <v>4.4999999999999988E-4</v>
      </c>
      <c r="O130" s="10">
        <f t="shared" si="49"/>
        <v>4.4999999999999988E-4</v>
      </c>
      <c r="Q130" s="55"/>
    </row>
    <row r="131" spans="1:17" ht="33.75">
      <c r="A131" s="14" t="str">
        <f>'1D-Er'!B20</f>
        <v>B2-b</v>
      </c>
      <c r="B131" s="52" t="str">
        <f>'1D-Er'!C20</f>
        <v>Standing wave between reference antenna and test range antenna</v>
      </c>
      <c r="C131" s="91">
        <f>'1D-Er'!D20</f>
        <v>0.15</v>
      </c>
      <c r="D131" s="91">
        <f>'1D-Er'!E20</f>
        <v>0.15</v>
      </c>
      <c r="E131" s="91">
        <f>'1D-Er'!F20</f>
        <v>0.15</v>
      </c>
      <c r="F131" s="14" t="str">
        <f>'1D-Er'!G20</f>
        <v>U-shaped</v>
      </c>
      <c r="G131" s="91">
        <f>'1D-Er'!H20</f>
        <v>1.4142135623730951</v>
      </c>
      <c r="H131" s="3">
        <v>1</v>
      </c>
      <c r="I131" s="88">
        <f t="shared" si="56"/>
        <v>0.10606601717798211</v>
      </c>
      <c r="J131" s="88">
        <f t="shared" si="57"/>
        <v>0.10606601717798211</v>
      </c>
      <c r="K131" s="88">
        <f t="shared" si="58"/>
        <v>0.10606601717798211</v>
      </c>
      <c r="L131" s="29"/>
      <c r="M131" s="10">
        <f t="shared" si="47"/>
        <v>1.1249999999999996E-2</v>
      </c>
      <c r="N131" s="10">
        <f t="shared" si="48"/>
        <v>1.1249999999999996E-2</v>
      </c>
      <c r="O131" s="10">
        <f t="shared" si="49"/>
        <v>1.1249999999999996E-2</v>
      </c>
      <c r="Q131" s="55"/>
    </row>
    <row r="132" spans="1:17" ht="22.5">
      <c r="A132" s="14" t="str">
        <f>'1D-Er'!B21</f>
        <v>B4-3b</v>
      </c>
      <c r="B132" s="52" t="str">
        <f>'1D-Er'!C21</f>
        <v>Quiet zone ripple reference antenna</v>
      </c>
      <c r="C132" s="91">
        <f>'1D-Er'!D21</f>
        <v>0.17799999999999999</v>
      </c>
      <c r="D132" s="91">
        <f>'1D-Er'!E21</f>
        <v>0.17799999999999999</v>
      </c>
      <c r="E132" s="91">
        <f>'1D-Er'!F21</f>
        <v>0.17799999999999999</v>
      </c>
      <c r="F132" s="14" t="str">
        <f>'1D-Er'!G21</f>
        <v>Gaussian</v>
      </c>
      <c r="G132" s="91">
        <f>'1D-Er'!H21</f>
        <v>1</v>
      </c>
      <c r="H132" s="3">
        <v>1</v>
      </c>
      <c r="I132" s="88">
        <f t="shared" si="56"/>
        <v>0.17799999999999999</v>
      </c>
      <c r="J132" s="88">
        <f t="shared" si="57"/>
        <v>0.17799999999999999</v>
      </c>
      <c r="K132" s="88">
        <f t="shared" si="58"/>
        <v>0.17799999999999999</v>
      </c>
      <c r="L132" s="29"/>
      <c r="M132" s="10">
        <f t="shared" si="47"/>
        <v>3.1683999999999997E-2</v>
      </c>
      <c r="N132" s="10">
        <f t="shared" si="48"/>
        <v>3.1683999999999997E-2</v>
      </c>
      <c r="O132" s="10">
        <f t="shared" si="49"/>
        <v>3.1683999999999997E-2</v>
      </c>
      <c r="Q132" s="55"/>
    </row>
    <row r="133" spans="1:17" ht="15">
      <c r="A133" s="14" t="str">
        <f>'1D-Er'!B9</f>
        <v>B4-4</v>
      </c>
      <c r="B133" s="52" t="str">
        <f>'1D-Er'!C9</f>
        <v>Phase curvature</v>
      </c>
      <c r="C133" s="91">
        <f>'1D-Er'!D9</f>
        <v>0.01</v>
      </c>
      <c r="D133" s="91">
        <f>'1D-Er'!E9</f>
        <v>0.01</v>
      </c>
      <c r="E133" s="91">
        <f>'1D-Er'!F9</f>
        <v>0.01</v>
      </c>
      <c r="F133" s="14" t="str">
        <f>'1D-Er'!G9</f>
        <v> Gaussian</v>
      </c>
      <c r="G133" s="91">
        <f>'1D-Er'!H9</f>
        <v>1</v>
      </c>
      <c r="H133" s="3">
        <v>1</v>
      </c>
      <c r="I133" s="88">
        <f t="shared" si="56"/>
        <v>0.01</v>
      </c>
      <c r="J133" s="88">
        <f t="shared" si="57"/>
        <v>0.01</v>
      </c>
      <c r="K133" s="88">
        <f t="shared" si="58"/>
        <v>0.01</v>
      </c>
      <c r="L133" s="29"/>
      <c r="M133" s="10">
        <f t="shared" si="47"/>
        <v>1E-4</v>
      </c>
      <c r="N133" s="10">
        <f t="shared" si="48"/>
        <v>1E-4</v>
      </c>
      <c r="O133" s="10">
        <f t="shared" si="49"/>
        <v>1E-4</v>
      </c>
      <c r="Q133" s="55"/>
    </row>
    <row r="134" spans="1:17" ht="33.75">
      <c r="A134" s="14" t="str">
        <f>'1D-Er'!B22</f>
        <v>B4-5b</v>
      </c>
      <c r="B134" s="52" t="str">
        <f>'1D-Er'!C22</f>
        <v>Polarization mismatch between reference antenna and transmitting antenna</v>
      </c>
      <c r="C134" s="91">
        <f>'1D-Er'!D22</f>
        <v>0.05</v>
      </c>
      <c r="D134" s="91">
        <f>'1D-Er'!E22</f>
        <v>0.05</v>
      </c>
      <c r="E134" s="91">
        <f>'1D-Er'!F22</f>
        <v>0.05</v>
      </c>
      <c r="F134" s="14" t="str">
        <f>'1D-Er'!G22</f>
        <v>Rectangular</v>
      </c>
      <c r="G134" s="91">
        <f>'1D-Er'!H22</f>
        <v>1.7320508075688772</v>
      </c>
      <c r="H134" s="3">
        <v>1</v>
      </c>
      <c r="I134" s="88">
        <f t="shared" si="56"/>
        <v>2.8867513459481291E-2</v>
      </c>
      <c r="J134" s="88">
        <f t="shared" si="57"/>
        <v>2.8867513459481291E-2</v>
      </c>
      <c r="K134" s="88">
        <f t="shared" si="58"/>
        <v>2.8867513459481291E-2</v>
      </c>
      <c r="L134" s="29"/>
      <c r="M134" s="10">
        <f t="shared" si="47"/>
        <v>8.333333333333335E-4</v>
      </c>
      <c r="N134" s="10">
        <f t="shared" si="48"/>
        <v>8.333333333333335E-4</v>
      </c>
      <c r="O134" s="10">
        <f t="shared" si="49"/>
        <v>8.333333333333335E-4</v>
      </c>
      <c r="Q134" s="55"/>
    </row>
    <row r="135" spans="1:17" ht="33.75">
      <c r="A135" s="14" t="str">
        <f>'1D-Er'!B23</f>
        <v>B4-6b</v>
      </c>
      <c r="B135" s="52" t="str">
        <f>'1D-Er'!C23</f>
        <v>Mutual coupling between reference antenna and transmitting antenna</v>
      </c>
      <c r="C135" s="91">
        <f>'1D-Er'!D23</f>
        <v>0</v>
      </c>
      <c r="D135" s="91">
        <f>'1D-Er'!E23</f>
        <v>0</v>
      </c>
      <c r="E135" s="91">
        <f>'1D-Er'!F23</f>
        <v>0</v>
      </c>
      <c r="F135" s="14" t="str">
        <f>'1D-Er'!G23</f>
        <v>Rectangular</v>
      </c>
      <c r="G135" s="91">
        <f>'1D-Er'!H23</f>
        <v>1.7320508075688772</v>
      </c>
      <c r="H135" s="3">
        <v>1</v>
      </c>
      <c r="I135" s="88">
        <f t="shared" si="56"/>
        <v>0</v>
      </c>
      <c r="J135" s="88">
        <f t="shared" si="57"/>
        <v>0</v>
      </c>
      <c r="K135" s="88">
        <f t="shared" si="58"/>
        <v>0</v>
      </c>
      <c r="L135" s="29"/>
      <c r="M135" s="10">
        <f t="shared" si="47"/>
        <v>0</v>
      </c>
      <c r="N135" s="10">
        <f t="shared" si="48"/>
        <v>0</v>
      </c>
      <c r="O135" s="10">
        <f t="shared" si="49"/>
        <v>0</v>
      </c>
      <c r="Q135" s="55"/>
    </row>
    <row r="136" spans="1:17" ht="33.75">
      <c r="A136" s="14" t="str">
        <f>TE!A5</f>
        <v>C1-1</v>
      </c>
      <c r="B136" s="52" t="str">
        <f>TE!B5</f>
        <v>RF power measurement equipment (e.g. spectrum analyzer, power meter)</v>
      </c>
      <c r="C136" s="91">
        <f>TE!C5</f>
        <v>0.14000000000000001</v>
      </c>
      <c r="D136" s="91">
        <f>TE!D5</f>
        <v>0.26</v>
      </c>
      <c r="E136" s="91">
        <f>TE!E5</f>
        <v>0.26</v>
      </c>
      <c r="F136" s="14" t="str">
        <f>TE!F5</f>
        <v>Gaussian</v>
      </c>
      <c r="G136" s="91">
        <f>TE!G5</f>
        <v>1</v>
      </c>
      <c r="H136" s="3">
        <v>1</v>
      </c>
      <c r="I136" s="88">
        <f t="shared" si="56"/>
        <v>0.14000000000000001</v>
      </c>
      <c r="J136" s="88">
        <f t="shared" si="57"/>
        <v>0.26</v>
      </c>
      <c r="K136" s="88">
        <f t="shared" si="58"/>
        <v>0.26</v>
      </c>
      <c r="L136" s="29"/>
      <c r="M136" s="10">
        <f t="shared" si="47"/>
        <v>1.9600000000000003E-2</v>
      </c>
      <c r="N136" s="10">
        <f t="shared" si="48"/>
        <v>6.7600000000000007E-2</v>
      </c>
      <c r="O136" s="10">
        <f t="shared" si="49"/>
        <v>6.7600000000000007E-2</v>
      </c>
      <c r="Q136" s="55"/>
    </row>
    <row r="137" spans="1:17" ht="45">
      <c r="A137" s="14" t="str">
        <f>'1D-Er'!B25</f>
        <v>B4-13</v>
      </c>
      <c r="B137" s="52" t="str">
        <f>'1D-Er'!C25</f>
        <v>Influence of reference antenna feed cable (flexing cables, adapters, attenuators, connector repeatability)</v>
      </c>
      <c r="C137" s="91">
        <f>'1D-Er'!D25</f>
        <v>8.2000000000000003E-2</v>
      </c>
      <c r="D137" s="91">
        <f>'1D-Er'!E25</f>
        <v>8.2000000000000003E-2</v>
      </c>
      <c r="E137" s="91">
        <f>'1D-Er'!F25</f>
        <v>8.2000000000000003E-2</v>
      </c>
      <c r="F137" s="14" t="str">
        <f>'1D-Er'!G25</f>
        <v>Rectangular</v>
      </c>
      <c r="G137" s="91">
        <f>'1D-Er'!H25</f>
        <v>1.7320508075688772</v>
      </c>
      <c r="H137" s="3">
        <v>1</v>
      </c>
      <c r="I137" s="88">
        <f t="shared" si="56"/>
        <v>4.7342722073549316E-2</v>
      </c>
      <c r="J137" s="88">
        <f t="shared" si="57"/>
        <v>4.7342722073549316E-2</v>
      </c>
      <c r="K137" s="88">
        <f t="shared" si="58"/>
        <v>4.7342722073549316E-2</v>
      </c>
      <c r="L137" s="29"/>
      <c r="M137" s="10">
        <f t="shared" si="47"/>
        <v>2.2413333333333335E-3</v>
      </c>
      <c r="N137" s="10">
        <f t="shared" si="48"/>
        <v>2.2413333333333335E-3</v>
      </c>
      <c r="O137" s="10">
        <f t="shared" si="49"/>
        <v>2.2413333333333335E-3</v>
      </c>
      <c r="Q137" s="55"/>
    </row>
    <row r="138" spans="1:17" ht="15">
      <c r="A138" s="14" t="str">
        <f>'1D-Er'!B26</f>
        <v>B4-14</v>
      </c>
      <c r="B138" s="52" t="str">
        <f>'1D-Er'!C26</f>
        <v>Mismatch of transmitter chain</v>
      </c>
      <c r="C138" s="91">
        <f>'1D-Er'!D26</f>
        <v>0.2</v>
      </c>
      <c r="D138" s="91">
        <f>'1D-Er'!E26</f>
        <v>0.3</v>
      </c>
      <c r="E138" s="91">
        <f>'1D-Er'!F26</f>
        <v>0.3</v>
      </c>
      <c r="F138" s="14" t="str">
        <f>'1D-Er'!G26</f>
        <v>U-shaped</v>
      </c>
      <c r="G138" s="91">
        <f>'1D-Er'!H26</f>
        <v>1.4142135623730951</v>
      </c>
      <c r="H138" s="3">
        <v>1</v>
      </c>
      <c r="I138" s="88">
        <f t="shared" si="56"/>
        <v>0.1414213562373095</v>
      </c>
      <c r="J138" s="88">
        <f t="shared" si="57"/>
        <v>0.21213203435596423</v>
      </c>
      <c r="K138" s="88">
        <f t="shared" si="58"/>
        <v>0.21213203435596423</v>
      </c>
      <c r="L138" s="29"/>
      <c r="M138" s="10">
        <f t="shared" si="47"/>
        <v>0.02</v>
      </c>
      <c r="N138" s="10">
        <f t="shared" si="48"/>
        <v>4.4999999999999984E-2</v>
      </c>
      <c r="O138" s="10">
        <f t="shared" si="49"/>
        <v>4.4999999999999984E-2</v>
      </c>
      <c r="Q138" s="55"/>
    </row>
    <row r="139" spans="1:17" ht="22.5">
      <c r="A139" s="14" t="str">
        <f>'1D-Er'!B27</f>
        <v>B4-15</v>
      </c>
      <c r="B139" s="52" t="str">
        <f>'1D-Er'!C27</f>
        <v>Insertion loss of transmitter chain</v>
      </c>
      <c r="C139" s="91">
        <f>'1D-Er'!D27</f>
        <v>0.18</v>
      </c>
      <c r="D139" s="91">
        <f>'1D-Er'!E27</f>
        <v>0.18</v>
      </c>
      <c r="E139" s="91">
        <f>'1D-Er'!F27</f>
        <v>0.18</v>
      </c>
      <c r="F139" s="14" t="str">
        <f>'1D-Er'!G27</f>
        <v>Rectangular</v>
      </c>
      <c r="G139" s="91">
        <f>'1D-Er'!H27</f>
        <v>1.7320508075688772</v>
      </c>
      <c r="H139" s="3">
        <v>1</v>
      </c>
      <c r="I139" s="88">
        <f t="shared" si="56"/>
        <v>0.10392304845413264</v>
      </c>
      <c r="J139" s="88">
        <f t="shared" si="57"/>
        <v>0.10392304845413264</v>
      </c>
      <c r="K139" s="88">
        <f t="shared" si="58"/>
        <v>0.10392304845413264</v>
      </c>
      <c r="L139" s="29"/>
      <c r="M139" s="10">
        <f t="shared" si="47"/>
        <v>1.0800000000000001E-2</v>
      </c>
      <c r="N139" s="10">
        <f t="shared" si="48"/>
        <v>1.0800000000000001E-2</v>
      </c>
      <c r="O139" s="10">
        <f t="shared" si="49"/>
        <v>1.0800000000000001E-2</v>
      </c>
      <c r="Q139" s="55"/>
    </row>
    <row r="140" spans="1:17" ht="22.5">
      <c r="A140" s="14" t="str">
        <f>TE!A8</f>
        <v>C1-4</v>
      </c>
      <c r="B140" s="52" t="str">
        <f>TE!B8</f>
        <v>Uncertainty of the absolute gain of the reference antenna</v>
      </c>
      <c r="C140" s="91">
        <f>TE!C8</f>
        <v>0.50229473419497439</v>
      </c>
      <c r="D140" s="91">
        <f>TE!D8</f>
        <v>0.4330127018922193</v>
      </c>
      <c r="E140" s="91">
        <f>TE!E8</f>
        <v>0.4330127018922193</v>
      </c>
      <c r="F140" s="14" t="str">
        <f>TE!F8</f>
        <v>Rectangular</v>
      </c>
      <c r="G140" s="91">
        <f>TE!G8</f>
        <v>1.7320508075688772</v>
      </c>
      <c r="H140" s="3">
        <v>1</v>
      </c>
      <c r="I140" s="88">
        <f t="shared" si="56"/>
        <v>0.28999999999999998</v>
      </c>
      <c r="J140" s="88">
        <f t="shared" si="57"/>
        <v>0.25</v>
      </c>
      <c r="K140" s="88">
        <f t="shared" si="58"/>
        <v>0.25</v>
      </c>
      <c r="L140" s="29"/>
      <c r="M140" s="10">
        <f t="shared" ref="M140:M141" si="59">I140^2</f>
        <v>8.4099999999999994E-2</v>
      </c>
      <c r="N140" s="10">
        <f t="shared" ref="N140:N141" si="60">J140^2</f>
        <v>6.25E-2</v>
      </c>
      <c r="O140" s="10">
        <f t="shared" ref="O140:O141" si="61">K140^2</f>
        <v>6.25E-2</v>
      </c>
      <c r="Q140" s="55"/>
    </row>
    <row r="141" spans="1:17" ht="45">
      <c r="A141" s="14" t="str">
        <f>'1D-Er'!B29</f>
        <v>B4-16</v>
      </c>
      <c r="B141" s="52" t="str">
        <f>'1D-Er'!C29</f>
        <v>RF leakage (SGH connector terminated and test range antenna connector cable terminated)</v>
      </c>
      <c r="C141" s="91">
        <f>'1D-Er'!D29</f>
        <v>0</v>
      </c>
      <c r="D141" s="91">
        <f>'1D-Er'!E29</f>
        <v>0</v>
      </c>
      <c r="E141" s="91">
        <f>'1D-Er'!F29</f>
        <v>0</v>
      </c>
      <c r="F141" s="14" t="str">
        <f>'1D-Er'!G29</f>
        <v>Gaussian</v>
      </c>
      <c r="G141" s="91">
        <f>'1D-Er'!H29</f>
        <v>1</v>
      </c>
      <c r="H141" s="3">
        <v>1</v>
      </c>
      <c r="I141" s="88">
        <f t="shared" si="56"/>
        <v>0</v>
      </c>
      <c r="J141" s="88">
        <f t="shared" si="57"/>
        <v>0</v>
      </c>
      <c r="K141" s="88">
        <f t="shared" si="58"/>
        <v>0</v>
      </c>
      <c r="L141" s="29"/>
      <c r="M141" s="10">
        <f t="shared" si="59"/>
        <v>0</v>
      </c>
      <c r="N141" s="10">
        <f t="shared" si="60"/>
        <v>0</v>
      </c>
      <c r="O141" s="10">
        <f t="shared" si="61"/>
        <v>0</v>
      </c>
      <c r="Q141" s="55"/>
    </row>
    <row r="142" spans="1:17" ht="12.75" customHeight="1">
      <c r="A142" s="137" t="s">
        <v>20</v>
      </c>
      <c r="B142" s="137"/>
      <c r="C142" s="137"/>
      <c r="D142" s="137"/>
      <c r="E142" s="137"/>
      <c r="F142" s="137"/>
      <c r="G142" s="137"/>
      <c r="H142" s="137"/>
      <c r="I142" s="15">
        <f>M142</f>
        <v>0.6570494121449314</v>
      </c>
      <c r="J142" s="15">
        <f t="shared" ref="J142:K143" si="62">N142</f>
        <v>0.72879918358900475</v>
      </c>
      <c r="K142" s="15">
        <f t="shared" si="62"/>
        <v>0.72879918358900475</v>
      </c>
      <c r="L142" s="25"/>
      <c r="M142" s="31">
        <f>(SUM(M116:M141))^0.5</f>
        <v>0.6570494121449314</v>
      </c>
      <c r="N142" s="31">
        <f>(SUM(N116:N141))^0.5</f>
        <v>0.72879918358900475</v>
      </c>
      <c r="O142" s="31">
        <f>(SUM(O116:O141))^0.5</f>
        <v>0.72879918358900475</v>
      </c>
      <c r="Q142" s="55"/>
    </row>
    <row r="143" spans="1:17" ht="12.75" customHeight="1">
      <c r="A143" s="137" t="s">
        <v>21</v>
      </c>
      <c r="B143" s="137"/>
      <c r="C143" s="137"/>
      <c r="D143" s="137"/>
      <c r="E143" s="137"/>
      <c r="F143" s="137"/>
      <c r="G143" s="137"/>
      <c r="H143" s="137"/>
      <c r="I143" s="15">
        <f t="shared" ref="I143" si="63">M143</f>
        <v>1.2878168478040655</v>
      </c>
      <c r="J143" s="15">
        <f t="shared" si="62"/>
        <v>1.4284463998344492</v>
      </c>
      <c r="K143" s="15">
        <f t="shared" si="62"/>
        <v>1.4284463998344492</v>
      </c>
      <c r="L143" s="25"/>
      <c r="M143" s="31">
        <f>M142*1.96</f>
        <v>1.2878168478040655</v>
      </c>
      <c r="N143" s="31">
        <f>N142*1.96</f>
        <v>1.4284463998344492</v>
      </c>
      <c r="O143" s="31">
        <f>O142*1.96</f>
        <v>1.4284463998344492</v>
      </c>
      <c r="Q143" s="55"/>
    </row>
    <row r="144" spans="1:17" ht="12.75" customHeight="1">
      <c r="M144" s="2" t="s">
        <v>233</v>
      </c>
      <c r="Q144" s="55"/>
    </row>
    <row r="145" spans="1:17" ht="12.75" customHeight="1">
      <c r="Q145" s="55"/>
    </row>
    <row r="146" spans="1:17" ht="12.75" customHeight="1">
      <c r="A146" s="139" t="s">
        <v>103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M146" s="138" t="s">
        <v>69</v>
      </c>
      <c r="N146" s="138"/>
      <c r="O146" s="138"/>
      <c r="Q146" s="55"/>
    </row>
    <row r="147" spans="1:17" ht="12.75" customHeight="1">
      <c r="A147" s="140" t="s">
        <v>0</v>
      </c>
      <c r="B147" s="141" t="s">
        <v>1</v>
      </c>
      <c r="C147" s="142" t="s">
        <v>2</v>
      </c>
      <c r="D147" s="142"/>
      <c r="E147" s="142"/>
      <c r="F147" s="140" t="s">
        <v>3</v>
      </c>
      <c r="G147" s="142" t="s">
        <v>4</v>
      </c>
      <c r="H147" s="143" t="s">
        <v>5</v>
      </c>
      <c r="I147" s="144" t="s">
        <v>6</v>
      </c>
      <c r="J147" s="144"/>
      <c r="K147" s="144"/>
      <c r="M147" s="138"/>
      <c r="N147" s="138"/>
      <c r="O147" s="138"/>
      <c r="Q147" s="55"/>
    </row>
    <row r="148" spans="1:17" ht="22.5">
      <c r="A148" s="140"/>
      <c r="B148" s="141"/>
      <c r="C148" s="75" t="s">
        <v>267</v>
      </c>
      <c r="D148" s="76" t="s">
        <v>268</v>
      </c>
      <c r="E148" s="77" t="s">
        <v>269</v>
      </c>
      <c r="F148" s="140"/>
      <c r="G148" s="142"/>
      <c r="H148" s="143"/>
      <c r="I148" s="75" t="s">
        <v>267</v>
      </c>
      <c r="J148" s="76" t="s">
        <v>268</v>
      </c>
      <c r="K148" s="77" t="s">
        <v>269</v>
      </c>
      <c r="M148" s="138"/>
      <c r="N148" s="138"/>
      <c r="O148" s="138"/>
      <c r="Q148" s="55"/>
    </row>
    <row r="149" spans="1:17" ht="12.75" customHeight="1">
      <c r="A149" s="126" t="s">
        <v>68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M149" s="30"/>
      <c r="N149" s="30"/>
      <c r="O149" s="30"/>
      <c r="Q149" s="55"/>
    </row>
    <row r="150" spans="1:17" ht="22.5">
      <c r="A150" s="14" t="str">
        <f>'PWS-Er'!B5</f>
        <v>B5-1a</v>
      </c>
      <c r="B150" s="52" t="str">
        <f>'PWS-Er'!C5</f>
        <v>Misalignment DUT &amp; pointing error</v>
      </c>
      <c r="C150" s="91">
        <f>'PWS-Er'!D5</f>
        <v>0.1</v>
      </c>
      <c r="D150" s="91">
        <f>'PWS-Er'!E5</f>
        <v>0.1</v>
      </c>
      <c r="E150" s="91">
        <f>'PWS-Er'!F5</f>
        <v>0.1</v>
      </c>
      <c r="F150" s="14" t="str">
        <f>'PWS-Er'!G5</f>
        <v>Rectangular</v>
      </c>
      <c r="G150" s="91">
        <f>'PWS-Er'!H5</f>
        <v>1.7320508075688772</v>
      </c>
      <c r="H150" s="3">
        <v>1</v>
      </c>
      <c r="I150" s="88">
        <f>C150/$G150</f>
        <v>5.7735026918962581E-2</v>
      </c>
      <c r="J150" s="88">
        <f t="shared" ref="J150:J156" si="64">D150/$G150</f>
        <v>5.7735026918962581E-2</v>
      </c>
      <c r="K150" s="88">
        <f t="shared" ref="K150:K156" si="65">E150/$G150</f>
        <v>5.7735026918962581E-2</v>
      </c>
      <c r="M150" s="10">
        <f t="shared" ref="M150:M171" si="66">I150^2</f>
        <v>3.333333333333334E-3</v>
      </c>
      <c r="N150" s="10">
        <f t="shared" ref="N150:N171" si="67">J150^2</f>
        <v>3.333333333333334E-3</v>
      </c>
      <c r="O150" s="10">
        <f t="shared" ref="O150:O171" si="68">K150^2</f>
        <v>3.333333333333334E-3</v>
      </c>
      <c r="Q150" s="55"/>
    </row>
    <row r="151" spans="1:17" ht="22.5">
      <c r="A151" s="14" t="str">
        <f>TE!A6</f>
        <v>C1-2</v>
      </c>
      <c r="B151" s="52" t="str">
        <f>TE!B6</f>
        <v>Uncertainty of the RF signal generator</v>
      </c>
      <c r="C151" s="91">
        <f>TE!C6</f>
        <v>0.46</v>
      </c>
      <c r="D151" s="91">
        <f>TE!D6</f>
        <v>0.46</v>
      </c>
      <c r="E151" s="91">
        <f>TE!E6</f>
        <v>0.46</v>
      </c>
      <c r="F151" s="14" t="str">
        <f>TE!F6</f>
        <v>Gaussian</v>
      </c>
      <c r="G151" s="91">
        <f>TE!G6</f>
        <v>1</v>
      </c>
      <c r="H151" s="3">
        <v>1</v>
      </c>
      <c r="I151" s="88">
        <f t="shared" ref="I151:I156" si="69">C151/$G151</f>
        <v>0.46</v>
      </c>
      <c r="J151" s="88">
        <f t="shared" si="64"/>
        <v>0.46</v>
      </c>
      <c r="K151" s="88">
        <f t="shared" si="65"/>
        <v>0.46</v>
      </c>
      <c r="M151" s="10">
        <f t="shared" si="66"/>
        <v>0.21160000000000001</v>
      </c>
      <c r="N151" s="10">
        <f t="shared" si="67"/>
        <v>0.21160000000000001</v>
      </c>
      <c r="O151" s="10">
        <f t="shared" si="68"/>
        <v>0.21160000000000001</v>
      </c>
      <c r="Q151" s="55"/>
    </row>
    <row r="152" spans="1:17" ht="45">
      <c r="A152" s="14" t="str">
        <f>'PWS-Er'!B7</f>
        <v>B5-2a</v>
      </c>
      <c r="B152" s="52" t="str">
        <f>'PWS-Er'!C7</f>
        <v>Longitudinal position uncertainty (i.e. standing wave and imperfect field synthesis) for DUT antenna</v>
      </c>
      <c r="C152" s="91">
        <f>'PWS-Er'!D7</f>
        <v>0.05</v>
      </c>
      <c r="D152" s="91">
        <f>'PWS-Er'!E7</f>
        <v>0.14000000000000001</v>
      </c>
      <c r="E152" s="100">
        <f>'PWS-Er'!F7</f>
        <v>0.2</v>
      </c>
      <c r="F152" s="14" t="str">
        <f>'PWS-Er'!G7</f>
        <v>Rectangular</v>
      </c>
      <c r="G152" s="91">
        <f>'PWS-Er'!H7</f>
        <v>1.7320508075688772</v>
      </c>
      <c r="H152" s="3">
        <v>1</v>
      </c>
      <c r="I152" s="88">
        <f t="shared" si="69"/>
        <v>2.8867513459481291E-2</v>
      </c>
      <c r="J152" s="88">
        <f t="shared" si="64"/>
        <v>8.0829037686547617E-2</v>
      </c>
      <c r="K152" s="101">
        <f t="shared" si="65"/>
        <v>0.11547005383792516</v>
      </c>
      <c r="M152" s="10">
        <f t="shared" si="66"/>
        <v>8.333333333333335E-4</v>
      </c>
      <c r="N152" s="10">
        <f t="shared" si="67"/>
        <v>6.5333333333333346E-3</v>
      </c>
      <c r="O152" s="10">
        <f t="shared" si="68"/>
        <v>1.3333333333333336E-2</v>
      </c>
      <c r="Q152" s="55" t="s">
        <v>276</v>
      </c>
    </row>
    <row r="153" spans="1:17" ht="22.5">
      <c r="A153" s="14" t="str">
        <f>'PWS-Er'!B8</f>
        <v>B5-3</v>
      </c>
      <c r="B153" s="52" t="str">
        <f>'PWS-Er'!C8</f>
        <v>RF leakage (calibration antenna connector terminated)</v>
      </c>
      <c r="C153" s="91">
        <f>'PWS-Er'!D8</f>
        <v>8.5999999999999993E-2</v>
      </c>
      <c r="D153" s="91">
        <f>'PWS-Er'!E8</f>
        <v>8.5999999999999993E-2</v>
      </c>
      <c r="E153" s="91">
        <f>'PWS-Er'!F8</f>
        <v>8.5999999999999993E-2</v>
      </c>
      <c r="F153" s="14" t="str">
        <f>'PWS-Er'!G8</f>
        <v>Gaussian</v>
      </c>
      <c r="G153" s="91">
        <f>'PWS-Er'!H8</f>
        <v>1</v>
      </c>
      <c r="H153" s="3">
        <v>1</v>
      </c>
      <c r="I153" s="88">
        <f t="shared" si="69"/>
        <v>8.5999999999999993E-2</v>
      </c>
      <c r="J153" s="88">
        <f t="shared" si="64"/>
        <v>8.5999999999999993E-2</v>
      </c>
      <c r="K153" s="88">
        <f t="shared" si="65"/>
        <v>8.5999999999999993E-2</v>
      </c>
      <c r="M153" s="10">
        <f t="shared" si="66"/>
        <v>7.3959999999999989E-3</v>
      </c>
      <c r="N153" s="10">
        <f t="shared" si="67"/>
        <v>7.3959999999999989E-3</v>
      </c>
      <c r="O153" s="10">
        <f t="shared" si="68"/>
        <v>7.3959999999999989E-3</v>
      </c>
      <c r="Q153" s="55"/>
    </row>
    <row r="154" spans="1:17" ht="22.5">
      <c r="A154" s="14" t="str">
        <f>'PWS-Er'!B9</f>
        <v>B5-4a</v>
      </c>
      <c r="B154" s="52" t="str">
        <f>'PWS-Er'!C9</f>
        <v>QZ ripple with DUT</v>
      </c>
      <c r="C154" s="91">
        <f>'PWS-Er'!D9</f>
        <v>0.42</v>
      </c>
      <c r="D154" s="91">
        <f>'PWS-Er'!E9</f>
        <v>0.43</v>
      </c>
      <c r="E154" s="100">
        <f>'PWS-Er'!F9</f>
        <v>0.56999999999999995</v>
      </c>
      <c r="F154" s="14" t="str">
        <f>'PWS-Er'!G9</f>
        <v>Rectangular</v>
      </c>
      <c r="G154" s="91">
        <f>'PWS-Er'!H9</f>
        <v>1.7320508075688772</v>
      </c>
      <c r="H154" s="3">
        <v>1</v>
      </c>
      <c r="I154" s="88">
        <f t="shared" si="69"/>
        <v>0.24248711305964282</v>
      </c>
      <c r="J154" s="88">
        <f t="shared" si="64"/>
        <v>0.2482606157515391</v>
      </c>
      <c r="K154" s="101">
        <f t="shared" si="65"/>
        <v>0.32908965343808666</v>
      </c>
      <c r="M154" s="10">
        <f t="shared" si="66"/>
        <v>5.8799999999999998E-2</v>
      </c>
      <c r="N154" s="10">
        <f t="shared" si="67"/>
        <v>6.1633333333333346E-2</v>
      </c>
      <c r="O154" s="10">
        <f t="shared" si="68"/>
        <v>0.10829999999999998</v>
      </c>
      <c r="Q154" s="55" t="s">
        <v>276</v>
      </c>
    </row>
    <row r="155" spans="1:17" ht="15">
      <c r="A155" s="14" t="str">
        <f>'PWS-Er'!B10</f>
        <v>B5-5</v>
      </c>
      <c r="B155" s="52" t="str">
        <f>'PWS-Er'!C10</f>
        <v>Miscellaneous Uncertainty</v>
      </c>
      <c r="C155" s="91">
        <f>'PWS-Er'!D10</f>
        <v>0</v>
      </c>
      <c r="D155" s="91">
        <f>'PWS-Er'!E10</f>
        <v>0</v>
      </c>
      <c r="E155" s="91">
        <f>'PWS-Er'!F10</f>
        <v>0</v>
      </c>
      <c r="F155" s="14" t="str">
        <f>'PWS-Er'!G10</f>
        <v>Gaussian</v>
      </c>
      <c r="G155" s="91">
        <f>'PWS-Er'!H10</f>
        <v>1</v>
      </c>
      <c r="H155" s="3">
        <v>1</v>
      </c>
      <c r="I155" s="88">
        <f t="shared" si="69"/>
        <v>0</v>
      </c>
      <c r="J155" s="88">
        <f t="shared" si="64"/>
        <v>0</v>
      </c>
      <c r="K155" s="88">
        <f t="shared" si="65"/>
        <v>0</v>
      </c>
      <c r="M155" s="10">
        <f t="shared" si="66"/>
        <v>0</v>
      </c>
      <c r="N155" s="10">
        <f t="shared" si="67"/>
        <v>0</v>
      </c>
      <c r="O155" s="10">
        <f t="shared" si="68"/>
        <v>0</v>
      </c>
      <c r="Q155" s="55"/>
    </row>
    <row r="156" spans="1:17" ht="22.5">
      <c r="A156" s="14" t="str">
        <f>'PWS-Er'!B11</f>
        <v>B5-14</v>
      </c>
      <c r="B156" s="52" t="str">
        <f>'PWS-Er'!C11</f>
        <v>System non-linearity</v>
      </c>
      <c r="C156" s="95">
        <f>'PWS-Er'!D11</f>
        <v>0.1</v>
      </c>
      <c r="D156" s="95">
        <f>'PWS-Er'!E11</f>
        <v>0.1</v>
      </c>
      <c r="E156" s="100">
        <f>'PWS-Er'!F11</f>
        <v>0.15</v>
      </c>
      <c r="F156" s="14" t="str">
        <f>'PWS-Er'!G11</f>
        <v>Rectangular</v>
      </c>
      <c r="G156" s="91">
        <f>'PWS-Er'!H11</f>
        <v>1.7320508075688772</v>
      </c>
      <c r="H156" s="3">
        <v>1</v>
      </c>
      <c r="I156" s="96">
        <f t="shared" si="69"/>
        <v>5.7735026918962581E-2</v>
      </c>
      <c r="J156" s="96">
        <f t="shared" si="64"/>
        <v>5.7735026918962581E-2</v>
      </c>
      <c r="K156" s="101">
        <f t="shared" si="65"/>
        <v>8.6602540378443865E-2</v>
      </c>
      <c r="M156" s="10">
        <f t="shared" si="66"/>
        <v>3.333333333333334E-3</v>
      </c>
      <c r="N156" s="10">
        <f t="shared" si="67"/>
        <v>3.333333333333334E-3</v>
      </c>
      <c r="O156" s="10">
        <f t="shared" si="68"/>
        <v>7.4999999999999997E-3</v>
      </c>
      <c r="Q156" s="55" t="s">
        <v>276</v>
      </c>
    </row>
    <row r="157" spans="1:17" ht="22.5">
      <c r="A157" s="14" t="str">
        <f>'PWS-Er'!B12</f>
        <v>B5-13</v>
      </c>
      <c r="B157" s="14" t="str">
        <f>'PWS-Er'!C12</f>
        <v>Frequency flatness</v>
      </c>
      <c r="C157" s="14">
        <f>'PWS-Er'!D12</f>
        <v>0.13</v>
      </c>
      <c r="D157" s="14">
        <f>'PWS-Er'!E12</f>
        <v>0.13</v>
      </c>
      <c r="E157" s="14">
        <f>'PWS-Er'!F12</f>
        <v>0.13</v>
      </c>
      <c r="F157" s="14" t="str">
        <f>'PWS-Er'!G12</f>
        <v>Rectangular</v>
      </c>
      <c r="G157" s="91">
        <f>'PWS-Er'!H12</f>
        <v>1.7320508075688772</v>
      </c>
      <c r="H157" s="3">
        <v>1</v>
      </c>
      <c r="I157" s="88">
        <f t="shared" ref="I157" si="70">C157/$G157</f>
        <v>7.5055534994651354E-2</v>
      </c>
      <c r="J157" s="88">
        <f t="shared" ref="J157" si="71">D157/$G157</f>
        <v>7.5055534994651354E-2</v>
      </c>
      <c r="K157" s="88">
        <f t="shared" ref="K157" si="72">E157/$G157</f>
        <v>7.5055534994651354E-2</v>
      </c>
      <c r="M157" s="10"/>
      <c r="N157" s="10"/>
      <c r="O157" s="10"/>
      <c r="Q157" s="55"/>
    </row>
    <row r="158" spans="1:17" ht="12.75" customHeight="1">
      <c r="A158" s="126" t="s">
        <v>81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M158" s="10">
        <f t="shared" si="66"/>
        <v>0</v>
      </c>
      <c r="N158" s="10">
        <f t="shared" si="67"/>
        <v>0</v>
      </c>
      <c r="O158" s="10">
        <f t="shared" si="68"/>
        <v>0</v>
      </c>
      <c r="Q158" s="55"/>
    </row>
    <row r="159" spans="1:17" ht="22.5">
      <c r="A159" s="14" t="str">
        <f>TE!A7</f>
        <v>C1-3</v>
      </c>
      <c r="B159" s="14" t="str">
        <f>TE!B7</f>
        <v>Uncertainty of the network analyzer</v>
      </c>
      <c r="C159" s="91">
        <f>TE!C7</f>
        <v>0.13</v>
      </c>
      <c r="D159" s="91">
        <f>TE!D7</f>
        <v>0.2</v>
      </c>
      <c r="E159" s="91">
        <f>TE!E7</f>
        <v>0.2</v>
      </c>
      <c r="F159" s="14" t="str">
        <f>TE!F7</f>
        <v>Gaussian</v>
      </c>
      <c r="G159" s="91">
        <f>TE!G7</f>
        <v>1</v>
      </c>
      <c r="H159" s="3">
        <v>1</v>
      </c>
      <c r="I159" s="88">
        <f t="shared" ref="I159:I171" si="73">C159/$G159</f>
        <v>0.13</v>
      </c>
      <c r="J159" s="88">
        <f t="shared" ref="J159:J171" si="74">D159/$G159</f>
        <v>0.2</v>
      </c>
      <c r="K159" s="88">
        <f t="shared" ref="K159:K171" si="75">E159/$G159</f>
        <v>0.2</v>
      </c>
      <c r="M159" s="10">
        <f t="shared" si="66"/>
        <v>1.6900000000000002E-2</v>
      </c>
      <c r="N159" s="10">
        <f t="shared" si="67"/>
        <v>4.0000000000000008E-2</v>
      </c>
      <c r="O159" s="10">
        <f t="shared" si="68"/>
        <v>4.0000000000000008E-2</v>
      </c>
      <c r="Q159" s="55"/>
    </row>
    <row r="160" spans="1:17" ht="33.75">
      <c r="A160" s="14" t="str">
        <f>'PWS-Er'!B15</f>
        <v>B5-6</v>
      </c>
      <c r="B160" s="14" t="str">
        <f>'PWS-Er'!C15</f>
        <v>Mismatch (i.e. reference antenna, network analyser and reference cable)</v>
      </c>
      <c r="C160" s="91">
        <f>'PWS-Er'!D15</f>
        <v>0.127</v>
      </c>
      <c r="D160" s="91">
        <f>'PWS-Er'!E15</f>
        <v>0.32500000000000001</v>
      </c>
      <c r="E160" s="91">
        <f>'PWS-Er'!F15</f>
        <v>0.32500000000000001</v>
      </c>
      <c r="F160" s="14" t="str">
        <f>'PWS-Er'!G15</f>
        <v>U-shaped</v>
      </c>
      <c r="G160" s="91">
        <f>'PWS-Er'!H15</f>
        <v>1.4142135623730951</v>
      </c>
      <c r="H160" s="3">
        <v>1</v>
      </c>
      <c r="I160" s="88">
        <f t="shared" si="73"/>
        <v>8.9802561210691537E-2</v>
      </c>
      <c r="J160" s="88">
        <f t="shared" si="74"/>
        <v>0.22980970388562794</v>
      </c>
      <c r="K160" s="88">
        <f t="shared" si="75"/>
        <v>0.22980970388562794</v>
      </c>
      <c r="M160" s="10">
        <f t="shared" si="66"/>
        <v>8.0645000000000005E-3</v>
      </c>
      <c r="N160" s="10">
        <f t="shared" si="67"/>
        <v>5.2812499999999998E-2</v>
      </c>
      <c r="O160" s="10">
        <f t="shared" si="68"/>
        <v>5.2812499999999998E-2</v>
      </c>
      <c r="Q160" s="55"/>
    </row>
    <row r="161" spans="1:17" ht="22.5">
      <c r="A161" s="14" t="str">
        <f>'PWS-Er'!B16</f>
        <v>B5-7</v>
      </c>
      <c r="B161" s="14" t="str">
        <f>'PWS-Er'!C16</f>
        <v xml:space="preserve">Insertion loss variation </v>
      </c>
      <c r="C161" s="91">
        <f>'PWS-Er'!D16</f>
        <v>0.18</v>
      </c>
      <c r="D161" s="91">
        <f>'PWS-Er'!E16</f>
        <v>0.18</v>
      </c>
      <c r="E161" s="91">
        <f>'PWS-Er'!F16</f>
        <v>0.18</v>
      </c>
      <c r="F161" s="14" t="str">
        <f>'PWS-Er'!G16</f>
        <v>Rectangular</v>
      </c>
      <c r="G161" s="91">
        <f>'PWS-Er'!H16</f>
        <v>1.7320508075688772</v>
      </c>
      <c r="H161" s="3">
        <v>1</v>
      </c>
      <c r="I161" s="88">
        <f t="shared" si="73"/>
        <v>0.10392304845413264</v>
      </c>
      <c r="J161" s="88">
        <f t="shared" si="74"/>
        <v>0.10392304845413264</v>
      </c>
      <c r="K161" s="88">
        <f t="shared" si="75"/>
        <v>0.10392304845413264</v>
      </c>
      <c r="M161" s="10">
        <f t="shared" si="66"/>
        <v>1.0800000000000001E-2</v>
      </c>
      <c r="N161" s="10">
        <f t="shared" si="67"/>
        <v>1.0800000000000001E-2</v>
      </c>
      <c r="O161" s="10">
        <f t="shared" si="68"/>
        <v>1.0800000000000001E-2</v>
      </c>
      <c r="Q161" s="55"/>
    </row>
    <row r="162" spans="1:17" ht="22.5">
      <c r="A162" s="14" t="str">
        <f>'PWS-Er'!B17</f>
        <v>B5-3</v>
      </c>
      <c r="B162" s="14" t="str">
        <f>'PWS-Er'!C17</f>
        <v>RF leakage (calibration antenna connector terminated)</v>
      </c>
      <c r="C162" s="91">
        <f>'PWS-Er'!D17</f>
        <v>8.5999999999999993E-2</v>
      </c>
      <c r="D162" s="91">
        <f>'PWS-Er'!E17</f>
        <v>8.5999999999999993E-2</v>
      </c>
      <c r="E162" s="91">
        <f>'PWS-Er'!F17</f>
        <v>8.5999999999999993E-2</v>
      </c>
      <c r="F162" s="14" t="str">
        <f>'PWS-Er'!G17</f>
        <v>Gaussian</v>
      </c>
      <c r="G162" s="91">
        <f>'PWS-Er'!H17</f>
        <v>1</v>
      </c>
      <c r="H162" s="3">
        <v>1</v>
      </c>
      <c r="I162" s="88">
        <f t="shared" si="73"/>
        <v>8.5999999999999993E-2</v>
      </c>
      <c r="J162" s="88">
        <f t="shared" si="74"/>
        <v>8.5999999999999993E-2</v>
      </c>
      <c r="K162" s="88">
        <f t="shared" si="75"/>
        <v>8.5999999999999993E-2</v>
      </c>
      <c r="M162" s="10">
        <f t="shared" si="66"/>
        <v>7.3959999999999989E-3</v>
      </c>
      <c r="N162" s="10">
        <f t="shared" si="67"/>
        <v>7.3959999999999989E-3</v>
      </c>
      <c r="O162" s="10">
        <f t="shared" si="68"/>
        <v>7.3959999999999989E-3</v>
      </c>
      <c r="Q162" s="55"/>
    </row>
    <row r="163" spans="1:17" ht="22.5">
      <c r="A163" s="14" t="str">
        <f>'PWS-Er'!B18</f>
        <v>B5-8</v>
      </c>
      <c r="B163" s="14" t="str">
        <f>'PWS-Er'!C18</f>
        <v>Influence of the calibration antenna feed cable</v>
      </c>
      <c r="C163" s="91">
        <f>'PWS-Er'!D18</f>
        <v>0.10299999999999999</v>
      </c>
      <c r="D163" s="91">
        <f>'PWS-Er'!E18</f>
        <v>0.104</v>
      </c>
      <c r="E163" s="91">
        <f>'PWS-Er'!F18</f>
        <v>0.104</v>
      </c>
      <c r="F163" s="14" t="str">
        <f>'PWS-Er'!G18</f>
        <v>Rectangular</v>
      </c>
      <c r="G163" s="91">
        <f>'PWS-Er'!H18</f>
        <v>1.7320508075688772</v>
      </c>
      <c r="H163" s="3">
        <v>1</v>
      </c>
      <c r="I163" s="88">
        <f t="shared" si="73"/>
        <v>5.9467077726531453E-2</v>
      </c>
      <c r="J163" s="88">
        <f t="shared" si="74"/>
        <v>6.0044427995721079E-2</v>
      </c>
      <c r="K163" s="88">
        <f t="shared" si="75"/>
        <v>6.0044427995721079E-2</v>
      </c>
      <c r="M163" s="10">
        <f t="shared" si="66"/>
        <v>3.5363333333333332E-3</v>
      </c>
      <c r="N163" s="10">
        <f t="shared" si="67"/>
        <v>3.6053333333333332E-3</v>
      </c>
      <c r="O163" s="10">
        <f t="shared" si="68"/>
        <v>3.6053333333333332E-3</v>
      </c>
      <c r="Q163" s="55"/>
    </row>
    <row r="164" spans="1:17" ht="22.5">
      <c r="A164" s="14" t="str">
        <f>TE!A8</f>
        <v>C1-4</v>
      </c>
      <c r="B164" s="14" t="str">
        <f>TE!B8</f>
        <v>Uncertainty of the absolute gain of the reference antenna</v>
      </c>
      <c r="C164" s="91">
        <f>TE!C8</f>
        <v>0.50229473419497439</v>
      </c>
      <c r="D164" s="91">
        <f>TE!D8</f>
        <v>0.4330127018922193</v>
      </c>
      <c r="E164" s="91">
        <f>TE!E8</f>
        <v>0.4330127018922193</v>
      </c>
      <c r="F164" s="14" t="str">
        <f>TE!F8</f>
        <v>Rectangular</v>
      </c>
      <c r="G164" s="91">
        <f>TE!G8</f>
        <v>1.7320508075688772</v>
      </c>
      <c r="H164" s="3">
        <v>1</v>
      </c>
      <c r="I164" s="88">
        <f t="shared" si="73"/>
        <v>0.28999999999999998</v>
      </c>
      <c r="J164" s="88">
        <f t="shared" si="74"/>
        <v>0.25</v>
      </c>
      <c r="K164" s="88">
        <f t="shared" si="75"/>
        <v>0.25</v>
      </c>
      <c r="M164" s="10">
        <f t="shared" si="66"/>
        <v>8.4099999999999994E-2</v>
      </c>
      <c r="N164" s="10">
        <f t="shared" si="67"/>
        <v>6.25E-2</v>
      </c>
      <c r="O164" s="10">
        <f t="shared" si="68"/>
        <v>6.25E-2</v>
      </c>
      <c r="Q164" s="55"/>
    </row>
    <row r="165" spans="1:17" ht="22.5">
      <c r="A165" s="14" t="str">
        <f>'PWS-Er'!B20</f>
        <v>B5-9</v>
      </c>
      <c r="B165" s="14" t="str">
        <f>'PWS-Er'!C20</f>
        <v>Misalignment of positioning system</v>
      </c>
      <c r="C165" s="91">
        <f>'PWS-Er'!D20</f>
        <v>0</v>
      </c>
      <c r="D165" s="91">
        <f>'PWS-Er'!E20</f>
        <v>0</v>
      </c>
      <c r="E165" s="91">
        <f>'PWS-Er'!F20</f>
        <v>0</v>
      </c>
      <c r="F165" s="14" t="str">
        <f>'PWS-Er'!G20</f>
        <v xml:space="preserve">Exp. normal </v>
      </c>
      <c r="G165" s="91">
        <f>'PWS-Er'!H20</f>
        <v>2</v>
      </c>
      <c r="H165" s="3">
        <v>1</v>
      </c>
      <c r="I165" s="88">
        <f t="shared" si="73"/>
        <v>0</v>
      </c>
      <c r="J165" s="88">
        <f t="shared" si="74"/>
        <v>0</v>
      </c>
      <c r="K165" s="88">
        <f t="shared" si="75"/>
        <v>0</v>
      </c>
      <c r="M165" s="10">
        <f t="shared" si="66"/>
        <v>0</v>
      </c>
      <c r="N165" s="10">
        <f t="shared" si="67"/>
        <v>0</v>
      </c>
      <c r="O165" s="10">
        <f t="shared" si="68"/>
        <v>0</v>
      </c>
      <c r="Q165" s="55"/>
    </row>
    <row r="166" spans="1:17" ht="22.5">
      <c r="A166" s="14" t="str">
        <f>'PWS-Er'!B21</f>
        <v>B5-1b</v>
      </c>
      <c r="B166" s="14" t="str">
        <f>'PWS-Er'!C21</f>
        <v>Misalignment of calibration antenna &amp; pointing error</v>
      </c>
      <c r="C166" s="91">
        <f>'PWS-Er'!D21</f>
        <v>0.05</v>
      </c>
      <c r="D166" s="91">
        <f>'PWS-Er'!E21</f>
        <v>0.05</v>
      </c>
      <c r="E166" s="91">
        <f>'PWS-Er'!F21</f>
        <v>0.05</v>
      </c>
      <c r="F166" s="14" t="str">
        <f>'PWS-Er'!G21</f>
        <v>Rectangular</v>
      </c>
      <c r="G166" s="91">
        <f>'PWS-Er'!H21</f>
        <v>1.7320508075688772</v>
      </c>
      <c r="H166" s="3">
        <v>1</v>
      </c>
      <c r="I166" s="88">
        <f t="shared" si="73"/>
        <v>2.8867513459481291E-2</v>
      </c>
      <c r="J166" s="88">
        <f t="shared" si="74"/>
        <v>2.8867513459481291E-2</v>
      </c>
      <c r="K166" s="88">
        <f t="shared" si="75"/>
        <v>2.8867513459481291E-2</v>
      </c>
      <c r="M166" s="10">
        <f t="shared" si="66"/>
        <v>8.333333333333335E-4</v>
      </c>
      <c r="N166" s="10">
        <f t="shared" si="67"/>
        <v>8.333333333333335E-4</v>
      </c>
      <c r="O166" s="10">
        <f t="shared" si="68"/>
        <v>8.333333333333335E-4</v>
      </c>
      <c r="Q166" s="55"/>
    </row>
    <row r="167" spans="1:17" ht="15">
      <c r="A167" s="14" t="str">
        <f>'PWS-Er'!B22</f>
        <v>B5-10</v>
      </c>
      <c r="B167" s="14" t="str">
        <f>'PWS-Er'!C22</f>
        <v>Rotary joints</v>
      </c>
      <c r="C167" s="91">
        <f>'PWS-Er'!D22</f>
        <v>0</v>
      </c>
      <c r="D167" s="91">
        <f>'PWS-Er'!E22</f>
        <v>0</v>
      </c>
      <c r="E167" s="91">
        <f>'PWS-Er'!F22</f>
        <v>0</v>
      </c>
      <c r="F167" s="14" t="str">
        <f>'PWS-Er'!G22</f>
        <v>U-shaped</v>
      </c>
      <c r="G167" s="91">
        <f>'PWS-Er'!H22</f>
        <v>1.7320508075688772</v>
      </c>
      <c r="H167" s="3">
        <v>1</v>
      </c>
      <c r="I167" s="88">
        <f t="shared" si="73"/>
        <v>0</v>
      </c>
      <c r="J167" s="88">
        <f t="shared" si="74"/>
        <v>0</v>
      </c>
      <c r="K167" s="88">
        <f t="shared" si="75"/>
        <v>0</v>
      </c>
      <c r="M167" s="10">
        <f t="shared" si="66"/>
        <v>0</v>
      </c>
      <c r="N167" s="10">
        <f t="shared" si="67"/>
        <v>0</v>
      </c>
      <c r="O167" s="10">
        <f t="shared" si="68"/>
        <v>0</v>
      </c>
      <c r="Q167" s="55"/>
    </row>
    <row r="168" spans="1:17" ht="45">
      <c r="A168" s="14" t="str">
        <f>'PWS-Er'!B23</f>
        <v>B5-2b</v>
      </c>
      <c r="B168" s="14" t="str">
        <f>'PWS-Er'!C23</f>
        <v>Longitudinal position uncertainty (i.e. standing wave and imperfect field synthesis) for calibration antenna</v>
      </c>
      <c r="C168" s="91">
        <f>'PWS-Er'!D23</f>
        <v>0.12</v>
      </c>
      <c r="D168" s="91">
        <f>'PWS-Er'!E23</f>
        <v>0.12</v>
      </c>
      <c r="E168" s="100">
        <f>'PWS-Er'!F23</f>
        <v>0.15</v>
      </c>
      <c r="F168" s="14" t="str">
        <f>'PWS-Er'!G23</f>
        <v>Rectangular</v>
      </c>
      <c r="G168" s="91">
        <f>'PWS-Er'!H23</f>
        <v>1.7320508075688772</v>
      </c>
      <c r="H168" s="3">
        <v>1</v>
      </c>
      <c r="I168" s="88">
        <f t="shared" si="73"/>
        <v>6.9282032302755092E-2</v>
      </c>
      <c r="J168" s="88">
        <f t="shared" si="74"/>
        <v>6.9282032302755092E-2</v>
      </c>
      <c r="K168" s="101">
        <f t="shared" si="75"/>
        <v>8.6602540378443865E-2</v>
      </c>
      <c r="M168" s="10">
        <f t="shared" si="66"/>
        <v>4.8000000000000004E-3</v>
      </c>
      <c r="N168" s="10">
        <f t="shared" si="67"/>
        <v>4.8000000000000004E-3</v>
      </c>
      <c r="O168" s="10">
        <f t="shared" si="68"/>
        <v>7.4999999999999997E-3</v>
      </c>
      <c r="Q168" s="55" t="s">
        <v>276</v>
      </c>
    </row>
    <row r="169" spans="1:17" ht="22.5">
      <c r="A169" s="14" t="str">
        <f>'PWS-Er'!B24</f>
        <v>B5-4b</v>
      </c>
      <c r="B169" s="14" t="str">
        <f>'PWS-Er'!C24</f>
        <v>QZ ripple with calibration antenna</v>
      </c>
      <c r="C169" s="91">
        <f>'PWS-Er'!D24</f>
        <v>0.2</v>
      </c>
      <c r="D169" s="91">
        <f>'PWS-Er'!E24</f>
        <v>0.2</v>
      </c>
      <c r="E169" s="91">
        <f>'PWS-Er'!F24</f>
        <v>0.2</v>
      </c>
      <c r="F169" s="14" t="str">
        <f>'PWS-Er'!G24</f>
        <v>Rectangular</v>
      </c>
      <c r="G169" s="91">
        <f>'PWS-Er'!H24</f>
        <v>1.7320508075688772</v>
      </c>
      <c r="H169" s="3">
        <v>1</v>
      </c>
      <c r="I169" s="88">
        <f t="shared" si="73"/>
        <v>0.11547005383792516</v>
      </c>
      <c r="J169" s="88">
        <f t="shared" si="74"/>
        <v>0.11547005383792516</v>
      </c>
      <c r="K169" s="88">
        <f t="shared" si="75"/>
        <v>0.11547005383792516</v>
      </c>
      <c r="M169" s="10">
        <f t="shared" si="66"/>
        <v>1.3333333333333336E-2</v>
      </c>
      <c r="N169" s="10">
        <f t="shared" si="67"/>
        <v>1.3333333333333336E-2</v>
      </c>
      <c r="O169" s="10">
        <f t="shared" si="68"/>
        <v>1.3333333333333336E-2</v>
      </c>
      <c r="Q169" s="55"/>
    </row>
    <row r="170" spans="1:17" ht="22.5">
      <c r="A170" s="14" t="str">
        <f>'PWS-Er'!B25</f>
        <v>b5-11</v>
      </c>
      <c r="B170" s="14" t="str">
        <f>'PWS-Er'!C25</f>
        <v>Switching uncertainty</v>
      </c>
      <c r="C170" s="91">
        <f>'PWS-Er'!D25</f>
        <v>0.02</v>
      </c>
      <c r="D170" s="91">
        <f>'PWS-Er'!E25</f>
        <v>0.02</v>
      </c>
      <c r="E170" s="91">
        <f>'PWS-Er'!F25</f>
        <v>0.02</v>
      </c>
      <c r="F170" s="14" t="str">
        <f>'PWS-Er'!G25</f>
        <v>Rectangular</v>
      </c>
      <c r="G170" s="91">
        <f>'PWS-Er'!H25</f>
        <v>1.7320508075688772</v>
      </c>
      <c r="H170" s="3">
        <v>1</v>
      </c>
      <c r="I170" s="88">
        <f t="shared" si="73"/>
        <v>1.1547005383792516E-2</v>
      </c>
      <c r="J170" s="88">
        <f t="shared" si="74"/>
        <v>1.1547005383792516E-2</v>
      </c>
      <c r="K170" s="88">
        <f t="shared" si="75"/>
        <v>1.1547005383792516E-2</v>
      </c>
      <c r="M170" s="10">
        <f t="shared" si="66"/>
        <v>1.3333333333333334E-4</v>
      </c>
      <c r="N170" s="10">
        <f t="shared" si="67"/>
        <v>1.3333333333333334E-4</v>
      </c>
      <c r="O170" s="10">
        <f t="shared" si="68"/>
        <v>1.3333333333333334E-4</v>
      </c>
      <c r="Q170" s="55"/>
    </row>
    <row r="171" spans="1:17" ht="15">
      <c r="A171" s="14" t="str">
        <f>'PWS-Er'!B26</f>
        <v>B5-12</v>
      </c>
      <c r="B171" s="14" t="str">
        <f>'PWS-Er'!C26</f>
        <v>Field repeatability</v>
      </c>
      <c r="C171" s="91">
        <f>'PWS-Er'!D26</f>
        <v>0.06</v>
      </c>
      <c r="D171" s="91">
        <f>'PWS-Er'!E26</f>
        <v>0.12</v>
      </c>
      <c r="E171" s="100">
        <f>'PWS-Er'!F26</f>
        <v>0.15</v>
      </c>
      <c r="F171" s="14" t="str">
        <f>'PWS-Er'!G26</f>
        <v>Gaussian</v>
      </c>
      <c r="G171" s="91">
        <f>'PWS-Er'!H26</f>
        <v>1</v>
      </c>
      <c r="H171" s="3">
        <v>1</v>
      </c>
      <c r="I171" s="88">
        <f t="shared" si="73"/>
        <v>0.06</v>
      </c>
      <c r="J171" s="88">
        <f t="shared" si="74"/>
        <v>0.12</v>
      </c>
      <c r="K171" s="101">
        <f t="shared" si="75"/>
        <v>0.15</v>
      </c>
      <c r="M171" s="10">
        <f t="shared" si="66"/>
        <v>3.5999999999999999E-3</v>
      </c>
      <c r="N171" s="10">
        <f t="shared" si="67"/>
        <v>1.44E-2</v>
      </c>
      <c r="O171" s="10">
        <f t="shared" si="68"/>
        <v>2.2499999999999999E-2</v>
      </c>
      <c r="Q171" s="55" t="s">
        <v>276</v>
      </c>
    </row>
    <row r="172" spans="1:17" ht="12.75" customHeight="1">
      <c r="A172" s="137" t="s">
        <v>20</v>
      </c>
      <c r="B172" s="137"/>
      <c r="C172" s="137"/>
      <c r="D172" s="137"/>
      <c r="E172" s="137"/>
      <c r="F172" s="137"/>
      <c r="G172" s="137"/>
      <c r="H172" s="137"/>
      <c r="I172" s="97">
        <f>M172</f>
        <v>0.66241439698525073</v>
      </c>
      <c r="J172" s="97">
        <f t="shared" ref="J172:J173" si="76">N172</f>
        <v>0.71024162555194315</v>
      </c>
      <c r="K172" s="102">
        <f t="shared" ref="K172:K173" si="77">O172</f>
        <v>0.75688605483256188</v>
      </c>
      <c r="M172" s="31">
        <f>(SUM(M150:M171))^0.5</f>
        <v>0.66241439698525073</v>
      </c>
      <c r="N172" s="31">
        <f>(SUM(N150:N171))^0.5</f>
        <v>0.71024162555194315</v>
      </c>
      <c r="O172" s="31">
        <f>(SUM(O150:O171))^0.5</f>
        <v>0.75688605483256188</v>
      </c>
      <c r="Q172" s="55" t="s">
        <v>276</v>
      </c>
    </row>
    <row r="173" spans="1:17" ht="12.75" customHeight="1">
      <c r="A173" s="137" t="s">
        <v>21</v>
      </c>
      <c r="B173" s="137"/>
      <c r="C173" s="137"/>
      <c r="D173" s="137"/>
      <c r="E173" s="137"/>
      <c r="F173" s="137"/>
      <c r="G173" s="137"/>
      <c r="H173" s="137"/>
      <c r="I173" s="97">
        <f t="shared" ref="I173" si="78">M173</f>
        <v>1.2983322180910915</v>
      </c>
      <c r="J173" s="97">
        <f t="shared" si="76"/>
        <v>1.3920735860818085</v>
      </c>
      <c r="K173" s="102">
        <f t="shared" si="77"/>
        <v>1.4834966674718213</v>
      </c>
      <c r="M173" s="31">
        <f>M172*1.96</f>
        <v>1.2983322180910915</v>
      </c>
      <c r="N173" s="31">
        <f>N172*1.96</f>
        <v>1.3920735860818085</v>
      </c>
      <c r="O173" s="31">
        <f>O172*1.96</f>
        <v>1.4834966674718213</v>
      </c>
      <c r="Q173" s="55" t="s">
        <v>276</v>
      </c>
    </row>
    <row r="174" spans="1:17" ht="12.75" customHeight="1">
      <c r="Q174" s="55"/>
    </row>
    <row r="175" spans="1:17" ht="12.75" customHeight="1">
      <c r="Q175" s="55"/>
    </row>
    <row r="176" spans="1:17" ht="12.75" customHeight="1">
      <c r="Q176" s="55"/>
    </row>
    <row r="177" spans="17:17" ht="12.75" customHeight="1">
      <c r="Q177" s="55"/>
    </row>
    <row r="178" spans="17:17" ht="12.75" customHeight="1">
      <c r="Q178" s="55"/>
    </row>
    <row r="179" spans="17:17" ht="12.75" customHeight="1">
      <c r="Q179" s="55"/>
    </row>
    <row r="180" spans="17:17" ht="12.75" customHeight="1">
      <c r="Q180" s="55"/>
    </row>
    <row r="181" spans="17:17" ht="12.75" customHeight="1">
      <c r="Q181" s="55"/>
    </row>
    <row r="182" spans="17:17" ht="12.75" customHeight="1">
      <c r="Q182" s="55"/>
    </row>
    <row r="183" spans="17:17" ht="12.75" customHeight="1">
      <c r="Q183" s="55"/>
    </row>
    <row r="184" spans="17:17" ht="12.75" customHeight="1">
      <c r="Q184" s="55"/>
    </row>
    <row r="185" spans="17:17" ht="12.75" customHeight="1">
      <c r="Q185" s="55"/>
    </row>
    <row r="186" spans="17:17" ht="12.75" customHeight="1">
      <c r="Q186" s="55"/>
    </row>
    <row r="187" spans="17:17" ht="12.75" customHeight="1">
      <c r="Q187" s="55"/>
    </row>
    <row r="188" spans="17:17" ht="12.75" customHeight="1">
      <c r="Q188" s="55"/>
    </row>
    <row r="189" spans="17:17" ht="12.75" customHeight="1">
      <c r="Q189" s="55"/>
    </row>
    <row r="190" spans="17:17" ht="12.75" customHeight="1">
      <c r="Q190" s="55"/>
    </row>
    <row r="191" spans="17:17" ht="12.75" customHeight="1">
      <c r="Q191" s="55"/>
    </row>
    <row r="192" spans="17:17" ht="12.75" customHeight="1">
      <c r="Q192" s="55"/>
    </row>
    <row r="193" spans="17:17" ht="12.75" customHeight="1">
      <c r="Q193" s="55"/>
    </row>
    <row r="194" spans="17:17" ht="12.75" customHeight="1">
      <c r="Q194" s="55"/>
    </row>
    <row r="195" spans="17:17" ht="12.75" customHeight="1">
      <c r="Q195" s="55"/>
    </row>
    <row r="196" spans="17:17" ht="12.75" customHeight="1">
      <c r="Q196" s="55"/>
    </row>
    <row r="197" spans="17:17" ht="12.75" customHeight="1">
      <c r="Q197" s="55"/>
    </row>
    <row r="198" spans="17:17" ht="12.75" customHeight="1">
      <c r="Q198" s="55"/>
    </row>
    <row r="199" spans="17:17" ht="12.75" customHeight="1">
      <c r="Q199" s="55"/>
    </row>
    <row r="200" spans="17:17" ht="12.75" customHeight="1">
      <c r="Q200" s="55"/>
    </row>
  </sheetData>
  <mergeCells count="67">
    <mergeCell ref="C1:E1"/>
    <mergeCell ref="B1:B2"/>
    <mergeCell ref="M10:O12"/>
    <mergeCell ref="C69:E69"/>
    <mergeCell ref="I69:K69"/>
    <mergeCell ref="I11:K11"/>
    <mergeCell ref="A13:J13"/>
    <mergeCell ref="A69:A70"/>
    <mergeCell ref="B69:B70"/>
    <mergeCell ref="F69:F70"/>
    <mergeCell ref="M68:O70"/>
    <mergeCell ref="A41:K41"/>
    <mergeCell ref="A10:K10"/>
    <mergeCell ref="A68:K68"/>
    <mergeCell ref="M41:O43"/>
    <mergeCell ref="A42:A43"/>
    <mergeCell ref="A109:H109"/>
    <mergeCell ref="A23:J23"/>
    <mergeCell ref="A64:H64"/>
    <mergeCell ref="A37:H37"/>
    <mergeCell ref="A38:H38"/>
    <mergeCell ref="A99:J99"/>
    <mergeCell ref="A51:J51"/>
    <mergeCell ref="A65:H65"/>
    <mergeCell ref="A108:H108"/>
    <mergeCell ref="G69:G70"/>
    <mergeCell ref="H69:H70"/>
    <mergeCell ref="A44:J44"/>
    <mergeCell ref="A71:J71"/>
    <mergeCell ref="F42:F43"/>
    <mergeCell ref="G42:G43"/>
    <mergeCell ref="H42:H43"/>
    <mergeCell ref="B42:B43"/>
    <mergeCell ref="I42:K42"/>
    <mergeCell ref="C42:E42"/>
    <mergeCell ref="C11:E11"/>
    <mergeCell ref="A11:A12"/>
    <mergeCell ref="B11:B12"/>
    <mergeCell ref="F11:F12"/>
    <mergeCell ref="G11:G12"/>
    <mergeCell ref="H11:H12"/>
    <mergeCell ref="A115:K115"/>
    <mergeCell ref="A126:K126"/>
    <mergeCell ref="M112:O114"/>
    <mergeCell ref="A142:H142"/>
    <mergeCell ref="A143:H143"/>
    <mergeCell ref="C113:E113"/>
    <mergeCell ref="F113:F114"/>
    <mergeCell ref="G113:G114"/>
    <mergeCell ref="H113:H114"/>
    <mergeCell ref="I113:K113"/>
    <mergeCell ref="A112:K112"/>
    <mergeCell ref="A113:A114"/>
    <mergeCell ref="B113:B114"/>
    <mergeCell ref="A172:H172"/>
    <mergeCell ref="A173:H173"/>
    <mergeCell ref="M146:O148"/>
    <mergeCell ref="A149:K149"/>
    <mergeCell ref="A158:K158"/>
    <mergeCell ref="A146:K146"/>
    <mergeCell ref="A147:A148"/>
    <mergeCell ref="B147:B148"/>
    <mergeCell ref="C147:E147"/>
    <mergeCell ref="F147:F148"/>
    <mergeCell ref="G147:G148"/>
    <mergeCell ref="H147:H148"/>
    <mergeCell ref="I147:K147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TE</vt:lpstr>
      <vt:lpstr>IA-Er</vt:lpstr>
      <vt:lpstr>CATR-Er</vt:lpstr>
      <vt:lpstr>NF-Er</vt:lpstr>
      <vt:lpstr>1D-Er</vt:lpstr>
      <vt:lpstr>PWS-Er</vt:lpstr>
      <vt:lpstr>EIS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kybett</dc:creator>
  <cp:lastModifiedBy>Jose M. Fortes (R&amp;S)</cp:lastModifiedBy>
  <dcterms:created xsi:type="dcterms:W3CDTF">2018-05-02T08:54:26Z</dcterms:created>
  <dcterms:modified xsi:type="dcterms:W3CDTF">2020-10-23T21:50:39Z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(2)nlk92pUlz+1VP0X58kJFG3LBuk7eTCAWpJSZhGQA+cyWMgE9ywC769ai4g6a304fuU+hd/WN
0PHuy7irkptaeqLKO2hcqwFIPMG2b5TpLZy/ZGGyDEMQ6FCKWoXL4111EYeND9MB4XiakS8P
6n07LpXjQo2CX7He59lph7pzwmP87kDOBRgMAkgQ39AQzkxood5ZAJ8rManCtKgyG67sXM4Y
biJi13CbR54p4UAtC7</vt:lpwstr>
  </property>
  <property fmtid="{D5CDD505-2E9C-101B-9397-08002B2CF9AE}" pid="3" name="_2015_ms_pID_7253431">
    <vt:lpwstr>hmYgmqe9StGmRqYHYyGBIuSqe0OTGNc7cWWeqgNkrUNz0CeNUgv11p
nWPZkEpOe0O5WBGt3Kn6ImHoWhmwOJLtMh2mn0tuaJyLZWg9iXJvNXI7kSL4PbiOqWn8QEhR
bazpjFGqEhQu8lEWcB/C6r55V3gAhZExjpiaSVm6F6RPQcu73rH0GWiXAJ+M2RtfuFk=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1598435190</vt:lpwstr>
  </property>
</Properties>
</file>