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rtes\Documents\3GPP\RAN4#97 - Online - Oct2020\draft PWC\"/>
    </mc:Choice>
  </mc:AlternateContent>
  <bookViews>
    <workbookView xWindow="1455" yWindow="0" windowWidth="26895" windowHeight="15450" tabRatio="914"/>
  </bookViews>
  <sheets>
    <sheet name="Summary" sheetId="30" r:id="rId1"/>
    <sheet name="TE" sheetId="15" r:id="rId2"/>
    <sheet name="IA-Er" sheetId="12" r:id="rId3"/>
    <sheet name="CATR-Er" sheetId="11" r:id="rId4"/>
    <sheet name="NF-Er" sheetId="13" r:id="rId5"/>
    <sheet name="1D-Er" sheetId="14" r:id="rId6"/>
    <sheet name="PWS-Er" sheetId="8" r:id="rId7"/>
    <sheet name="Reverb-Er" sheetId="18" r:id="rId8"/>
    <sheet name="Gen-Er" sheetId="29" r:id="rId9"/>
    <sheet name="EIRP" sheetId="2" r:id="rId10"/>
    <sheet name="EIRP-Ex" sheetId="31" r:id="rId11"/>
    <sheet name="DL RS" sheetId="1" r:id="rId12"/>
    <sheet name="power dynamics" sheetId="6" r:id="rId13"/>
    <sheet name="EVM" sheetId="16" r:id="rId14"/>
    <sheet name="In-band TRP" sheetId="17" r:id="rId15"/>
    <sheet name="ACLR-abs" sheetId="19" r:id="rId16"/>
    <sheet name="ACLR-rel" sheetId="20" r:id="rId17"/>
    <sheet name="OBUE" sheetId="21" r:id="rId18"/>
    <sheet name="SEM" sheetId="22" r:id="rId19"/>
    <sheet name="OOB EM" sheetId="23" r:id="rId20"/>
    <sheet name="RX EM" sheetId="24" r:id="rId21"/>
    <sheet name="COEX EM" sheetId="25" r:id="rId2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30" l="1"/>
  <c r="P9" i="30"/>
  <c r="O9" i="30"/>
  <c r="H7" i="16" l="1"/>
  <c r="E7" i="16"/>
  <c r="D7" i="16"/>
  <c r="G7" i="16" s="1"/>
  <c r="C7" i="16"/>
  <c r="F7" i="16" s="1"/>
  <c r="A52" i="16"/>
  <c r="B52" i="16"/>
  <c r="C52" i="16"/>
  <c r="D52" i="16"/>
  <c r="E52" i="16"/>
  <c r="F52" i="16"/>
  <c r="G52" i="16"/>
  <c r="I52" i="16"/>
  <c r="M52" i="16" s="1"/>
  <c r="J52" i="16"/>
  <c r="K52" i="16"/>
  <c r="A53" i="16"/>
  <c r="B53" i="16"/>
  <c r="C53" i="16"/>
  <c r="D53" i="16"/>
  <c r="E53" i="16"/>
  <c r="F53" i="16"/>
  <c r="G53" i="16"/>
  <c r="I53" i="16"/>
  <c r="J53" i="16"/>
  <c r="K53" i="16"/>
  <c r="O54" i="16"/>
  <c r="N54" i="16"/>
  <c r="M54" i="16"/>
  <c r="O53" i="16"/>
  <c r="N53" i="16"/>
  <c r="M53" i="16"/>
  <c r="O52" i="16"/>
  <c r="N52" i="16"/>
  <c r="O55" i="16" l="1"/>
  <c r="M55" i="16"/>
  <c r="N55" i="16"/>
  <c r="J55" i="16" s="1"/>
  <c r="M56" i="16"/>
  <c r="I56" i="16" s="1"/>
  <c r="I55" i="16"/>
  <c r="K55" i="16"/>
  <c r="O56" i="16"/>
  <c r="K56" i="16" s="1"/>
  <c r="N56" i="16"/>
  <c r="J56" i="16" s="1"/>
  <c r="A154" i="17" l="1"/>
  <c r="A153" i="17"/>
  <c r="A152" i="17"/>
  <c r="A151" i="17"/>
  <c r="A150" i="17"/>
  <c r="A149" i="17"/>
  <c r="A148" i="17"/>
  <c r="A146" i="17"/>
  <c r="A144" i="17"/>
  <c r="A143" i="17"/>
  <c r="B128" i="1" l="1"/>
  <c r="A131" i="1" l="1"/>
  <c r="A129" i="1"/>
  <c r="B55" i="6"/>
  <c r="F55" i="6"/>
  <c r="G55" i="6"/>
  <c r="A55" i="6"/>
  <c r="A15" i="6"/>
  <c r="O56" i="6"/>
  <c r="N56" i="6"/>
  <c r="M56" i="6"/>
  <c r="B142" i="1"/>
  <c r="C142" i="1"/>
  <c r="D142" i="1"/>
  <c r="J142" i="1" s="1"/>
  <c r="N142" i="1" s="1"/>
  <c r="E142" i="1"/>
  <c r="F142" i="1"/>
  <c r="G142" i="1"/>
  <c r="B143" i="1"/>
  <c r="C143" i="1"/>
  <c r="D143" i="1"/>
  <c r="E143" i="1"/>
  <c r="F143" i="1"/>
  <c r="B144" i="1"/>
  <c r="C144" i="1"/>
  <c r="D144" i="1"/>
  <c r="E144" i="1"/>
  <c r="F144" i="1"/>
  <c r="B145" i="1"/>
  <c r="C145" i="1"/>
  <c r="D145" i="1"/>
  <c r="E145" i="1"/>
  <c r="F145" i="1"/>
  <c r="B146" i="1"/>
  <c r="C146" i="1"/>
  <c r="D146" i="1"/>
  <c r="E146" i="1"/>
  <c r="F146" i="1"/>
  <c r="B147" i="1"/>
  <c r="C147" i="1"/>
  <c r="D147" i="1"/>
  <c r="E147" i="1"/>
  <c r="F147" i="1"/>
  <c r="B148" i="1"/>
  <c r="C148" i="1"/>
  <c r="D148" i="1"/>
  <c r="E148" i="1"/>
  <c r="F148" i="1"/>
  <c r="G148" i="1"/>
  <c r="A143" i="1"/>
  <c r="A144" i="1"/>
  <c r="A145" i="1"/>
  <c r="A146" i="1"/>
  <c r="A147" i="1"/>
  <c r="A148" i="1"/>
  <c r="A142" i="1"/>
  <c r="A171" i="2"/>
  <c r="B137" i="1"/>
  <c r="C137" i="1"/>
  <c r="D137" i="1"/>
  <c r="E137" i="1"/>
  <c r="F137" i="1"/>
  <c r="B138" i="1"/>
  <c r="C138" i="1"/>
  <c r="D138" i="1"/>
  <c r="E138" i="1"/>
  <c r="F138" i="1"/>
  <c r="B139" i="1"/>
  <c r="C139" i="1"/>
  <c r="D139" i="1"/>
  <c r="E139" i="1"/>
  <c r="F139" i="1"/>
  <c r="G139" i="1"/>
  <c r="J139" i="1" s="1"/>
  <c r="N139" i="1" s="1"/>
  <c r="B140" i="1"/>
  <c r="C140" i="1"/>
  <c r="D140" i="1"/>
  <c r="E140" i="1"/>
  <c r="F140" i="1"/>
  <c r="A138" i="1"/>
  <c r="A139" i="1"/>
  <c r="A140" i="1"/>
  <c r="A137" i="1"/>
  <c r="B129" i="1"/>
  <c r="C129" i="1"/>
  <c r="D129" i="1"/>
  <c r="E129" i="1"/>
  <c r="F129" i="1"/>
  <c r="B130" i="1"/>
  <c r="C130" i="1"/>
  <c r="D130" i="1"/>
  <c r="E130" i="1"/>
  <c r="F130" i="1"/>
  <c r="G130" i="1"/>
  <c r="B131" i="1"/>
  <c r="C131" i="1"/>
  <c r="D131" i="1"/>
  <c r="E131" i="1"/>
  <c r="F131" i="1"/>
  <c r="B132" i="1"/>
  <c r="C132" i="1"/>
  <c r="I132" i="1" s="1"/>
  <c r="M132" i="1" s="1"/>
  <c r="D132" i="1"/>
  <c r="J132" i="1" s="1"/>
  <c r="N132" i="1" s="1"/>
  <c r="E132" i="1"/>
  <c r="K132" i="1" s="1"/>
  <c r="O132" i="1" s="1"/>
  <c r="F132" i="1"/>
  <c r="G132" i="1"/>
  <c r="B133" i="1"/>
  <c r="C133" i="1"/>
  <c r="D133" i="1"/>
  <c r="E133" i="1"/>
  <c r="F133" i="1"/>
  <c r="B134" i="1"/>
  <c r="C134" i="1"/>
  <c r="D134" i="1"/>
  <c r="E134" i="1"/>
  <c r="F134" i="1"/>
  <c r="A130" i="1"/>
  <c r="A132" i="1"/>
  <c r="A133" i="1"/>
  <c r="A134" i="1"/>
  <c r="A158" i="2"/>
  <c r="B127" i="1"/>
  <c r="C127" i="1"/>
  <c r="D127" i="1"/>
  <c r="E127" i="1"/>
  <c r="F127" i="1"/>
  <c r="A127" i="1"/>
  <c r="A156" i="2"/>
  <c r="B141" i="1"/>
  <c r="F141" i="1"/>
  <c r="A141" i="1"/>
  <c r="B136" i="1"/>
  <c r="F136" i="1"/>
  <c r="G136" i="1"/>
  <c r="A136" i="1"/>
  <c r="A165" i="2"/>
  <c r="F128" i="1"/>
  <c r="G128" i="1"/>
  <c r="A128" i="1"/>
  <c r="A49" i="1"/>
  <c r="J148" i="1"/>
  <c r="N148" i="1" s="1"/>
  <c r="I148" i="1"/>
  <c r="M148" i="1" s="1"/>
  <c r="O135" i="1"/>
  <c r="N135" i="1"/>
  <c r="M135" i="1"/>
  <c r="K130" i="1"/>
  <c r="O130" i="1" s="1"/>
  <c r="K148" i="1" l="1"/>
  <c r="O148" i="1" s="1"/>
  <c r="K139" i="1"/>
  <c r="O139" i="1" s="1"/>
  <c r="I139" i="1"/>
  <c r="M139" i="1" s="1"/>
  <c r="I130" i="1"/>
  <c r="M130" i="1" s="1"/>
  <c r="J130" i="1"/>
  <c r="N130" i="1" s="1"/>
  <c r="I142" i="1"/>
  <c r="M142" i="1" s="1"/>
  <c r="K142" i="1"/>
  <c r="O142" i="1" s="1"/>
  <c r="C19" i="8"/>
  <c r="L18" i="29" l="1"/>
  <c r="K18" i="29"/>
  <c r="J18" i="29"/>
  <c r="O107" i="19"/>
  <c r="N107" i="19"/>
  <c r="M107" i="19"/>
  <c r="I115" i="19"/>
  <c r="M115" i="19" s="1"/>
  <c r="H115" i="19"/>
  <c r="G115" i="19"/>
  <c r="F115" i="19"/>
  <c r="E115" i="19"/>
  <c r="D115" i="19"/>
  <c r="C115" i="19"/>
  <c r="A115" i="19"/>
  <c r="H114" i="19"/>
  <c r="H113" i="19"/>
  <c r="G113" i="19"/>
  <c r="F113" i="19"/>
  <c r="E113" i="19"/>
  <c r="D113" i="19"/>
  <c r="C113" i="19"/>
  <c r="A113" i="19"/>
  <c r="H112" i="19"/>
  <c r="G112" i="19"/>
  <c r="F112" i="19"/>
  <c r="E112" i="19"/>
  <c r="D112" i="19"/>
  <c r="C112" i="19"/>
  <c r="A112" i="19"/>
  <c r="H111" i="19"/>
  <c r="G111" i="19"/>
  <c r="F111" i="19"/>
  <c r="E111" i="19"/>
  <c r="D111" i="19"/>
  <c r="C111" i="19"/>
  <c r="A111" i="19"/>
  <c r="H110" i="19"/>
  <c r="G110" i="19"/>
  <c r="F110" i="19"/>
  <c r="E110" i="19"/>
  <c r="D110" i="19"/>
  <c r="C110" i="19"/>
  <c r="A110" i="19"/>
  <c r="H109" i="19"/>
  <c r="G109" i="19"/>
  <c r="F109" i="19"/>
  <c r="E109" i="19"/>
  <c r="D109" i="19"/>
  <c r="C109" i="19"/>
  <c r="A109" i="19"/>
  <c r="H108" i="19"/>
  <c r="A108" i="19"/>
  <c r="G106" i="19"/>
  <c r="F106" i="19"/>
  <c r="A106" i="19"/>
  <c r="H105" i="19"/>
  <c r="G105" i="19"/>
  <c r="F105" i="19"/>
  <c r="E105" i="19"/>
  <c r="D105" i="19"/>
  <c r="C105" i="19"/>
  <c r="A105" i="19"/>
  <c r="H104" i="19"/>
  <c r="G104" i="19"/>
  <c r="F104" i="19"/>
  <c r="B104" i="19"/>
  <c r="A104" i="19"/>
  <c r="H103" i="19"/>
  <c r="G103" i="19"/>
  <c r="F103" i="19"/>
  <c r="E103" i="19"/>
  <c r="D103" i="19"/>
  <c r="C103" i="19"/>
  <c r="A103" i="19"/>
  <c r="H102" i="19"/>
  <c r="G102" i="19"/>
  <c r="F102" i="19"/>
  <c r="E102" i="19"/>
  <c r="D102" i="19"/>
  <c r="C102" i="19"/>
  <c r="A102" i="19"/>
  <c r="H101" i="19"/>
  <c r="G101" i="19"/>
  <c r="F101" i="19"/>
  <c r="E101" i="19"/>
  <c r="D101" i="19"/>
  <c r="C101" i="19"/>
  <c r="A101" i="19"/>
  <c r="H100" i="19"/>
  <c r="G100" i="19"/>
  <c r="F100" i="19"/>
  <c r="E100" i="19"/>
  <c r="D100" i="19"/>
  <c r="C100" i="19"/>
  <c r="A100" i="19"/>
  <c r="H99" i="19"/>
  <c r="G99" i="19"/>
  <c r="F99" i="19"/>
  <c r="E99" i="19"/>
  <c r="D99" i="19"/>
  <c r="C99" i="19"/>
  <c r="A99" i="19"/>
  <c r="H98" i="19"/>
  <c r="G98" i="19"/>
  <c r="F98" i="19"/>
  <c r="E98" i="19"/>
  <c r="D98" i="19"/>
  <c r="C98" i="19"/>
  <c r="A98" i="19"/>
  <c r="H97" i="19"/>
  <c r="G97" i="19"/>
  <c r="F97" i="19"/>
  <c r="E97" i="19"/>
  <c r="D97" i="19"/>
  <c r="C97" i="19"/>
  <c r="A97" i="19"/>
  <c r="H96" i="19"/>
  <c r="G96" i="19"/>
  <c r="F96" i="19"/>
  <c r="E96" i="19"/>
  <c r="D96" i="19"/>
  <c r="C96" i="19"/>
  <c r="A96" i="19"/>
  <c r="H95" i="19"/>
  <c r="G95" i="19"/>
  <c r="F95" i="19"/>
  <c r="E95" i="19"/>
  <c r="D95" i="19"/>
  <c r="C95" i="19"/>
  <c r="A95" i="19"/>
  <c r="H94" i="19"/>
  <c r="G94" i="19"/>
  <c r="F94" i="19"/>
  <c r="E94" i="19"/>
  <c r="D94" i="19"/>
  <c r="C94" i="19"/>
  <c r="A94" i="19"/>
  <c r="H93" i="19"/>
  <c r="G93" i="19"/>
  <c r="F93" i="19"/>
  <c r="E93" i="19"/>
  <c r="D93" i="19"/>
  <c r="C93" i="19"/>
  <c r="A93" i="19"/>
  <c r="H92" i="19"/>
  <c r="G92" i="19"/>
  <c r="F92" i="19"/>
  <c r="E92" i="19"/>
  <c r="D92" i="19"/>
  <c r="C92" i="19"/>
  <c r="A92" i="19"/>
  <c r="H91" i="19"/>
  <c r="G91" i="19"/>
  <c r="F91" i="19"/>
  <c r="E91" i="19"/>
  <c r="D91" i="19"/>
  <c r="C91" i="19"/>
  <c r="A91" i="19"/>
  <c r="H90" i="19"/>
  <c r="G90" i="19"/>
  <c r="F90" i="19"/>
  <c r="E90" i="19"/>
  <c r="D90" i="19"/>
  <c r="C90" i="19"/>
  <c r="A90" i="19"/>
  <c r="H89" i="19"/>
  <c r="G89" i="19"/>
  <c r="F89" i="19"/>
  <c r="E89" i="19"/>
  <c r="D89" i="19"/>
  <c r="C89" i="19"/>
  <c r="A89" i="19"/>
  <c r="H88" i="19"/>
  <c r="G88" i="19"/>
  <c r="F88" i="19"/>
  <c r="E88" i="19"/>
  <c r="D88" i="19"/>
  <c r="C88" i="19"/>
  <c r="A88" i="19"/>
  <c r="H87" i="19"/>
  <c r="G87" i="19"/>
  <c r="F87" i="19"/>
  <c r="E87" i="19"/>
  <c r="D87" i="19"/>
  <c r="C87" i="19"/>
  <c r="A87" i="19"/>
  <c r="H86" i="19"/>
  <c r="G86" i="19"/>
  <c r="F86" i="19"/>
  <c r="E86" i="19"/>
  <c r="D86" i="19"/>
  <c r="C86" i="19"/>
  <c r="A86" i="19"/>
  <c r="H85" i="19"/>
  <c r="G85" i="19"/>
  <c r="F85" i="19"/>
  <c r="E85" i="19"/>
  <c r="D85" i="19"/>
  <c r="C85" i="19"/>
  <c r="A85" i="19"/>
  <c r="H84" i="19"/>
  <c r="G84" i="19"/>
  <c r="F84" i="19"/>
  <c r="E84" i="19"/>
  <c r="D84" i="19"/>
  <c r="C84" i="19"/>
  <c r="A84" i="19"/>
  <c r="H83" i="19"/>
  <c r="G83" i="19"/>
  <c r="F83" i="19"/>
  <c r="E83" i="19"/>
  <c r="D83" i="19"/>
  <c r="C83" i="19"/>
  <c r="A83" i="19"/>
  <c r="H82" i="19"/>
  <c r="G82" i="19"/>
  <c r="F82" i="19"/>
  <c r="E82" i="19"/>
  <c r="D82" i="19"/>
  <c r="C82" i="19"/>
  <c r="A82" i="19"/>
  <c r="J83" i="19" l="1"/>
  <c r="N83" i="19" s="1"/>
  <c r="J91" i="19"/>
  <c r="N91" i="19" s="1"/>
  <c r="I84" i="19"/>
  <c r="M84" i="19" s="1"/>
  <c r="J85" i="19"/>
  <c r="N85" i="19" s="1"/>
  <c r="I92" i="19"/>
  <c r="M92" i="19" s="1"/>
  <c r="J93" i="19"/>
  <c r="N93" i="19" s="1"/>
  <c r="I100" i="19"/>
  <c r="M100" i="19" s="1"/>
  <c r="J101" i="19"/>
  <c r="N101" i="19" s="1"/>
  <c r="K85" i="19"/>
  <c r="O85" i="19" s="1"/>
  <c r="K93" i="19"/>
  <c r="O93" i="19" s="1"/>
  <c r="K101" i="19"/>
  <c r="O101" i="19" s="1"/>
  <c r="I113" i="19"/>
  <c r="M113" i="19" s="1"/>
  <c r="I82" i="19"/>
  <c r="M82" i="19" s="1"/>
  <c r="I90" i="19"/>
  <c r="M90" i="19" s="1"/>
  <c r="I98" i="19"/>
  <c r="M98" i="19" s="1"/>
  <c r="I89" i="19"/>
  <c r="M89" i="19" s="1"/>
  <c r="I97" i="19"/>
  <c r="M97" i="19" s="1"/>
  <c r="J89" i="19"/>
  <c r="N89" i="19" s="1"/>
  <c r="J97" i="19"/>
  <c r="N97" i="19" s="1"/>
  <c r="I87" i="19"/>
  <c r="M87" i="19" s="1"/>
  <c r="K89" i="19"/>
  <c r="O89" i="19" s="1"/>
  <c r="I95" i="19"/>
  <c r="M95" i="19" s="1"/>
  <c r="K97" i="19"/>
  <c r="O97" i="19" s="1"/>
  <c r="J99" i="19"/>
  <c r="N99" i="19" s="1"/>
  <c r="I103" i="19"/>
  <c r="M103" i="19" s="1"/>
  <c r="I86" i="19"/>
  <c r="M86" i="19" s="1"/>
  <c r="I94" i="19"/>
  <c r="M94" i="19" s="1"/>
  <c r="I102" i="19"/>
  <c r="M102" i="19" s="1"/>
  <c r="K110" i="19"/>
  <c r="O110" i="19" s="1"/>
  <c r="I85" i="19"/>
  <c r="M85" i="19" s="1"/>
  <c r="I93" i="19"/>
  <c r="M93" i="19" s="1"/>
  <c r="I101" i="19"/>
  <c r="M101" i="19" s="1"/>
  <c r="I91" i="19"/>
  <c r="M91" i="19" s="1"/>
  <c r="I99" i="19"/>
  <c r="M99" i="19" s="1"/>
  <c r="I105" i="19"/>
  <c r="M105" i="19" s="1"/>
  <c r="I83" i="19"/>
  <c r="M83" i="19" s="1"/>
  <c r="I112" i="19"/>
  <c r="M112" i="19" s="1"/>
  <c r="I88" i="19"/>
  <c r="M88" i="19" s="1"/>
  <c r="I96" i="19"/>
  <c r="M96" i="19" s="1"/>
  <c r="I110" i="19"/>
  <c r="M110" i="19" s="1"/>
  <c r="I109" i="19"/>
  <c r="M109" i="19" s="1"/>
  <c r="J110" i="19"/>
  <c r="N110" i="19" s="1"/>
  <c r="J88" i="19"/>
  <c r="N88" i="19" s="1"/>
  <c r="J92" i="19"/>
  <c r="N92" i="19" s="1"/>
  <c r="J100" i="19"/>
  <c r="N100" i="19" s="1"/>
  <c r="J109" i="19"/>
  <c r="N109" i="19" s="1"/>
  <c r="J84" i="19"/>
  <c r="N84" i="19" s="1"/>
  <c r="J96" i="19"/>
  <c r="N96" i="19" s="1"/>
  <c r="J105" i="19"/>
  <c r="N105" i="19" s="1"/>
  <c r="J113" i="19"/>
  <c r="N113" i="19" s="1"/>
  <c r="J87" i="19"/>
  <c r="N87" i="19" s="1"/>
  <c r="I111" i="19"/>
  <c r="M111" i="19" s="1"/>
  <c r="J112" i="19"/>
  <c r="N112" i="19" s="1"/>
  <c r="J82" i="19"/>
  <c r="N82" i="19" s="1"/>
  <c r="J86" i="19"/>
  <c r="N86" i="19" s="1"/>
  <c r="J90" i="19"/>
  <c r="N90" i="19" s="1"/>
  <c r="J94" i="19"/>
  <c r="N94" i="19" s="1"/>
  <c r="J98" i="19"/>
  <c r="N98" i="19" s="1"/>
  <c r="J102" i="19"/>
  <c r="N102" i="19" s="1"/>
  <c r="J111" i="19"/>
  <c r="N111" i="19" s="1"/>
  <c r="J115" i="19"/>
  <c r="N115" i="19" s="1"/>
  <c r="J95" i="19"/>
  <c r="N95" i="19" s="1"/>
  <c r="J103" i="19"/>
  <c r="N103" i="19" s="1"/>
  <c r="K82" i="19"/>
  <c r="O82" i="19" s="1"/>
  <c r="K84" i="19"/>
  <c r="O84" i="19" s="1"/>
  <c r="K86" i="19"/>
  <c r="O86" i="19" s="1"/>
  <c r="K88" i="19"/>
  <c r="O88" i="19" s="1"/>
  <c r="K90" i="19"/>
  <c r="O90" i="19" s="1"/>
  <c r="K92" i="19"/>
  <c r="O92" i="19" s="1"/>
  <c r="K94" i="19"/>
  <c r="O94" i="19" s="1"/>
  <c r="K96" i="19"/>
  <c r="O96" i="19" s="1"/>
  <c r="K98" i="19"/>
  <c r="O98" i="19" s="1"/>
  <c r="K100" i="19"/>
  <c r="O100" i="19" s="1"/>
  <c r="K102" i="19"/>
  <c r="O102" i="19" s="1"/>
  <c r="K109" i="19"/>
  <c r="O109" i="19" s="1"/>
  <c r="K111" i="19"/>
  <c r="O111" i="19" s="1"/>
  <c r="K115" i="19"/>
  <c r="O115" i="19" s="1"/>
  <c r="K105" i="19"/>
  <c r="O105" i="19" s="1"/>
  <c r="K83" i="19"/>
  <c r="O83" i="19" s="1"/>
  <c r="K87" i="19"/>
  <c r="O87" i="19" s="1"/>
  <c r="K91" i="19"/>
  <c r="O91" i="19" s="1"/>
  <c r="K95" i="19"/>
  <c r="O95" i="19" s="1"/>
  <c r="K99" i="19"/>
  <c r="O99" i="19" s="1"/>
  <c r="K103" i="19"/>
  <c r="O103" i="19" s="1"/>
  <c r="K112" i="19"/>
  <c r="O112" i="19" s="1"/>
  <c r="K113" i="19"/>
  <c r="O113" i="19" s="1"/>
  <c r="B8" i="1" l="1"/>
  <c r="B7" i="1"/>
  <c r="B6" i="1"/>
  <c r="B5" i="1"/>
  <c r="B4" i="1"/>
  <c r="X3" i="30" l="1"/>
  <c r="B6" i="25"/>
  <c r="B5" i="24"/>
  <c r="B5" i="23"/>
  <c r="B9" i="22"/>
  <c r="B10" i="21"/>
  <c r="B10" i="20"/>
  <c r="B10" i="19"/>
  <c r="B9" i="17"/>
  <c r="B8" i="16"/>
  <c r="B8" i="6"/>
  <c r="B9" i="1"/>
  <c r="B9" i="31"/>
  <c r="F15" i="25" l="1"/>
  <c r="E15" i="25"/>
  <c r="D15" i="25"/>
  <c r="C15" i="25"/>
  <c r="B15" i="25"/>
  <c r="A15" i="25"/>
  <c r="F50" i="22"/>
  <c r="E50" i="22"/>
  <c r="D50" i="22"/>
  <c r="C50" i="22"/>
  <c r="B50" i="22"/>
  <c r="A50" i="22"/>
  <c r="F52" i="21"/>
  <c r="E52" i="21"/>
  <c r="D52" i="21"/>
  <c r="C52" i="21"/>
  <c r="B52" i="21"/>
  <c r="A52" i="21"/>
  <c r="F24" i="20"/>
  <c r="E24" i="20"/>
  <c r="D24" i="20"/>
  <c r="C24" i="20"/>
  <c r="B24" i="20"/>
  <c r="A24" i="20"/>
  <c r="F52" i="19"/>
  <c r="E52" i="19"/>
  <c r="D52" i="19"/>
  <c r="C52" i="19"/>
  <c r="B52" i="19"/>
  <c r="A52" i="19"/>
  <c r="F51" i="17"/>
  <c r="E51" i="17"/>
  <c r="D51" i="17"/>
  <c r="C51" i="17"/>
  <c r="B51" i="17"/>
  <c r="A51" i="17"/>
  <c r="L17" i="11"/>
  <c r="K17" i="11"/>
  <c r="J17" i="11"/>
  <c r="L16" i="11"/>
  <c r="K16" i="11"/>
  <c r="J16" i="11"/>
  <c r="L14" i="11"/>
  <c r="K14" i="11"/>
  <c r="J14" i="11"/>
  <c r="H6" i="11"/>
  <c r="G15" i="25" s="1"/>
  <c r="Z6" i="30"/>
  <c r="Y6" i="30"/>
  <c r="X6" i="30"/>
  <c r="G60" i="31"/>
  <c r="F60" i="31"/>
  <c r="E60" i="31"/>
  <c r="D60" i="31"/>
  <c r="C60" i="31"/>
  <c r="I60" i="31" s="1"/>
  <c r="M60" i="31" s="1"/>
  <c r="B60" i="31"/>
  <c r="G59" i="31"/>
  <c r="F59" i="31"/>
  <c r="E59" i="31"/>
  <c r="D59" i="31"/>
  <c r="C59" i="31"/>
  <c r="B59" i="31"/>
  <c r="F58" i="31"/>
  <c r="E58" i="31"/>
  <c r="D58" i="31"/>
  <c r="C58" i="31"/>
  <c r="B58" i="31"/>
  <c r="G56" i="31"/>
  <c r="F56" i="31"/>
  <c r="E56" i="31"/>
  <c r="D56" i="31"/>
  <c r="C56" i="31"/>
  <c r="I56" i="31" s="1"/>
  <c r="M56" i="31" s="1"/>
  <c r="B56" i="31"/>
  <c r="A56" i="31"/>
  <c r="A60" i="31"/>
  <c r="A59" i="31"/>
  <c r="A58" i="31"/>
  <c r="H15" i="11"/>
  <c r="K15" i="11" s="1"/>
  <c r="L18" i="12"/>
  <c r="K18" i="12"/>
  <c r="J18" i="12"/>
  <c r="L17" i="12"/>
  <c r="K17" i="12"/>
  <c r="J17" i="12"/>
  <c r="L16" i="12"/>
  <c r="K16" i="12"/>
  <c r="J16" i="12"/>
  <c r="L14" i="12"/>
  <c r="K14" i="12"/>
  <c r="J14" i="12"/>
  <c r="H28" i="31"/>
  <c r="H27" i="31"/>
  <c r="H26" i="31"/>
  <c r="H25" i="31"/>
  <c r="G28" i="31"/>
  <c r="F28" i="31"/>
  <c r="E28" i="31"/>
  <c r="D28" i="31"/>
  <c r="C28" i="31"/>
  <c r="B28" i="31"/>
  <c r="G27" i="31"/>
  <c r="F27" i="31"/>
  <c r="E27" i="31"/>
  <c r="D27" i="31"/>
  <c r="C27" i="31"/>
  <c r="B27" i="31"/>
  <c r="G26" i="31"/>
  <c r="F26" i="31"/>
  <c r="E26" i="31"/>
  <c r="D26" i="31"/>
  <c r="C26" i="31"/>
  <c r="I26" i="31" s="1"/>
  <c r="M26" i="31" s="1"/>
  <c r="B26" i="31"/>
  <c r="F25" i="31"/>
  <c r="E25" i="31"/>
  <c r="D25" i="31"/>
  <c r="C25" i="31"/>
  <c r="B25" i="31"/>
  <c r="A28" i="31"/>
  <c r="A27" i="31"/>
  <c r="A26" i="31"/>
  <c r="A25" i="31"/>
  <c r="G18" i="31"/>
  <c r="F18" i="31"/>
  <c r="E18" i="31"/>
  <c r="D18" i="31"/>
  <c r="C18" i="31"/>
  <c r="I18" i="31" s="1"/>
  <c r="M18" i="31" s="1"/>
  <c r="B18" i="31"/>
  <c r="A18" i="31"/>
  <c r="H15" i="12"/>
  <c r="J15" i="12" s="1"/>
  <c r="O96" i="31"/>
  <c r="N96" i="31"/>
  <c r="M96" i="31"/>
  <c r="O89" i="31"/>
  <c r="N89" i="31"/>
  <c r="M89" i="31"/>
  <c r="O82" i="31"/>
  <c r="N82" i="31"/>
  <c r="M82" i="31"/>
  <c r="H73" i="31"/>
  <c r="F73" i="31"/>
  <c r="E73" i="31"/>
  <c r="D73" i="31"/>
  <c r="C73" i="31"/>
  <c r="B73" i="31"/>
  <c r="A73" i="31"/>
  <c r="H72" i="31"/>
  <c r="G72" i="31"/>
  <c r="F72" i="31"/>
  <c r="E72" i="31"/>
  <c r="D72" i="31"/>
  <c r="C72" i="31"/>
  <c r="I72" i="31" s="1"/>
  <c r="M72" i="31" s="1"/>
  <c r="B72" i="31"/>
  <c r="A72" i="31"/>
  <c r="H71" i="31"/>
  <c r="F71" i="31"/>
  <c r="E71" i="31"/>
  <c r="D71" i="31"/>
  <c r="C71" i="31"/>
  <c r="B71" i="31"/>
  <c r="A71" i="31"/>
  <c r="H70" i="31"/>
  <c r="F70" i="31"/>
  <c r="E70" i="31"/>
  <c r="D70" i="31"/>
  <c r="C70" i="31"/>
  <c r="B70" i="31"/>
  <c r="A70" i="31"/>
  <c r="H69" i="31"/>
  <c r="G69" i="31"/>
  <c r="F69" i="31"/>
  <c r="E69" i="31"/>
  <c r="D69" i="31"/>
  <c r="C69" i="31"/>
  <c r="B69" i="31"/>
  <c r="A69" i="31"/>
  <c r="H68" i="31"/>
  <c r="G68" i="31"/>
  <c r="F68" i="31"/>
  <c r="E68" i="31"/>
  <c r="D68" i="31"/>
  <c r="C68" i="31"/>
  <c r="B68" i="31"/>
  <c r="A68" i="31"/>
  <c r="H67" i="31"/>
  <c r="F67" i="31"/>
  <c r="B67" i="31"/>
  <c r="A67" i="31"/>
  <c r="H66" i="31"/>
  <c r="F66" i="31"/>
  <c r="E66" i="31"/>
  <c r="D66" i="31"/>
  <c r="C66" i="31"/>
  <c r="B66" i="31"/>
  <c r="H65" i="31"/>
  <c r="G65" i="31"/>
  <c r="F65" i="31"/>
  <c r="E65" i="31"/>
  <c r="D65" i="31"/>
  <c r="C65" i="31"/>
  <c r="I65" i="31" s="1"/>
  <c r="M65" i="31" s="1"/>
  <c r="B65" i="31"/>
  <c r="A65" i="31"/>
  <c r="H64" i="31"/>
  <c r="F64" i="31"/>
  <c r="E64" i="31"/>
  <c r="D64" i="31"/>
  <c r="C64" i="31"/>
  <c r="B64" i="31"/>
  <c r="A64" i="31"/>
  <c r="H63" i="31"/>
  <c r="F63" i="31"/>
  <c r="E63" i="31"/>
  <c r="D63" i="31"/>
  <c r="C63" i="31"/>
  <c r="B63" i="31"/>
  <c r="A63" i="31"/>
  <c r="K62" i="31"/>
  <c r="O62" i="31" s="1"/>
  <c r="H62" i="31"/>
  <c r="G62" i="31"/>
  <c r="F62" i="31"/>
  <c r="B62" i="31"/>
  <c r="A62" i="31"/>
  <c r="O61" i="31"/>
  <c r="N61" i="31"/>
  <c r="M61" i="31"/>
  <c r="H57" i="31"/>
  <c r="G57" i="31"/>
  <c r="F57" i="31"/>
  <c r="E57" i="31"/>
  <c r="D57" i="31"/>
  <c r="C57" i="31"/>
  <c r="I57" i="31" s="1"/>
  <c r="M57" i="31" s="1"/>
  <c r="B57" i="31"/>
  <c r="A57" i="31"/>
  <c r="H56" i="31"/>
  <c r="H55" i="31"/>
  <c r="G55" i="31"/>
  <c r="F55" i="31"/>
  <c r="E55" i="31"/>
  <c r="D55" i="31"/>
  <c r="C55" i="31"/>
  <c r="I55" i="31" s="1"/>
  <c r="M55" i="31" s="1"/>
  <c r="B55" i="31"/>
  <c r="A55" i="31"/>
  <c r="H54" i="31"/>
  <c r="F54" i="31"/>
  <c r="E54" i="31"/>
  <c r="D54" i="31"/>
  <c r="C54" i="31"/>
  <c r="B54" i="31"/>
  <c r="A54" i="31"/>
  <c r="H53" i="31"/>
  <c r="H52" i="31"/>
  <c r="G52" i="31"/>
  <c r="F52" i="31"/>
  <c r="E52" i="31"/>
  <c r="D52" i="31"/>
  <c r="C52" i="31"/>
  <c r="I52" i="31" s="1"/>
  <c r="M52" i="31" s="1"/>
  <c r="B52" i="31"/>
  <c r="A52" i="31"/>
  <c r="F42" i="31"/>
  <c r="E42" i="31"/>
  <c r="D42" i="31"/>
  <c r="C42" i="31"/>
  <c r="B42" i="31"/>
  <c r="A42" i="31"/>
  <c r="F41" i="31"/>
  <c r="B41" i="31"/>
  <c r="A41" i="31"/>
  <c r="F40" i="31"/>
  <c r="E40" i="31"/>
  <c r="D40" i="31"/>
  <c r="C40" i="31"/>
  <c r="B40" i="31"/>
  <c r="A40" i="31"/>
  <c r="G39" i="31"/>
  <c r="F39" i="31"/>
  <c r="E39" i="31"/>
  <c r="D39" i="31"/>
  <c r="C39" i="31"/>
  <c r="B39" i="31"/>
  <c r="A39" i="31"/>
  <c r="F38" i="31"/>
  <c r="E38" i="31"/>
  <c r="D38" i="31"/>
  <c r="C38" i="31"/>
  <c r="B38" i="31"/>
  <c r="A38" i="31"/>
  <c r="G37" i="31"/>
  <c r="F37" i="31"/>
  <c r="B37" i="31"/>
  <c r="A37" i="31"/>
  <c r="G36" i="31"/>
  <c r="F36" i="31"/>
  <c r="E36" i="31"/>
  <c r="D36" i="31"/>
  <c r="C36" i="31"/>
  <c r="I36" i="31" s="1"/>
  <c r="M36" i="31" s="1"/>
  <c r="B36" i="31"/>
  <c r="A36" i="31"/>
  <c r="F35" i="31"/>
  <c r="E35" i="31"/>
  <c r="D35" i="31"/>
  <c r="C35" i="31"/>
  <c r="B35" i="31"/>
  <c r="A35" i="31"/>
  <c r="F34" i="31"/>
  <c r="E34" i="31"/>
  <c r="D34" i="31"/>
  <c r="C34" i="31"/>
  <c r="B34" i="31"/>
  <c r="A34" i="31"/>
  <c r="G33" i="31"/>
  <c r="F33" i="31"/>
  <c r="E33" i="31"/>
  <c r="D33" i="31"/>
  <c r="C33" i="31"/>
  <c r="I33" i="31" s="1"/>
  <c r="M33" i="31" s="1"/>
  <c r="B33" i="31"/>
  <c r="A33" i="31"/>
  <c r="F32" i="31"/>
  <c r="E32" i="31"/>
  <c r="D32" i="31"/>
  <c r="C32" i="31"/>
  <c r="B32" i="31"/>
  <c r="A32" i="31"/>
  <c r="F31" i="31"/>
  <c r="E31" i="31"/>
  <c r="D31" i="31"/>
  <c r="C31" i="31"/>
  <c r="B31" i="31"/>
  <c r="A31" i="31"/>
  <c r="F30" i="31"/>
  <c r="E30" i="31"/>
  <c r="D30" i="31"/>
  <c r="C30" i="31"/>
  <c r="B30" i="31"/>
  <c r="A30" i="31"/>
  <c r="O29" i="31"/>
  <c r="N29" i="31"/>
  <c r="M29" i="31"/>
  <c r="H24" i="31"/>
  <c r="F24" i="31"/>
  <c r="E24" i="31"/>
  <c r="D24" i="31"/>
  <c r="C24" i="31"/>
  <c r="B24" i="31"/>
  <c r="A24" i="31"/>
  <c r="H23" i="31"/>
  <c r="F23" i="31"/>
  <c r="E23" i="31"/>
  <c r="D23" i="31"/>
  <c r="C23" i="31"/>
  <c r="B23" i="31"/>
  <c r="A23" i="31"/>
  <c r="H22" i="31"/>
  <c r="G22" i="31"/>
  <c r="F22" i="31"/>
  <c r="B22" i="31"/>
  <c r="A22" i="31"/>
  <c r="H21" i="31"/>
  <c r="G21" i="31"/>
  <c r="F21" i="31"/>
  <c r="E21" i="31"/>
  <c r="D21" i="31"/>
  <c r="C21" i="31"/>
  <c r="I21" i="31" s="1"/>
  <c r="M21" i="31" s="1"/>
  <c r="B21" i="31"/>
  <c r="A21" i="31"/>
  <c r="H20" i="31"/>
  <c r="F20" i="31"/>
  <c r="E20" i="31"/>
  <c r="D20" i="31"/>
  <c r="C20" i="31"/>
  <c r="B20" i="31"/>
  <c r="A20" i="31"/>
  <c r="H19" i="31"/>
  <c r="F19" i="31"/>
  <c r="E19" i="31"/>
  <c r="D19" i="31"/>
  <c r="C19" i="31"/>
  <c r="B19" i="31"/>
  <c r="A19" i="31"/>
  <c r="H18" i="31"/>
  <c r="H17" i="31"/>
  <c r="F17" i="31"/>
  <c r="E17" i="31"/>
  <c r="D17" i="31"/>
  <c r="C17" i="31"/>
  <c r="B17" i="31"/>
  <c r="A17" i="31"/>
  <c r="H16" i="31"/>
  <c r="F16" i="31"/>
  <c r="E16" i="31"/>
  <c r="D16" i="31"/>
  <c r="C16" i="31"/>
  <c r="B16" i="31"/>
  <c r="A16" i="31"/>
  <c r="I68" i="31" l="1"/>
  <c r="M68" i="31" s="1"/>
  <c r="G51" i="17"/>
  <c r="I39" i="31"/>
  <c r="M39" i="31" s="1"/>
  <c r="I69" i="31"/>
  <c r="M69" i="31" s="1"/>
  <c r="I28" i="31"/>
  <c r="M28" i="31" s="1"/>
  <c r="G25" i="31"/>
  <c r="I25" i="31" s="1"/>
  <c r="M25" i="31" s="1"/>
  <c r="L15" i="12"/>
  <c r="K6" i="11"/>
  <c r="G50" i="22"/>
  <c r="K15" i="12"/>
  <c r="L15" i="11"/>
  <c r="J60" i="31"/>
  <c r="N60" i="31" s="1"/>
  <c r="I27" i="31"/>
  <c r="M27" i="31" s="1"/>
  <c r="L6" i="11"/>
  <c r="G52" i="21"/>
  <c r="J15" i="11"/>
  <c r="G24" i="20"/>
  <c r="G58" i="31"/>
  <c r="J58" i="31" s="1"/>
  <c r="N58" i="31" s="1"/>
  <c r="J6" i="11"/>
  <c r="G52" i="19"/>
  <c r="I59" i="31"/>
  <c r="M59" i="31" s="1"/>
  <c r="J26" i="31"/>
  <c r="N26" i="31" s="1"/>
  <c r="K58" i="31"/>
  <c r="O58" i="31" s="1"/>
  <c r="K59" i="31"/>
  <c r="O59" i="31" s="1"/>
  <c r="K60" i="31"/>
  <c r="O60" i="31" s="1"/>
  <c r="J59" i="31"/>
  <c r="N59" i="31" s="1"/>
  <c r="J27" i="31"/>
  <c r="N27" i="31" s="1"/>
  <c r="K26" i="31"/>
  <c r="O26" i="31" s="1"/>
  <c r="K27" i="31"/>
  <c r="O27" i="31" s="1"/>
  <c r="J28" i="31"/>
  <c r="N28" i="31" s="1"/>
  <c r="K28" i="31"/>
  <c r="O28" i="31" s="1"/>
  <c r="J55" i="31"/>
  <c r="N55" i="31" s="1"/>
  <c r="K55" i="31"/>
  <c r="O55" i="31" s="1"/>
  <c r="J68" i="31"/>
  <c r="N68" i="31" s="1"/>
  <c r="J69" i="31"/>
  <c r="N69" i="31" s="1"/>
  <c r="K69" i="31"/>
  <c r="O69" i="31" s="1"/>
  <c r="J52" i="31"/>
  <c r="N52" i="31" s="1"/>
  <c r="K57" i="31"/>
  <c r="O57" i="31" s="1"/>
  <c r="J65" i="31"/>
  <c r="N65" i="31" s="1"/>
  <c r="J72" i="31"/>
  <c r="N72" i="31" s="1"/>
  <c r="K65" i="31"/>
  <c r="O65" i="31" s="1"/>
  <c r="K52" i="31"/>
  <c r="O52" i="31" s="1"/>
  <c r="J56" i="31"/>
  <c r="N56" i="31" s="1"/>
  <c r="K68" i="31"/>
  <c r="O68" i="31" s="1"/>
  <c r="K72" i="31"/>
  <c r="O72" i="31" s="1"/>
  <c r="K56" i="31"/>
  <c r="O56" i="31" s="1"/>
  <c r="J33" i="31"/>
  <c r="N33" i="31" s="1"/>
  <c r="J18" i="31"/>
  <c r="N18" i="31" s="1"/>
  <c r="J21" i="31"/>
  <c r="N21" i="31" s="1"/>
  <c r="K18" i="31"/>
  <c r="O18" i="31" s="1"/>
  <c r="K21" i="31"/>
  <c r="O21" i="31" s="1"/>
  <c r="K36" i="31"/>
  <c r="O36" i="31" s="1"/>
  <c r="J36" i="31"/>
  <c r="N36" i="31" s="1"/>
  <c r="K33" i="31"/>
  <c r="O33" i="31" s="1"/>
  <c r="J39" i="31"/>
  <c r="N39" i="31" s="1"/>
  <c r="K39" i="31"/>
  <c r="O39" i="31" s="1"/>
  <c r="J57" i="31"/>
  <c r="N57" i="31" s="1"/>
  <c r="J31" i="15"/>
  <c r="I31" i="15"/>
  <c r="H31" i="15"/>
  <c r="J30" i="15"/>
  <c r="I30" i="15"/>
  <c r="H30" i="15"/>
  <c r="G25" i="24"/>
  <c r="F25" i="24"/>
  <c r="E25" i="24"/>
  <c r="D25" i="24"/>
  <c r="C25" i="24"/>
  <c r="B25" i="24"/>
  <c r="A25" i="24"/>
  <c r="L17" i="29"/>
  <c r="K17" i="29"/>
  <c r="J17" i="29"/>
  <c r="I60" i="23"/>
  <c r="H60" i="23"/>
  <c r="G60" i="23"/>
  <c r="F60" i="23"/>
  <c r="E60" i="23"/>
  <c r="D60" i="23"/>
  <c r="C60" i="23"/>
  <c r="B60" i="23"/>
  <c r="I59" i="23"/>
  <c r="H59" i="23"/>
  <c r="G59" i="23"/>
  <c r="F59" i="23"/>
  <c r="E59" i="23"/>
  <c r="D59" i="23"/>
  <c r="C59" i="23"/>
  <c r="B59" i="23"/>
  <c r="I58" i="23"/>
  <c r="H58" i="23"/>
  <c r="G58" i="23"/>
  <c r="F58" i="23"/>
  <c r="E58" i="23"/>
  <c r="D58" i="23"/>
  <c r="C58" i="23"/>
  <c r="B58" i="23"/>
  <c r="I57" i="23"/>
  <c r="H57" i="23"/>
  <c r="G57" i="23"/>
  <c r="F57" i="23"/>
  <c r="E57" i="23"/>
  <c r="D57" i="23"/>
  <c r="C57" i="23"/>
  <c r="B57" i="23"/>
  <c r="I56" i="23"/>
  <c r="H56" i="23"/>
  <c r="G56" i="23"/>
  <c r="F56" i="23"/>
  <c r="E56" i="23"/>
  <c r="D56" i="23"/>
  <c r="C56" i="23"/>
  <c r="B56" i="23"/>
  <c r="I55" i="23"/>
  <c r="H55" i="23"/>
  <c r="G55" i="23"/>
  <c r="F55" i="23"/>
  <c r="E55" i="23"/>
  <c r="D55" i="23"/>
  <c r="C55" i="23"/>
  <c r="B55" i="23"/>
  <c r="G53" i="23"/>
  <c r="F53" i="23"/>
  <c r="E53" i="23"/>
  <c r="D53" i="23"/>
  <c r="C53" i="23"/>
  <c r="B53" i="23"/>
  <c r="G52" i="23"/>
  <c r="F52" i="23"/>
  <c r="E52" i="23"/>
  <c r="D52" i="23"/>
  <c r="C52" i="23"/>
  <c r="B52" i="23"/>
  <c r="G51" i="23"/>
  <c r="F51" i="23"/>
  <c r="E51" i="23"/>
  <c r="D51" i="23"/>
  <c r="C51" i="23"/>
  <c r="B51" i="23"/>
  <c r="A57" i="23"/>
  <c r="A60" i="23"/>
  <c r="A59" i="23"/>
  <c r="A58" i="23"/>
  <c r="A56" i="23"/>
  <c r="A55" i="23"/>
  <c r="A53" i="23"/>
  <c r="A52" i="23"/>
  <c r="J30" i="18"/>
  <c r="I30" i="18"/>
  <c r="H30" i="18"/>
  <c r="G30" i="18"/>
  <c r="N17" i="15"/>
  <c r="M17" i="15"/>
  <c r="L17" i="15"/>
  <c r="K17" i="15"/>
  <c r="J17" i="15"/>
  <c r="C24" i="18"/>
  <c r="D24" i="18"/>
  <c r="E24" i="18"/>
  <c r="F24" i="18"/>
  <c r="G24" i="18"/>
  <c r="H24" i="18"/>
  <c r="C30" i="18"/>
  <c r="B30" i="18"/>
  <c r="N16" i="15"/>
  <c r="B24" i="18"/>
  <c r="I51" i="23"/>
  <c r="H51" i="23"/>
  <c r="A51" i="23"/>
  <c r="M16" i="15"/>
  <c r="L16" i="15"/>
  <c r="K16" i="15"/>
  <c r="J16" i="15"/>
  <c r="F34" i="25"/>
  <c r="E34" i="25"/>
  <c r="D34" i="25"/>
  <c r="C34" i="25"/>
  <c r="B34" i="25"/>
  <c r="G33" i="25"/>
  <c r="F33" i="25"/>
  <c r="E33" i="25"/>
  <c r="D33" i="25"/>
  <c r="C33" i="25"/>
  <c r="B33" i="25"/>
  <c r="F32" i="25"/>
  <c r="E32" i="25"/>
  <c r="D32" i="25"/>
  <c r="C32" i="25"/>
  <c r="B32" i="25"/>
  <c r="F31" i="25"/>
  <c r="E31" i="25"/>
  <c r="D31" i="25"/>
  <c r="C31" i="25"/>
  <c r="B31" i="25"/>
  <c r="G30" i="25"/>
  <c r="F30" i="25"/>
  <c r="E30" i="25"/>
  <c r="D30" i="25"/>
  <c r="C30" i="25"/>
  <c r="B30" i="25"/>
  <c r="G29" i="25"/>
  <c r="F29" i="25"/>
  <c r="E29" i="25"/>
  <c r="D29" i="25"/>
  <c r="C29" i="25"/>
  <c r="B29" i="25"/>
  <c r="F28" i="25"/>
  <c r="B28" i="25"/>
  <c r="F27" i="25"/>
  <c r="E27" i="25"/>
  <c r="D27" i="25"/>
  <c r="C27" i="25"/>
  <c r="B27" i="25"/>
  <c r="G26" i="25"/>
  <c r="F26" i="25"/>
  <c r="E26" i="25"/>
  <c r="D26" i="25"/>
  <c r="C26" i="25"/>
  <c r="B26" i="25"/>
  <c r="F25" i="25"/>
  <c r="E25" i="25"/>
  <c r="D25" i="25"/>
  <c r="C25" i="25"/>
  <c r="B25" i="25"/>
  <c r="F24" i="25"/>
  <c r="E24" i="25"/>
  <c r="D24" i="25"/>
  <c r="C24" i="25"/>
  <c r="B24" i="25"/>
  <c r="G23" i="25"/>
  <c r="F23" i="25"/>
  <c r="B23" i="25"/>
  <c r="A28" i="25"/>
  <c r="A34" i="25"/>
  <c r="A33" i="25"/>
  <c r="A32" i="25"/>
  <c r="A31" i="25"/>
  <c r="A30" i="25"/>
  <c r="A29" i="25"/>
  <c r="A27" i="25"/>
  <c r="A26" i="25"/>
  <c r="A25" i="25"/>
  <c r="A24" i="25"/>
  <c r="A23" i="25"/>
  <c r="G20" i="25"/>
  <c r="F20" i="25"/>
  <c r="E20" i="25"/>
  <c r="D20" i="25"/>
  <c r="C20" i="25"/>
  <c r="B20" i="25"/>
  <c r="A20" i="25"/>
  <c r="L13" i="11"/>
  <c r="K13" i="11"/>
  <c r="J13" i="11"/>
  <c r="L12" i="11"/>
  <c r="K12" i="11"/>
  <c r="G21" i="25"/>
  <c r="F21" i="25"/>
  <c r="E21" i="25"/>
  <c r="D21" i="25"/>
  <c r="C21" i="25"/>
  <c r="I21" i="25" s="1"/>
  <c r="B21" i="25"/>
  <c r="G19" i="25"/>
  <c r="F19" i="25"/>
  <c r="E19" i="25"/>
  <c r="D19" i="25"/>
  <c r="C19" i="25"/>
  <c r="B19" i="25"/>
  <c r="G18" i="25"/>
  <c r="F18" i="25"/>
  <c r="E18" i="25"/>
  <c r="D18" i="25"/>
  <c r="C18" i="25"/>
  <c r="B18" i="25"/>
  <c r="F17" i="25"/>
  <c r="E17" i="25"/>
  <c r="D17" i="25"/>
  <c r="C17" i="25"/>
  <c r="B17" i="25"/>
  <c r="G16" i="25"/>
  <c r="F16" i="25"/>
  <c r="B16" i="25"/>
  <c r="A21" i="25"/>
  <c r="A19" i="25"/>
  <c r="A18" i="25"/>
  <c r="A17" i="25"/>
  <c r="A16" i="25"/>
  <c r="G159" i="22"/>
  <c r="F159" i="22"/>
  <c r="B159" i="22"/>
  <c r="A159" i="22"/>
  <c r="G127" i="22"/>
  <c r="F127" i="22"/>
  <c r="B127" i="22"/>
  <c r="A127" i="22"/>
  <c r="F133" i="22"/>
  <c r="E133" i="22"/>
  <c r="D133" i="22"/>
  <c r="C133" i="22"/>
  <c r="B133" i="22"/>
  <c r="A133" i="22"/>
  <c r="G102" i="22"/>
  <c r="F102" i="22"/>
  <c r="B102" i="22"/>
  <c r="A102" i="22"/>
  <c r="G51" i="22"/>
  <c r="F51" i="22"/>
  <c r="B51" i="22"/>
  <c r="A51" i="22"/>
  <c r="G23" i="22"/>
  <c r="F23" i="22"/>
  <c r="B23" i="22"/>
  <c r="A23" i="22"/>
  <c r="G160" i="21"/>
  <c r="F160" i="21"/>
  <c r="B160" i="21"/>
  <c r="A160" i="21"/>
  <c r="G128" i="21"/>
  <c r="F128" i="21"/>
  <c r="B128" i="21"/>
  <c r="A128" i="21"/>
  <c r="F134" i="21"/>
  <c r="E134" i="21"/>
  <c r="D134" i="21"/>
  <c r="C134" i="21"/>
  <c r="B134" i="21"/>
  <c r="A134" i="21"/>
  <c r="G104" i="21"/>
  <c r="F104" i="21"/>
  <c r="B104" i="21"/>
  <c r="A104" i="21"/>
  <c r="G24" i="21"/>
  <c r="F24" i="21"/>
  <c r="B24" i="21"/>
  <c r="A24" i="21"/>
  <c r="G79" i="20"/>
  <c r="F79" i="20"/>
  <c r="B79" i="20"/>
  <c r="A79" i="20"/>
  <c r="G25" i="20"/>
  <c r="F25" i="20"/>
  <c r="B25" i="20"/>
  <c r="A25" i="20"/>
  <c r="G60" i="20"/>
  <c r="F60" i="20"/>
  <c r="B60" i="20"/>
  <c r="A60" i="20"/>
  <c r="F62" i="20"/>
  <c r="E62" i="20"/>
  <c r="D62" i="20"/>
  <c r="C62" i="20"/>
  <c r="B62" i="20"/>
  <c r="A62" i="20"/>
  <c r="K20" i="30"/>
  <c r="J20" i="30"/>
  <c r="K19" i="30"/>
  <c r="J19" i="30"/>
  <c r="Z15" i="30"/>
  <c r="Y15" i="30"/>
  <c r="Z14" i="30"/>
  <c r="Y14" i="30"/>
  <c r="Z13" i="30"/>
  <c r="Y13" i="30"/>
  <c r="Z12" i="30"/>
  <c r="Y12" i="30"/>
  <c r="Z11" i="30"/>
  <c r="Y11" i="30"/>
  <c r="Z10" i="30"/>
  <c r="Y10" i="30"/>
  <c r="Z9" i="30"/>
  <c r="Y9" i="30"/>
  <c r="Z8" i="30"/>
  <c r="Y8" i="30"/>
  <c r="Z7" i="30"/>
  <c r="Y7" i="30"/>
  <c r="Z5" i="30"/>
  <c r="Y5" i="30"/>
  <c r="B5" i="25"/>
  <c r="X15" i="30"/>
  <c r="I20" i="30"/>
  <c r="I19" i="30"/>
  <c r="X14" i="30"/>
  <c r="X13" i="30"/>
  <c r="X12" i="30"/>
  <c r="X11" i="30"/>
  <c r="X10" i="30"/>
  <c r="X9" i="30"/>
  <c r="X8" i="30"/>
  <c r="X7" i="30"/>
  <c r="X5" i="30"/>
  <c r="G160" i="19"/>
  <c r="F160" i="19"/>
  <c r="B160" i="19"/>
  <c r="A160" i="19"/>
  <c r="A175" i="17"/>
  <c r="A174" i="17"/>
  <c r="A173" i="17"/>
  <c r="A172" i="17"/>
  <c r="A171" i="17"/>
  <c r="A170" i="17"/>
  <c r="A168" i="17"/>
  <c r="A167" i="17"/>
  <c r="A166" i="17"/>
  <c r="A114" i="17"/>
  <c r="A113" i="17"/>
  <c r="A112" i="17"/>
  <c r="A111" i="17"/>
  <c r="A110" i="17"/>
  <c r="A109" i="17"/>
  <c r="A108" i="17"/>
  <c r="A107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6" i="17"/>
  <c r="A55" i="17"/>
  <c r="A54" i="17"/>
  <c r="A53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5" i="17"/>
  <c r="A24" i="17"/>
  <c r="A23" i="17"/>
  <c r="A22" i="17"/>
  <c r="A21" i="17"/>
  <c r="A20" i="17"/>
  <c r="A19" i="17"/>
  <c r="A18" i="17"/>
  <c r="A17" i="17"/>
  <c r="E48" i="2"/>
  <c r="D48" i="2"/>
  <c r="C48" i="2"/>
  <c r="E16" i="2"/>
  <c r="D16" i="2"/>
  <c r="C16" i="2"/>
  <c r="I19" i="25" l="1"/>
  <c r="I25" i="24"/>
  <c r="Q25" i="24" s="1"/>
  <c r="I20" i="25"/>
  <c r="K25" i="31"/>
  <c r="O25" i="31" s="1"/>
  <c r="J25" i="31"/>
  <c r="N25" i="31" s="1"/>
  <c r="K25" i="24"/>
  <c r="S25" i="24" s="1"/>
  <c r="I18" i="25"/>
  <c r="I58" i="31"/>
  <c r="M58" i="31" s="1"/>
  <c r="L51" i="23"/>
  <c r="J25" i="24"/>
  <c r="R25" i="24" s="1"/>
  <c r="M51" i="23"/>
  <c r="K51" i="23"/>
  <c r="N51" i="23"/>
  <c r="O51" i="23"/>
  <c r="J15" i="25"/>
  <c r="K15" i="25"/>
  <c r="J18" i="25"/>
  <c r="J20" i="25"/>
  <c r="K18" i="25"/>
  <c r="K20" i="25"/>
  <c r="J19" i="25"/>
  <c r="J21" i="25"/>
  <c r="K19" i="25"/>
  <c r="K21" i="25"/>
  <c r="G53" i="19" l="1"/>
  <c r="F53" i="19"/>
  <c r="B53" i="19"/>
  <c r="A53" i="19"/>
  <c r="G24" i="19"/>
  <c r="F24" i="19"/>
  <c r="B24" i="19"/>
  <c r="A24" i="19"/>
  <c r="G128" i="19"/>
  <c r="F128" i="19"/>
  <c r="B128" i="19"/>
  <c r="A128" i="19"/>
  <c r="F134" i="19"/>
  <c r="E134" i="19"/>
  <c r="D134" i="19"/>
  <c r="C134" i="19"/>
  <c r="B134" i="19"/>
  <c r="A134" i="19"/>
  <c r="F140" i="17"/>
  <c r="E140" i="17"/>
  <c r="D140" i="17"/>
  <c r="C140" i="17"/>
  <c r="B140" i="17"/>
  <c r="A140" i="17"/>
  <c r="A147" i="17"/>
  <c r="A145" i="17"/>
  <c r="A142" i="17"/>
  <c r="A139" i="17"/>
  <c r="A138" i="17"/>
  <c r="A137" i="17"/>
  <c r="A136" i="17"/>
  <c r="A135" i="17"/>
  <c r="A134" i="17"/>
  <c r="A133" i="17"/>
  <c r="F163" i="2"/>
  <c r="E163" i="2"/>
  <c r="D163" i="2"/>
  <c r="C163" i="2"/>
  <c r="B163" i="2"/>
  <c r="A163" i="2"/>
  <c r="H12" i="8"/>
  <c r="G134" i="1" s="1"/>
  <c r="G53" i="21"/>
  <c r="F53" i="21"/>
  <c r="B53" i="21"/>
  <c r="A53" i="21"/>
  <c r="J134" i="1" l="1"/>
  <c r="N134" i="1" s="1"/>
  <c r="I134" i="1"/>
  <c r="M134" i="1" s="1"/>
  <c r="K134" i="1"/>
  <c r="O134" i="1" s="1"/>
  <c r="L12" i="8"/>
  <c r="G133" i="22"/>
  <c r="G62" i="20"/>
  <c r="G134" i="21"/>
  <c r="G140" i="17"/>
  <c r="I140" i="17" s="1"/>
  <c r="M140" i="17" s="1"/>
  <c r="G163" i="2"/>
  <c r="K163" i="2" s="1"/>
  <c r="O163" i="2" s="1"/>
  <c r="G134" i="19"/>
  <c r="K134" i="19" s="1"/>
  <c r="O134" i="19" s="1"/>
  <c r="J12" i="8"/>
  <c r="K12" i="8"/>
  <c r="G19" i="24"/>
  <c r="F19" i="24"/>
  <c r="B19" i="24"/>
  <c r="A19" i="24"/>
  <c r="U52" i="24"/>
  <c r="T52" i="24"/>
  <c r="S52" i="24"/>
  <c r="R52" i="24"/>
  <c r="Q52" i="24"/>
  <c r="G39" i="24"/>
  <c r="F39" i="24"/>
  <c r="E39" i="24"/>
  <c r="D39" i="24"/>
  <c r="C39" i="24"/>
  <c r="B39" i="24"/>
  <c r="A39" i="24"/>
  <c r="G37" i="24"/>
  <c r="F37" i="24"/>
  <c r="E37" i="24"/>
  <c r="D37" i="24"/>
  <c r="C37" i="24"/>
  <c r="B37" i="24"/>
  <c r="A37" i="24"/>
  <c r="G36" i="24"/>
  <c r="F36" i="24"/>
  <c r="E36" i="24"/>
  <c r="D36" i="24"/>
  <c r="C36" i="24"/>
  <c r="B36" i="24"/>
  <c r="A36" i="24"/>
  <c r="G35" i="24"/>
  <c r="F35" i="24"/>
  <c r="E35" i="24"/>
  <c r="D35" i="24"/>
  <c r="C35" i="24"/>
  <c r="B35" i="24"/>
  <c r="A35" i="24"/>
  <c r="G33" i="24"/>
  <c r="F33" i="24"/>
  <c r="E33" i="24"/>
  <c r="D33" i="24"/>
  <c r="C33" i="24"/>
  <c r="B33" i="24"/>
  <c r="A33" i="24"/>
  <c r="G32" i="24"/>
  <c r="F32" i="24"/>
  <c r="E32" i="24"/>
  <c r="D32" i="24"/>
  <c r="C32" i="24"/>
  <c r="B32" i="24"/>
  <c r="A32" i="24"/>
  <c r="G31" i="24"/>
  <c r="F31" i="24"/>
  <c r="E31" i="24"/>
  <c r="D31" i="24"/>
  <c r="C31" i="24"/>
  <c r="B31" i="24"/>
  <c r="A31" i="24"/>
  <c r="G30" i="24"/>
  <c r="F30" i="24"/>
  <c r="E30" i="24"/>
  <c r="D30" i="24"/>
  <c r="C30" i="24"/>
  <c r="B30" i="24"/>
  <c r="A30" i="24"/>
  <c r="G29" i="24"/>
  <c r="F29" i="24"/>
  <c r="E29" i="24"/>
  <c r="D29" i="24"/>
  <c r="C29" i="24"/>
  <c r="B29" i="24"/>
  <c r="A29" i="24"/>
  <c r="G28" i="24"/>
  <c r="F28" i="24"/>
  <c r="E28" i="24"/>
  <c r="D28" i="24"/>
  <c r="C28" i="24"/>
  <c r="B28" i="24"/>
  <c r="A28" i="24"/>
  <c r="G27" i="24"/>
  <c r="F27" i="24"/>
  <c r="E27" i="24"/>
  <c r="D27" i="24"/>
  <c r="C27" i="24"/>
  <c r="B27" i="24"/>
  <c r="A27" i="24"/>
  <c r="S26" i="24"/>
  <c r="R26" i="24"/>
  <c r="Q26" i="24"/>
  <c r="G24" i="24"/>
  <c r="F24" i="24"/>
  <c r="E24" i="24"/>
  <c r="D24" i="24"/>
  <c r="C24" i="24"/>
  <c r="B24" i="24"/>
  <c r="A24" i="24"/>
  <c r="G23" i="24"/>
  <c r="F23" i="24"/>
  <c r="E23" i="24"/>
  <c r="D23" i="24"/>
  <c r="C23" i="24"/>
  <c r="B23" i="24"/>
  <c r="A23" i="24"/>
  <c r="G22" i="24"/>
  <c r="F22" i="24"/>
  <c r="E22" i="24"/>
  <c r="D22" i="24"/>
  <c r="C22" i="24"/>
  <c r="B22" i="24"/>
  <c r="A22" i="24"/>
  <c r="G21" i="24"/>
  <c r="F21" i="24"/>
  <c r="E21" i="24"/>
  <c r="D21" i="24"/>
  <c r="C21" i="24"/>
  <c r="B21" i="24"/>
  <c r="A21" i="24"/>
  <c r="G20" i="24"/>
  <c r="F20" i="24"/>
  <c r="E20" i="24"/>
  <c r="D20" i="24"/>
  <c r="C20" i="24"/>
  <c r="I20" i="24" s="1"/>
  <c r="Q20" i="24" s="1"/>
  <c r="B20" i="24"/>
  <c r="A20" i="24"/>
  <c r="G18" i="24"/>
  <c r="F18" i="24"/>
  <c r="E18" i="24"/>
  <c r="D18" i="24"/>
  <c r="C18" i="24"/>
  <c r="B18" i="24"/>
  <c r="A18" i="24"/>
  <c r="G17" i="24"/>
  <c r="F17" i="24"/>
  <c r="E17" i="24"/>
  <c r="D17" i="24"/>
  <c r="C17" i="24"/>
  <c r="B17" i="24"/>
  <c r="A17" i="24"/>
  <c r="G16" i="24"/>
  <c r="F16" i="24"/>
  <c r="E16" i="24"/>
  <c r="D16" i="24"/>
  <c r="C16" i="24"/>
  <c r="B16" i="24"/>
  <c r="A16" i="24"/>
  <c r="G15" i="24"/>
  <c r="F15" i="24"/>
  <c r="E15" i="24"/>
  <c r="D15" i="24"/>
  <c r="C15" i="24"/>
  <c r="B15" i="24"/>
  <c r="A15" i="24"/>
  <c r="G14" i="24"/>
  <c r="F14" i="24"/>
  <c r="E14" i="24"/>
  <c r="D14" i="24"/>
  <c r="C14" i="24"/>
  <c r="B14" i="24"/>
  <c r="A14" i="24"/>
  <c r="G13" i="24"/>
  <c r="F13" i="24"/>
  <c r="E13" i="24"/>
  <c r="D13" i="24"/>
  <c r="C13" i="24"/>
  <c r="B13" i="24"/>
  <c r="A13" i="24"/>
  <c r="B3" i="24"/>
  <c r="P33" i="18"/>
  <c r="O33" i="18"/>
  <c r="N33" i="18"/>
  <c r="M33" i="18"/>
  <c r="L33" i="18"/>
  <c r="P32" i="18"/>
  <c r="O32" i="18"/>
  <c r="N32" i="18"/>
  <c r="M32" i="18"/>
  <c r="L32" i="18"/>
  <c r="P31" i="18"/>
  <c r="O31" i="18"/>
  <c r="N31" i="18"/>
  <c r="M31" i="18"/>
  <c r="L31" i="18"/>
  <c r="P30" i="18"/>
  <c r="O30" i="18"/>
  <c r="P29" i="18"/>
  <c r="O29" i="18"/>
  <c r="N29" i="18"/>
  <c r="M29" i="18"/>
  <c r="L29" i="18"/>
  <c r="P28" i="18"/>
  <c r="O28" i="18"/>
  <c r="N28" i="18"/>
  <c r="M28" i="18"/>
  <c r="L28" i="18"/>
  <c r="P26" i="18"/>
  <c r="O26" i="18"/>
  <c r="N26" i="18"/>
  <c r="M26" i="18"/>
  <c r="L26" i="18"/>
  <c r="P25" i="18"/>
  <c r="O25" i="18"/>
  <c r="N25" i="18"/>
  <c r="M25" i="18"/>
  <c r="L25" i="18"/>
  <c r="P24" i="18"/>
  <c r="O24" i="18"/>
  <c r="N24" i="18"/>
  <c r="M24" i="18"/>
  <c r="L24" i="18"/>
  <c r="G38" i="23"/>
  <c r="F38" i="23"/>
  <c r="E38" i="23"/>
  <c r="D38" i="23"/>
  <c r="C38" i="23"/>
  <c r="B38" i="23"/>
  <c r="G36" i="23"/>
  <c r="F36" i="23"/>
  <c r="E36" i="23"/>
  <c r="D36" i="23"/>
  <c r="C36" i="23"/>
  <c r="B36" i="23"/>
  <c r="G35" i="23"/>
  <c r="F35" i="23"/>
  <c r="E35" i="23"/>
  <c r="D35" i="23"/>
  <c r="C35" i="23"/>
  <c r="B35" i="23"/>
  <c r="G34" i="23"/>
  <c r="F34" i="23"/>
  <c r="E34" i="23"/>
  <c r="D34" i="23"/>
  <c r="C34" i="23"/>
  <c r="B34" i="23"/>
  <c r="G32" i="23"/>
  <c r="F32" i="23"/>
  <c r="E32" i="23"/>
  <c r="D32" i="23"/>
  <c r="C32" i="23"/>
  <c r="B32" i="23"/>
  <c r="G31" i="23"/>
  <c r="F31" i="23"/>
  <c r="E31" i="23"/>
  <c r="D31" i="23"/>
  <c r="C31" i="23"/>
  <c r="B31" i="23"/>
  <c r="G30" i="23"/>
  <c r="F30" i="23"/>
  <c r="E30" i="23"/>
  <c r="D30" i="23"/>
  <c r="C30" i="23"/>
  <c r="B30" i="23"/>
  <c r="G29" i="23"/>
  <c r="F29" i="23"/>
  <c r="E29" i="23"/>
  <c r="D29" i="23"/>
  <c r="C29" i="23"/>
  <c r="B29" i="23"/>
  <c r="G28" i="23"/>
  <c r="F28" i="23"/>
  <c r="E28" i="23"/>
  <c r="D28" i="23"/>
  <c r="C28" i="23"/>
  <c r="B28" i="23"/>
  <c r="G27" i="23"/>
  <c r="F27" i="23"/>
  <c r="E27" i="23"/>
  <c r="D27" i="23"/>
  <c r="C27" i="23"/>
  <c r="B27" i="23"/>
  <c r="G26" i="23"/>
  <c r="F26" i="23"/>
  <c r="E26" i="23"/>
  <c r="D26" i="23"/>
  <c r="C26" i="23"/>
  <c r="B26" i="23"/>
  <c r="A38" i="23"/>
  <c r="A36" i="23"/>
  <c r="A35" i="23"/>
  <c r="A34" i="23"/>
  <c r="A32" i="23"/>
  <c r="A31" i="23"/>
  <c r="A30" i="23"/>
  <c r="A29" i="23"/>
  <c r="A28" i="23"/>
  <c r="A27" i="23"/>
  <c r="A26" i="23"/>
  <c r="G24" i="23"/>
  <c r="F24" i="23"/>
  <c r="E24" i="23"/>
  <c r="D24" i="23"/>
  <c r="C24" i="23"/>
  <c r="B24" i="23"/>
  <c r="G23" i="23"/>
  <c r="F23" i="23"/>
  <c r="E23" i="23"/>
  <c r="D23" i="23"/>
  <c r="C23" i="23"/>
  <c r="B23" i="23"/>
  <c r="G22" i="23"/>
  <c r="F22" i="23"/>
  <c r="E22" i="23"/>
  <c r="D22" i="23"/>
  <c r="C22" i="23"/>
  <c r="B22" i="23"/>
  <c r="G21" i="23"/>
  <c r="F21" i="23"/>
  <c r="E21" i="23"/>
  <c r="D21" i="23"/>
  <c r="C21" i="23"/>
  <c r="B21" i="23"/>
  <c r="G20" i="23"/>
  <c r="F20" i="23"/>
  <c r="E20" i="23"/>
  <c r="D20" i="23"/>
  <c r="C20" i="23"/>
  <c r="B20" i="23"/>
  <c r="G18" i="23"/>
  <c r="F18" i="23"/>
  <c r="E18" i="23"/>
  <c r="D18" i="23"/>
  <c r="C18" i="23"/>
  <c r="B18" i="23"/>
  <c r="G17" i="23"/>
  <c r="F17" i="23"/>
  <c r="E17" i="23"/>
  <c r="D17" i="23"/>
  <c r="C17" i="23"/>
  <c r="B17" i="23"/>
  <c r="G16" i="23"/>
  <c r="F16" i="23"/>
  <c r="E16" i="23"/>
  <c r="D16" i="23"/>
  <c r="C16" i="23"/>
  <c r="B16" i="23"/>
  <c r="G15" i="23"/>
  <c r="F15" i="23"/>
  <c r="E15" i="23"/>
  <c r="D15" i="23"/>
  <c r="C15" i="23"/>
  <c r="B15" i="23"/>
  <c r="G14" i="23"/>
  <c r="F14" i="23"/>
  <c r="E14" i="23"/>
  <c r="D14" i="23"/>
  <c r="C14" i="23"/>
  <c r="B14" i="23"/>
  <c r="G13" i="23"/>
  <c r="F13" i="23"/>
  <c r="E13" i="23"/>
  <c r="D13" i="23"/>
  <c r="C13" i="23"/>
  <c r="B13" i="23"/>
  <c r="A24" i="23"/>
  <c r="A23" i="23"/>
  <c r="A22" i="23"/>
  <c r="A21" i="23"/>
  <c r="A20" i="23"/>
  <c r="A18" i="23"/>
  <c r="A17" i="23"/>
  <c r="A16" i="23"/>
  <c r="A15" i="23"/>
  <c r="A14" i="23"/>
  <c r="A13" i="23"/>
  <c r="H27" i="29"/>
  <c r="G33" i="23" s="1"/>
  <c r="G27" i="29"/>
  <c r="F33" i="23" s="1"/>
  <c r="C27" i="29"/>
  <c r="B34" i="24" s="1"/>
  <c r="G31" i="29"/>
  <c r="F38" i="24" s="1"/>
  <c r="C31" i="29"/>
  <c r="B38" i="24" s="1"/>
  <c r="L32" i="29"/>
  <c r="K32" i="29"/>
  <c r="J32" i="29"/>
  <c r="L30" i="29"/>
  <c r="K30" i="29"/>
  <c r="J30" i="29"/>
  <c r="L29" i="29"/>
  <c r="K29" i="29"/>
  <c r="J29" i="29"/>
  <c r="L28" i="29"/>
  <c r="K28" i="29"/>
  <c r="J28" i="29"/>
  <c r="L26" i="29"/>
  <c r="K26" i="29"/>
  <c r="J26" i="29"/>
  <c r="L25" i="29"/>
  <c r="K25" i="29"/>
  <c r="J25" i="29"/>
  <c r="L24" i="29"/>
  <c r="K24" i="29"/>
  <c r="J24" i="29"/>
  <c r="L23" i="29"/>
  <c r="K23" i="29"/>
  <c r="J23" i="29"/>
  <c r="L22" i="29"/>
  <c r="K22" i="29"/>
  <c r="J22" i="29"/>
  <c r="L21" i="29"/>
  <c r="K21" i="29"/>
  <c r="J21" i="29"/>
  <c r="L20" i="29"/>
  <c r="K20" i="29"/>
  <c r="J20" i="29"/>
  <c r="L16" i="29"/>
  <c r="K16" i="29"/>
  <c r="J16" i="29"/>
  <c r="L15" i="29"/>
  <c r="K15" i="29"/>
  <c r="J15" i="29"/>
  <c r="L14" i="29"/>
  <c r="K14" i="29"/>
  <c r="J14" i="29"/>
  <c r="L13" i="29"/>
  <c r="K13" i="29"/>
  <c r="J13" i="29"/>
  <c r="L12" i="29"/>
  <c r="K12" i="29"/>
  <c r="J12" i="29"/>
  <c r="L10" i="29"/>
  <c r="K10" i="29"/>
  <c r="J10" i="29"/>
  <c r="L9" i="29"/>
  <c r="K9" i="29"/>
  <c r="J9" i="29"/>
  <c r="L8" i="29"/>
  <c r="K8" i="29"/>
  <c r="J8" i="29"/>
  <c r="L7" i="29"/>
  <c r="K7" i="29"/>
  <c r="J7" i="29"/>
  <c r="L6" i="29"/>
  <c r="K6" i="29"/>
  <c r="J6" i="29"/>
  <c r="L5" i="29"/>
  <c r="K5" i="29"/>
  <c r="J5" i="29"/>
  <c r="H11" i="29"/>
  <c r="G19" i="23" s="1"/>
  <c r="G11" i="29"/>
  <c r="F19" i="23" s="1"/>
  <c r="C11" i="29"/>
  <c r="B19" i="23" s="1"/>
  <c r="B11" i="29"/>
  <c r="A19" i="23" s="1"/>
  <c r="B31" i="29"/>
  <c r="A37" i="23" s="1"/>
  <c r="B27" i="29"/>
  <c r="A34" i="24" s="1"/>
  <c r="G168" i="22"/>
  <c r="F168" i="22"/>
  <c r="E168" i="22"/>
  <c r="D168" i="22"/>
  <c r="C168" i="22"/>
  <c r="B168" i="22"/>
  <c r="A168" i="22"/>
  <c r="G167" i="22"/>
  <c r="F167" i="22"/>
  <c r="E167" i="22"/>
  <c r="D167" i="22"/>
  <c r="C167" i="22"/>
  <c r="B167" i="22"/>
  <c r="A167" i="22"/>
  <c r="G166" i="22"/>
  <c r="F166" i="22"/>
  <c r="E166" i="22"/>
  <c r="D166" i="22"/>
  <c r="C166" i="22"/>
  <c r="B166" i="22"/>
  <c r="A166" i="22"/>
  <c r="G165" i="22"/>
  <c r="F165" i="22"/>
  <c r="E165" i="22"/>
  <c r="D165" i="22"/>
  <c r="C165" i="22"/>
  <c r="I165" i="22" s="1"/>
  <c r="M165" i="22" s="1"/>
  <c r="B165" i="22"/>
  <c r="G164" i="22"/>
  <c r="F164" i="22"/>
  <c r="E164" i="22"/>
  <c r="D164" i="22"/>
  <c r="C164" i="22"/>
  <c r="B164" i="22"/>
  <c r="A164" i="22"/>
  <c r="G163" i="22"/>
  <c r="F163" i="22"/>
  <c r="E163" i="22"/>
  <c r="D163" i="22"/>
  <c r="C163" i="22"/>
  <c r="B163" i="22"/>
  <c r="A163" i="22"/>
  <c r="F161" i="22"/>
  <c r="E161" i="22"/>
  <c r="D161" i="22"/>
  <c r="C161" i="22"/>
  <c r="B161" i="22"/>
  <c r="A161" i="22"/>
  <c r="F160" i="22"/>
  <c r="E160" i="22"/>
  <c r="D160" i="22"/>
  <c r="C160" i="22"/>
  <c r="B160" i="22"/>
  <c r="A160" i="22"/>
  <c r="G147" i="22"/>
  <c r="F147" i="22"/>
  <c r="E147" i="22"/>
  <c r="D147" i="22"/>
  <c r="C147" i="22"/>
  <c r="I147" i="22" s="1"/>
  <c r="M147" i="22" s="1"/>
  <c r="B147" i="22"/>
  <c r="A147" i="22"/>
  <c r="F146" i="22"/>
  <c r="E146" i="22"/>
  <c r="D146" i="22"/>
  <c r="C146" i="22"/>
  <c r="B146" i="22"/>
  <c r="A146" i="22"/>
  <c r="F145" i="22"/>
  <c r="E145" i="22"/>
  <c r="D145" i="22"/>
  <c r="C145" i="22"/>
  <c r="B145" i="22"/>
  <c r="A145" i="22"/>
  <c r="F144" i="22"/>
  <c r="E144" i="22"/>
  <c r="D144" i="22"/>
  <c r="C144" i="22"/>
  <c r="B144" i="22"/>
  <c r="A144" i="22"/>
  <c r="F143" i="22"/>
  <c r="E143" i="22"/>
  <c r="D143" i="22"/>
  <c r="C143" i="22"/>
  <c r="B143" i="22"/>
  <c r="A143" i="22"/>
  <c r="F142" i="22"/>
  <c r="E142" i="22"/>
  <c r="D142" i="22"/>
  <c r="C142" i="22"/>
  <c r="B142" i="22"/>
  <c r="A142" i="22"/>
  <c r="G141" i="22"/>
  <c r="F141" i="22"/>
  <c r="E141" i="22"/>
  <c r="D141" i="22"/>
  <c r="C141" i="22"/>
  <c r="B141" i="22"/>
  <c r="A141" i="22"/>
  <c r="F140" i="22"/>
  <c r="B140" i="22"/>
  <c r="A140" i="22"/>
  <c r="F139" i="22"/>
  <c r="E139" i="22"/>
  <c r="D139" i="22"/>
  <c r="C139" i="22"/>
  <c r="B139" i="22"/>
  <c r="A139" i="22"/>
  <c r="G138" i="22"/>
  <c r="F138" i="22"/>
  <c r="E138" i="22"/>
  <c r="D138" i="22"/>
  <c r="C138" i="22"/>
  <c r="B138" i="22"/>
  <c r="A138" i="22"/>
  <c r="F137" i="22"/>
  <c r="E137" i="22"/>
  <c r="D137" i="22"/>
  <c r="C137" i="22"/>
  <c r="B137" i="22"/>
  <c r="A137" i="22"/>
  <c r="F136" i="22"/>
  <c r="E136" i="22"/>
  <c r="D136" i="22"/>
  <c r="C136" i="22"/>
  <c r="B136" i="22"/>
  <c r="A136" i="22"/>
  <c r="G135" i="22"/>
  <c r="F135" i="22"/>
  <c r="B135" i="22"/>
  <c r="A135" i="22"/>
  <c r="O134" i="22"/>
  <c r="N134" i="22"/>
  <c r="M134" i="22"/>
  <c r="F132" i="22"/>
  <c r="E132" i="22"/>
  <c r="D132" i="22"/>
  <c r="C132" i="22"/>
  <c r="B132" i="22"/>
  <c r="A132" i="22"/>
  <c r="G131" i="22"/>
  <c r="F131" i="22"/>
  <c r="E131" i="22"/>
  <c r="D131" i="22"/>
  <c r="C131" i="22"/>
  <c r="B131" i="22"/>
  <c r="A131" i="22"/>
  <c r="F130" i="22"/>
  <c r="E130" i="22"/>
  <c r="D130" i="22"/>
  <c r="C130" i="22"/>
  <c r="B130" i="22"/>
  <c r="A130" i="22"/>
  <c r="G129" i="22"/>
  <c r="F129" i="22"/>
  <c r="E129" i="22"/>
  <c r="D129" i="22"/>
  <c r="C129" i="22"/>
  <c r="B129" i="22"/>
  <c r="A129" i="22"/>
  <c r="F128" i="22"/>
  <c r="E128" i="22"/>
  <c r="D128" i="22"/>
  <c r="C128" i="22"/>
  <c r="B128" i="22"/>
  <c r="A128" i="22"/>
  <c r="F126" i="22"/>
  <c r="E126" i="22"/>
  <c r="D126" i="22"/>
  <c r="C126" i="22"/>
  <c r="B126" i="22"/>
  <c r="A126" i="22"/>
  <c r="O118" i="22"/>
  <c r="N118" i="22"/>
  <c r="M118" i="22"/>
  <c r="G113" i="22"/>
  <c r="F113" i="22"/>
  <c r="E113" i="22"/>
  <c r="D113" i="22"/>
  <c r="C113" i="22"/>
  <c r="I113" i="22" s="1"/>
  <c r="M113" i="22" s="1"/>
  <c r="B113" i="22"/>
  <c r="A113" i="22"/>
  <c r="F112" i="22"/>
  <c r="B112" i="22"/>
  <c r="A112" i="22"/>
  <c r="G111" i="22"/>
  <c r="F111" i="22"/>
  <c r="E111" i="22"/>
  <c r="D111" i="22"/>
  <c r="C111" i="22"/>
  <c r="B111" i="22"/>
  <c r="A111" i="22"/>
  <c r="G110" i="22"/>
  <c r="F110" i="22"/>
  <c r="E110" i="22"/>
  <c r="D110" i="22"/>
  <c r="C110" i="22"/>
  <c r="B110" i="22"/>
  <c r="A110" i="22"/>
  <c r="G109" i="22"/>
  <c r="F109" i="22"/>
  <c r="E109" i="22"/>
  <c r="D109" i="22"/>
  <c r="C109" i="22"/>
  <c r="I109" i="22" s="1"/>
  <c r="M109" i="22" s="1"/>
  <c r="B109" i="22"/>
  <c r="A109" i="22"/>
  <c r="G108" i="22"/>
  <c r="F108" i="22"/>
  <c r="E108" i="22"/>
  <c r="D108" i="22"/>
  <c r="C108" i="22"/>
  <c r="B108" i="22"/>
  <c r="A108" i="22"/>
  <c r="G107" i="22"/>
  <c r="F107" i="22"/>
  <c r="E107" i="22"/>
  <c r="D107" i="22"/>
  <c r="C107" i="22"/>
  <c r="B107" i="22"/>
  <c r="A107" i="22"/>
  <c r="G106" i="22"/>
  <c r="F106" i="22"/>
  <c r="B106" i="22"/>
  <c r="A106" i="22"/>
  <c r="G104" i="22"/>
  <c r="F104" i="22"/>
  <c r="E104" i="22"/>
  <c r="D104" i="22"/>
  <c r="C104" i="22"/>
  <c r="B104" i="22"/>
  <c r="A104" i="22"/>
  <c r="G103" i="22"/>
  <c r="F103" i="22"/>
  <c r="E103" i="22"/>
  <c r="D103" i="22"/>
  <c r="C103" i="22"/>
  <c r="I103" i="22" s="1"/>
  <c r="M103" i="22" s="1"/>
  <c r="B103" i="22"/>
  <c r="A103" i="22"/>
  <c r="G101" i="22"/>
  <c r="F101" i="22"/>
  <c r="E101" i="22"/>
  <c r="D101" i="22"/>
  <c r="C101" i="22"/>
  <c r="B101" i="22"/>
  <c r="A101" i="22"/>
  <c r="G100" i="22"/>
  <c r="F100" i="22"/>
  <c r="E100" i="22"/>
  <c r="D100" i="22"/>
  <c r="C100" i="22"/>
  <c r="B100" i="22"/>
  <c r="A100" i="22"/>
  <c r="G99" i="22"/>
  <c r="F99" i="22"/>
  <c r="E99" i="22"/>
  <c r="D99" i="22"/>
  <c r="C99" i="22"/>
  <c r="B99" i="22"/>
  <c r="A99" i="22"/>
  <c r="G98" i="22"/>
  <c r="F98" i="22"/>
  <c r="E98" i="22"/>
  <c r="D98" i="22"/>
  <c r="C98" i="22"/>
  <c r="B98" i="22"/>
  <c r="A98" i="22"/>
  <c r="G97" i="22"/>
  <c r="F97" i="22"/>
  <c r="E97" i="22"/>
  <c r="D97" i="22"/>
  <c r="C97" i="22"/>
  <c r="B97" i="22"/>
  <c r="A97" i="22"/>
  <c r="G96" i="22"/>
  <c r="F96" i="22"/>
  <c r="E96" i="22"/>
  <c r="D96" i="22"/>
  <c r="C96" i="22"/>
  <c r="B96" i="22"/>
  <c r="A96" i="22"/>
  <c r="G95" i="22"/>
  <c r="F95" i="22"/>
  <c r="E95" i="22"/>
  <c r="D95" i="22"/>
  <c r="C95" i="22"/>
  <c r="B95" i="22"/>
  <c r="A95" i="22"/>
  <c r="G94" i="22"/>
  <c r="F94" i="22"/>
  <c r="E94" i="22"/>
  <c r="D94" i="22"/>
  <c r="C94" i="22"/>
  <c r="I94" i="22" s="1"/>
  <c r="M94" i="22" s="1"/>
  <c r="B94" i="22"/>
  <c r="A94" i="22"/>
  <c r="G93" i="22"/>
  <c r="F93" i="22"/>
  <c r="E93" i="22"/>
  <c r="D93" i="22"/>
  <c r="C93" i="22"/>
  <c r="B93" i="22"/>
  <c r="A93" i="22"/>
  <c r="G92" i="22"/>
  <c r="F92" i="22"/>
  <c r="E92" i="22"/>
  <c r="D92" i="22"/>
  <c r="C92" i="22"/>
  <c r="B92" i="22"/>
  <c r="A92" i="22"/>
  <c r="G91" i="22"/>
  <c r="F91" i="22"/>
  <c r="E91" i="22"/>
  <c r="D91" i="22"/>
  <c r="C91" i="22"/>
  <c r="B91" i="22"/>
  <c r="A91" i="22"/>
  <c r="G90" i="22"/>
  <c r="F90" i="22"/>
  <c r="E90" i="22"/>
  <c r="D90" i="22"/>
  <c r="C90" i="22"/>
  <c r="B90" i="22"/>
  <c r="A90" i="22"/>
  <c r="G89" i="22"/>
  <c r="F89" i="22"/>
  <c r="E89" i="22"/>
  <c r="D89" i="22"/>
  <c r="C89" i="22"/>
  <c r="B89" i="22"/>
  <c r="A89" i="22"/>
  <c r="G88" i="22"/>
  <c r="F88" i="22"/>
  <c r="E88" i="22"/>
  <c r="D88" i="22"/>
  <c r="C88" i="22"/>
  <c r="B88" i="22"/>
  <c r="A88" i="22"/>
  <c r="G87" i="22"/>
  <c r="F87" i="22"/>
  <c r="E87" i="22"/>
  <c r="D87" i="22"/>
  <c r="C87" i="22"/>
  <c r="B87" i="22"/>
  <c r="A87" i="22"/>
  <c r="G86" i="22"/>
  <c r="F86" i="22"/>
  <c r="E86" i="22"/>
  <c r="D86" i="22"/>
  <c r="C86" i="22"/>
  <c r="I86" i="22" s="1"/>
  <c r="M86" i="22" s="1"/>
  <c r="B86" i="22"/>
  <c r="A86" i="22"/>
  <c r="G85" i="22"/>
  <c r="F85" i="22"/>
  <c r="E85" i="22"/>
  <c r="D85" i="22"/>
  <c r="C85" i="22"/>
  <c r="B85" i="22"/>
  <c r="A85" i="22"/>
  <c r="G84" i="22"/>
  <c r="F84" i="22"/>
  <c r="E84" i="22"/>
  <c r="D84" i="22"/>
  <c r="C84" i="22"/>
  <c r="B84" i="22"/>
  <c r="A84" i="22"/>
  <c r="G83" i="22"/>
  <c r="F83" i="22"/>
  <c r="E83" i="22"/>
  <c r="D83" i="22"/>
  <c r="C83" i="22"/>
  <c r="B83" i="22"/>
  <c r="A83" i="22"/>
  <c r="G82" i="22"/>
  <c r="F82" i="22"/>
  <c r="E82" i="22"/>
  <c r="D82" i="22"/>
  <c r="C82" i="22"/>
  <c r="B82" i="22"/>
  <c r="A82" i="22"/>
  <c r="G81" i="22"/>
  <c r="F81" i="22"/>
  <c r="E81" i="22"/>
  <c r="D81" i="22"/>
  <c r="C81" i="22"/>
  <c r="B81" i="22"/>
  <c r="A81" i="22"/>
  <c r="G80" i="22"/>
  <c r="F80" i="22"/>
  <c r="E80" i="22"/>
  <c r="D80" i="22"/>
  <c r="C80" i="22"/>
  <c r="B80" i="22"/>
  <c r="A80" i="22"/>
  <c r="F68" i="22"/>
  <c r="E68" i="22"/>
  <c r="D68" i="22"/>
  <c r="C68" i="22"/>
  <c r="B68" i="22"/>
  <c r="A68" i="22"/>
  <c r="G67" i="22"/>
  <c r="F67" i="22"/>
  <c r="E67" i="22"/>
  <c r="D67" i="22"/>
  <c r="C67" i="22"/>
  <c r="B67" i="22"/>
  <c r="A67" i="22"/>
  <c r="F66" i="22"/>
  <c r="E66" i="22"/>
  <c r="D66" i="22"/>
  <c r="C66" i="22"/>
  <c r="B66" i="22"/>
  <c r="A66" i="22"/>
  <c r="F65" i="22"/>
  <c r="E65" i="22"/>
  <c r="D65" i="22"/>
  <c r="C65" i="22"/>
  <c r="B65" i="22"/>
  <c r="A65" i="22"/>
  <c r="G64" i="22"/>
  <c r="F64" i="22"/>
  <c r="E64" i="22"/>
  <c r="D64" i="22"/>
  <c r="C64" i="22"/>
  <c r="B64" i="22"/>
  <c r="A64" i="22"/>
  <c r="G63" i="22"/>
  <c r="F63" i="22"/>
  <c r="E63" i="22"/>
  <c r="D63" i="22"/>
  <c r="C63" i="22"/>
  <c r="B63" i="22"/>
  <c r="A63" i="22"/>
  <c r="F62" i="22"/>
  <c r="B62" i="22"/>
  <c r="A62" i="22"/>
  <c r="F61" i="22"/>
  <c r="E61" i="22"/>
  <c r="D61" i="22"/>
  <c r="C61" i="22"/>
  <c r="B61" i="22"/>
  <c r="A61" i="22"/>
  <c r="G60" i="22"/>
  <c r="F60" i="22"/>
  <c r="E60" i="22"/>
  <c r="D60" i="22"/>
  <c r="C60" i="22"/>
  <c r="B60" i="22"/>
  <c r="A60" i="22"/>
  <c r="F59" i="22"/>
  <c r="E59" i="22"/>
  <c r="D59" i="22"/>
  <c r="C59" i="22"/>
  <c r="B59" i="22"/>
  <c r="A59" i="22"/>
  <c r="F58" i="22"/>
  <c r="E58" i="22"/>
  <c r="D58" i="22"/>
  <c r="C58" i="22"/>
  <c r="B58" i="22"/>
  <c r="A58" i="22"/>
  <c r="G57" i="22"/>
  <c r="F57" i="22"/>
  <c r="B57" i="22"/>
  <c r="A57" i="22"/>
  <c r="O56" i="22"/>
  <c r="N56" i="22"/>
  <c r="M56" i="22"/>
  <c r="G55" i="22"/>
  <c r="F55" i="22"/>
  <c r="E55" i="22"/>
  <c r="D55" i="22"/>
  <c r="C55" i="22"/>
  <c r="B55" i="22"/>
  <c r="A55" i="22"/>
  <c r="G54" i="22"/>
  <c r="F54" i="22"/>
  <c r="E54" i="22"/>
  <c r="D54" i="22"/>
  <c r="C54" i="22"/>
  <c r="B54" i="22"/>
  <c r="A54" i="22"/>
  <c r="G53" i="22"/>
  <c r="F53" i="22"/>
  <c r="E53" i="22"/>
  <c r="D53" i="22"/>
  <c r="C53" i="22"/>
  <c r="B53" i="22"/>
  <c r="A53" i="22"/>
  <c r="F52" i="22"/>
  <c r="E52" i="22"/>
  <c r="D52" i="22"/>
  <c r="C52" i="22"/>
  <c r="B52" i="22"/>
  <c r="A52" i="22"/>
  <c r="I50" i="22"/>
  <c r="M50" i="22" s="1"/>
  <c r="F39" i="22"/>
  <c r="E39" i="22"/>
  <c r="D39" i="22"/>
  <c r="C39" i="22"/>
  <c r="B39" i="22"/>
  <c r="A39" i="22"/>
  <c r="F38" i="22"/>
  <c r="B38" i="22"/>
  <c r="A38" i="22"/>
  <c r="F37" i="22"/>
  <c r="E37" i="22"/>
  <c r="D37" i="22"/>
  <c r="C37" i="22"/>
  <c r="B37" i="22"/>
  <c r="A37" i="22"/>
  <c r="G36" i="22"/>
  <c r="F36" i="22"/>
  <c r="E36" i="22"/>
  <c r="D36" i="22"/>
  <c r="C36" i="22"/>
  <c r="B36" i="22"/>
  <c r="A36" i="22"/>
  <c r="F35" i="22"/>
  <c r="E35" i="22"/>
  <c r="D35" i="22"/>
  <c r="C35" i="22"/>
  <c r="B35" i="22"/>
  <c r="A35" i="22"/>
  <c r="G34" i="22"/>
  <c r="F34" i="22"/>
  <c r="B34" i="22"/>
  <c r="A34" i="22"/>
  <c r="G33" i="22"/>
  <c r="F33" i="22"/>
  <c r="E33" i="22"/>
  <c r="D33" i="22"/>
  <c r="C33" i="22"/>
  <c r="B33" i="22"/>
  <c r="A33" i="22"/>
  <c r="F32" i="22"/>
  <c r="E32" i="22"/>
  <c r="D32" i="22"/>
  <c r="C32" i="22"/>
  <c r="B32" i="22"/>
  <c r="A32" i="22"/>
  <c r="F31" i="22"/>
  <c r="E31" i="22"/>
  <c r="D31" i="22"/>
  <c r="C31" i="22"/>
  <c r="B31" i="22"/>
  <c r="A31" i="22"/>
  <c r="G30" i="22"/>
  <c r="F30" i="22"/>
  <c r="E30" i="22"/>
  <c r="D30" i="22"/>
  <c r="C30" i="22"/>
  <c r="B30" i="22"/>
  <c r="A30" i="22"/>
  <c r="F29" i="22"/>
  <c r="E29" i="22"/>
  <c r="D29" i="22"/>
  <c r="C29" i="22"/>
  <c r="B29" i="22"/>
  <c r="A29" i="22"/>
  <c r="F28" i="22"/>
  <c r="E28" i="22"/>
  <c r="D28" i="22"/>
  <c r="C28" i="22"/>
  <c r="B28" i="22"/>
  <c r="A28" i="22"/>
  <c r="F27" i="22"/>
  <c r="E27" i="22"/>
  <c r="D27" i="22"/>
  <c r="C27" i="22"/>
  <c r="B27" i="22"/>
  <c r="A27" i="22"/>
  <c r="O26" i="22"/>
  <c r="N26" i="22"/>
  <c r="M26" i="22"/>
  <c r="H25" i="22"/>
  <c r="F25" i="22"/>
  <c r="E25" i="22"/>
  <c r="D25" i="22"/>
  <c r="C25" i="22"/>
  <c r="B25" i="22"/>
  <c r="A25" i="22"/>
  <c r="H24" i="22"/>
  <c r="F24" i="22"/>
  <c r="E24" i="22"/>
  <c r="D24" i="22"/>
  <c r="C24" i="22"/>
  <c r="B24" i="22"/>
  <c r="A24" i="22"/>
  <c r="H23" i="22"/>
  <c r="G22" i="22"/>
  <c r="F22" i="22"/>
  <c r="E22" i="22"/>
  <c r="D22" i="22"/>
  <c r="C22" i="22"/>
  <c r="B22" i="22"/>
  <c r="A22" i="22"/>
  <c r="H21" i="22"/>
  <c r="F21" i="22"/>
  <c r="E21" i="22"/>
  <c r="D21" i="22"/>
  <c r="C21" i="22"/>
  <c r="B21" i="22"/>
  <c r="A21" i="22"/>
  <c r="H20" i="22"/>
  <c r="F20" i="22"/>
  <c r="E20" i="22"/>
  <c r="D20" i="22"/>
  <c r="C20" i="22"/>
  <c r="B20" i="22"/>
  <c r="A20" i="22"/>
  <c r="H19" i="22"/>
  <c r="G19" i="22"/>
  <c r="F19" i="22"/>
  <c r="E19" i="22"/>
  <c r="D19" i="22"/>
  <c r="C19" i="22"/>
  <c r="B19" i="22"/>
  <c r="A19" i="22"/>
  <c r="H18" i="22"/>
  <c r="F18" i="22"/>
  <c r="E18" i="22"/>
  <c r="D18" i="22"/>
  <c r="C18" i="22"/>
  <c r="B18" i="22"/>
  <c r="A18" i="22"/>
  <c r="H17" i="22"/>
  <c r="F17" i="22"/>
  <c r="E17" i="22"/>
  <c r="D17" i="22"/>
  <c r="C17" i="22"/>
  <c r="B17" i="22"/>
  <c r="A17" i="22"/>
  <c r="A177" i="2"/>
  <c r="A176" i="2"/>
  <c r="A175" i="2"/>
  <c r="A174" i="2"/>
  <c r="A173" i="2"/>
  <c r="A172" i="2"/>
  <c r="A170" i="2"/>
  <c r="A169" i="2"/>
  <c r="A168" i="2"/>
  <c r="A167" i="2"/>
  <c r="A166" i="2"/>
  <c r="A162" i="2"/>
  <c r="A161" i="2"/>
  <c r="A160" i="2"/>
  <c r="A159" i="2"/>
  <c r="A15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0" i="2"/>
  <c r="A129" i="2"/>
  <c r="A128" i="2"/>
  <c r="A127" i="2"/>
  <c r="A126" i="2"/>
  <c r="A125" i="2"/>
  <c r="A124" i="2"/>
  <c r="A123" i="2"/>
  <c r="A122" i="2"/>
  <c r="A112" i="2"/>
  <c r="A111" i="2"/>
  <c r="A110" i="2"/>
  <c r="A109" i="2"/>
  <c r="A108" i="2"/>
  <c r="A107" i="2"/>
  <c r="A106" i="2"/>
  <c r="A105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66" i="2"/>
  <c r="A65" i="2"/>
  <c r="A64" i="2"/>
  <c r="A63" i="2"/>
  <c r="A62" i="2"/>
  <c r="A61" i="2"/>
  <c r="A60" i="2"/>
  <c r="A58" i="2"/>
  <c r="A57" i="2"/>
  <c r="A56" i="2"/>
  <c r="A55" i="2"/>
  <c r="A53" i="2"/>
  <c r="A52" i="2"/>
  <c r="A51" i="2"/>
  <c r="A50" i="2"/>
  <c r="A48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4" i="2"/>
  <c r="A23" i="2"/>
  <c r="A22" i="2"/>
  <c r="A21" i="2"/>
  <c r="A20" i="2"/>
  <c r="A19" i="2"/>
  <c r="A18" i="2"/>
  <c r="A17" i="2"/>
  <c r="A16" i="2"/>
  <c r="A70" i="19"/>
  <c r="A69" i="19"/>
  <c r="A68" i="19"/>
  <c r="A67" i="19"/>
  <c r="A66" i="19"/>
  <c r="A65" i="19"/>
  <c r="A64" i="19"/>
  <c r="A63" i="19"/>
  <c r="A62" i="19"/>
  <c r="A61" i="19"/>
  <c r="A60" i="19"/>
  <c r="A59" i="19"/>
  <c r="A57" i="19"/>
  <c r="A56" i="19"/>
  <c r="A55" i="19"/>
  <c r="A54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6" i="19"/>
  <c r="A25" i="19"/>
  <c r="A23" i="19"/>
  <c r="A22" i="19"/>
  <c r="A21" i="19"/>
  <c r="A20" i="19"/>
  <c r="A19" i="19"/>
  <c r="A18" i="19"/>
  <c r="I84" i="22" l="1"/>
  <c r="M84" i="22" s="1"/>
  <c r="I100" i="22"/>
  <c r="M100" i="22" s="1"/>
  <c r="I22" i="22"/>
  <c r="M22" i="22" s="1"/>
  <c r="I83" i="22"/>
  <c r="M83" i="22" s="1"/>
  <c r="I91" i="22"/>
  <c r="M91" i="22" s="1"/>
  <c r="I99" i="22"/>
  <c r="M99" i="22" s="1"/>
  <c r="I131" i="22"/>
  <c r="M131" i="22" s="1"/>
  <c r="I138" i="22"/>
  <c r="M138" i="22" s="1"/>
  <c r="I141" i="22"/>
  <c r="M141" i="22" s="1"/>
  <c r="I163" i="22"/>
  <c r="M163" i="22" s="1"/>
  <c r="I16" i="24"/>
  <c r="Q16" i="24" s="1"/>
  <c r="I30" i="24"/>
  <c r="Q30" i="24" s="1"/>
  <c r="I36" i="22"/>
  <c r="M36" i="22" s="1"/>
  <c r="I92" i="22"/>
  <c r="M92" i="22" s="1"/>
  <c r="I107" i="22"/>
  <c r="M107" i="22" s="1"/>
  <c r="I164" i="22"/>
  <c r="M164" i="22" s="1"/>
  <c r="I55" i="22"/>
  <c r="M55" i="22" s="1"/>
  <c r="I81" i="22"/>
  <c r="M81" i="22" s="1"/>
  <c r="I89" i="22"/>
  <c r="M89" i="22" s="1"/>
  <c r="I97" i="22"/>
  <c r="M97" i="22" s="1"/>
  <c r="I168" i="22"/>
  <c r="M168" i="22" s="1"/>
  <c r="I33" i="24"/>
  <c r="Q33" i="24" s="1"/>
  <c r="I18" i="24"/>
  <c r="Q18" i="24" s="1"/>
  <c r="I32" i="24"/>
  <c r="Q32" i="24" s="1"/>
  <c r="I17" i="24"/>
  <c r="Q17" i="24" s="1"/>
  <c r="I31" i="24"/>
  <c r="Q31" i="24" s="1"/>
  <c r="I33" i="22"/>
  <c r="M33" i="22" s="1"/>
  <c r="I67" i="22"/>
  <c r="M67" i="22" s="1"/>
  <c r="I85" i="22"/>
  <c r="M85" i="22" s="1"/>
  <c r="I93" i="22"/>
  <c r="M93" i="22" s="1"/>
  <c r="I101" i="22"/>
  <c r="M101" i="22" s="1"/>
  <c r="I108" i="22"/>
  <c r="M108" i="22" s="1"/>
  <c r="I163" i="2"/>
  <c r="M163" i="2" s="1"/>
  <c r="I82" i="22"/>
  <c r="M82" i="22" s="1"/>
  <c r="I90" i="22"/>
  <c r="M90" i="22" s="1"/>
  <c r="I98" i="22"/>
  <c r="M98" i="22" s="1"/>
  <c r="I15" i="24"/>
  <c r="Q15" i="24" s="1"/>
  <c r="I24" i="24"/>
  <c r="Q24" i="24" s="1"/>
  <c r="I29" i="24"/>
  <c r="Q29" i="24" s="1"/>
  <c r="I39" i="24"/>
  <c r="Q39" i="24" s="1"/>
  <c r="J134" i="19"/>
  <c r="N134" i="19" s="1"/>
  <c r="I14" i="24"/>
  <c r="Q14" i="24" s="1"/>
  <c r="I23" i="24"/>
  <c r="Q23" i="24" s="1"/>
  <c r="I28" i="24"/>
  <c r="Q28" i="24" s="1"/>
  <c r="I37" i="24"/>
  <c r="Q37" i="24" s="1"/>
  <c r="K140" i="17"/>
  <c r="O140" i="17" s="1"/>
  <c r="I54" i="22"/>
  <c r="M54" i="22" s="1"/>
  <c r="I64" i="22"/>
  <c r="M64" i="22" s="1"/>
  <c r="I80" i="22"/>
  <c r="M80" i="22" s="1"/>
  <c r="I88" i="22"/>
  <c r="M88" i="22" s="1"/>
  <c r="I96" i="22"/>
  <c r="M96" i="22" s="1"/>
  <c r="I111" i="22"/>
  <c r="M111" i="22" s="1"/>
  <c r="I129" i="22"/>
  <c r="M129" i="22" s="1"/>
  <c r="I167" i="22"/>
  <c r="M167" i="22" s="1"/>
  <c r="I13" i="24"/>
  <c r="Q13" i="24" s="1"/>
  <c r="I22" i="24"/>
  <c r="Q22" i="24" s="1"/>
  <c r="I27" i="24"/>
  <c r="Q27" i="24" s="1"/>
  <c r="J163" i="2"/>
  <c r="N163" i="2" s="1"/>
  <c r="I53" i="22"/>
  <c r="M53" i="22" s="1"/>
  <c r="I60" i="22"/>
  <c r="M60" i="22" s="1"/>
  <c r="I63" i="22"/>
  <c r="M63" i="22" s="1"/>
  <c r="I87" i="22"/>
  <c r="M87" i="22" s="1"/>
  <c r="I95" i="22"/>
  <c r="M95" i="22" s="1"/>
  <c r="I104" i="22"/>
  <c r="M104" i="22" s="1"/>
  <c r="I110" i="22"/>
  <c r="M110" i="22" s="1"/>
  <c r="I166" i="22"/>
  <c r="M166" i="22" s="1"/>
  <c r="I21" i="24"/>
  <c r="Q21" i="24" s="1"/>
  <c r="I35" i="24"/>
  <c r="Q35" i="24" s="1"/>
  <c r="K85" i="22"/>
  <c r="O85" i="22" s="1"/>
  <c r="K89" i="22"/>
  <c r="O89" i="22" s="1"/>
  <c r="J96" i="22"/>
  <c r="N96" i="22" s="1"/>
  <c r="J107" i="22"/>
  <c r="N107" i="22" s="1"/>
  <c r="J165" i="22"/>
  <c r="N165" i="22" s="1"/>
  <c r="J133" i="22"/>
  <c r="N133" i="22" s="1"/>
  <c r="I133" i="22"/>
  <c r="M133" i="22" s="1"/>
  <c r="K133" i="22"/>
  <c r="O133" i="22" s="1"/>
  <c r="K100" i="22"/>
  <c r="O100" i="22" s="1"/>
  <c r="K107" i="22"/>
  <c r="O107" i="22" s="1"/>
  <c r="J140" i="17"/>
  <c r="N140" i="17" s="1"/>
  <c r="I134" i="19"/>
  <c r="M134" i="19" s="1"/>
  <c r="I134" i="21"/>
  <c r="M134" i="21" s="1"/>
  <c r="K134" i="21"/>
  <c r="O134" i="21" s="1"/>
  <c r="J134" i="21"/>
  <c r="N134" i="21" s="1"/>
  <c r="J32" i="24"/>
  <c r="R32" i="24" s="1"/>
  <c r="J37" i="24"/>
  <c r="R37" i="24" s="1"/>
  <c r="K37" i="24"/>
  <c r="S37" i="24" s="1"/>
  <c r="J91" i="22"/>
  <c r="N91" i="22" s="1"/>
  <c r="J168" i="22"/>
  <c r="N168" i="22" s="1"/>
  <c r="K95" i="22"/>
  <c r="O95" i="22" s="1"/>
  <c r="J98" i="22"/>
  <c r="N98" i="22" s="1"/>
  <c r="K104" i="22"/>
  <c r="O104" i="22" s="1"/>
  <c r="J113" i="22"/>
  <c r="N113" i="22" s="1"/>
  <c r="J167" i="22"/>
  <c r="N167" i="22" s="1"/>
  <c r="K86" i="22"/>
  <c r="O86" i="22" s="1"/>
  <c r="J89" i="22"/>
  <c r="N89" i="22" s="1"/>
  <c r="K94" i="22"/>
  <c r="O94" i="22" s="1"/>
  <c r="K109" i="22"/>
  <c r="O109" i="22" s="1"/>
  <c r="K113" i="22"/>
  <c r="O113" i="22" s="1"/>
  <c r="K167" i="22"/>
  <c r="O167" i="22" s="1"/>
  <c r="J87" i="22"/>
  <c r="N87" i="22" s="1"/>
  <c r="J97" i="22"/>
  <c r="N97" i="22" s="1"/>
  <c r="J101" i="22"/>
  <c r="N101" i="22" s="1"/>
  <c r="J163" i="22"/>
  <c r="N163" i="22" s="1"/>
  <c r="K81" i="22"/>
  <c r="O81" i="22" s="1"/>
  <c r="J85" i="22"/>
  <c r="N85" i="22" s="1"/>
  <c r="J90" i="22"/>
  <c r="N90" i="22" s="1"/>
  <c r="K97" i="22"/>
  <c r="O97" i="22" s="1"/>
  <c r="K101" i="22"/>
  <c r="O101" i="22" s="1"/>
  <c r="K163" i="22"/>
  <c r="O163" i="22" s="1"/>
  <c r="J104" i="22"/>
  <c r="N104" i="22" s="1"/>
  <c r="J53" i="22"/>
  <c r="N53" i="22" s="1"/>
  <c r="J54" i="22"/>
  <c r="N54" i="22" s="1"/>
  <c r="J55" i="22"/>
  <c r="N55" i="22" s="1"/>
  <c r="K53" i="22"/>
  <c r="O53" i="22" s="1"/>
  <c r="K54" i="22"/>
  <c r="O54" i="22" s="1"/>
  <c r="K55" i="22"/>
  <c r="O55" i="22" s="1"/>
  <c r="I19" i="22"/>
  <c r="M19" i="22" s="1"/>
  <c r="I30" i="22"/>
  <c r="M30" i="22" s="1"/>
  <c r="K33" i="22"/>
  <c r="O33" i="22" s="1"/>
  <c r="K36" i="22"/>
  <c r="O36" i="22" s="1"/>
  <c r="K30" i="22"/>
  <c r="O30" i="22" s="1"/>
  <c r="J19" i="22"/>
  <c r="N19" i="22" s="1"/>
  <c r="J15" i="24"/>
  <c r="R15" i="24" s="1"/>
  <c r="K15" i="24"/>
  <c r="S15" i="24" s="1"/>
  <c r="K27" i="24"/>
  <c r="S27" i="24" s="1"/>
  <c r="K29" i="24"/>
  <c r="S29" i="24" s="1"/>
  <c r="K33" i="24"/>
  <c r="S33" i="24" s="1"/>
  <c r="K39" i="24"/>
  <c r="S39" i="24" s="1"/>
  <c r="J22" i="24"/>
  <c r="R22" i="24" s="1"/>
  <c r="J30" i="24"/>
  <c r="R30" i="24" s="1"/>
  <c r="K20" i="24"/>
  <c r="S20" i="24" s="1"/>
  <c r="K22" i="24"/>
  <c r="S22" i="24" s="1"/>
  <c r="J14" i="24"/>
  <c r="R14" i="24" s="1"/>
  <c r="J29" i="24"/>
  <c r="R29" i="24" s="1"/>
  <c r="J33" i="24"/>
  <c r="R33" i="24" s="1"/>
  <c r="I36" i="24"/>
  <c r="Q36" i="24" s="1"/>
  <c r="K14" i="24"/>
  <c r="S14" i="24" s="1"/>
  <c r="K18" i="24"/>
  <c r="S18" i="24" s="1"/>
  <c r="K21" i="24"/>
  <c r="S21" i="24" s="1"/>
  <c r="K28" i="24"/>
  <c r="S28" i="24" s="1"/>
  <c r="K35" i="24"/>
  <c r="S35" i="24" s="1"/>
  <c r="J39" i="24"/>
  <c r="R39" i="24" s="1"/>
  <c r="J31" i="24"/>
  <c r="R31" i="24" s="1"/>
  <c r="J36" i="24"/>
  <c r="R36" i="24" s="1"/>
  <c r="K17" i="24"/>
  <c r="S17" i="24" s="1"/>
  <c r="J18" i="24"/>
  <c r="R18" i="24" s="1"/>
  <c r="J23" i="24"/>
  <c r="R23" i="24" s="1"/>
  <c r="J24" i="24"/>
  <c r="R24" i="24" s="1"/>
  <c r="K31" i="24"/>
  <c r="S31" i="24" s="1"/>
  <c r="J35" i="24"/>
  <c r="R35" i="24" s="1"/>
  <c r="J16" i="24"/>
  <c r="R16" i="24" s="1"/>
  <c r="J17" i="24"/>
  <c r="R17" i="24" s="1"/>
  <c r="K16" i="24"/>
  <c r="S16" i="24" s="1"/>
  <c r="K24" i="24"/>
  <c r="S24" i="24" s="1"/>
  <c r="J27" i="24"/>
  <c r="R27" i="24" s="1"/>
  <c r="J28" i="24"/>
  <c r="R28" i="24" s="1"/>
  <c r="K32" i="24"/>
  <c r="S32" i="24" s="1"/>
  <c r="K36" i="24"/>
  <c r="S36" i="24" s="1"/>
  <c r="J20" i="24"/>
  <c r="R20" i="24" s="1"/>
  <c r="K23" i="24"/>
  <c r="S23" i="24" s="1"/>
  <c r="K30" i="24"/>
  <c r="S30" i="24" s="1"/>
  <c r="A38" i="24"/>
  <c r="F34" i="24"/>
  <c r="A33" i="23"/>
  <c r="B33" i="23"/>
  <c r="B37" i="23"/>
  <c r="F37" i="23"/>
  <c r="G34" i="24"/>
  <c r="J50" i="22"/>
  <c r="N50" i="22" s="1"/>
  <c r="K60" i="22"/>
  <c r="O60" i="22" s="1"/>
  <c r="J63" i="22"/>
  <c r="N63" i="22" s="1"/>
  <c r="K63" i="22"/>
  <c r="O63" i="22" s="1"/>
  <c r="K64" i="22"/>
  <c r="O64" i="22" s="1"/>
  <c r="J67" i="22"/>
  <c r="N67" i="22" s="1"/>
  <c r="K91" i="22"/>
  <c r="O91" i="22" s="1"/>
  <c r="J109" i="22"/>
  <c r="N109" i="22" s="1"/>
  <c r="J110" i="22"/>
  <c r="N110" i="22" s="1"/>
  <c r="J147" i="22"/>
  <c r="N147" i="22" s="1"/>
  <c r="J164" i="22"/>
  <c r="N164" i="22" s="1"/>
  <c r="K67" i="22"/>
  <c r="O67" i="22" s="1"/>
  <c r="K168" i="22"/>
  <c r="O168" i="22" s="1"/>
  <c r="J30" i="22"/>
  <c r="N30" i="22" s="1"/>
  <c r="J60" i="22"/>
  <c r="N60" i="22" s="1"/>
  <c r="J64" i="22"/>
  <c r="N64" i="22" s="1"/>
  <c r="J80" i="22"/>
  <c r="N80" i="22" s="1"/>
  <c r="J81" i="22"/>
  <c r="N81" i="22" s="1"/>
  <c r="J86" i="22"/>
  <c r="N86" i="22" s="1"/>
  <c r="K87" i="22"/>
  <c r="O87" i="22" s="1"/>
  <c r="J95" i="22"/>
  <c r="N95" i="22" s="1"/>
  <c r="K96" i="22"/>
  <c r="O96" i="22" s="1"/>
  <c r="J111" i="22"/>
  <c r="N111" i="22" s="1"/>
  <c r="J93" i="22"/>
  <c r="N93" i="22" s="1"/>
  <c r="K83" i="22"/>
  <c r="O83" i="22" s="1"/>
  <c r="K90" i="22"/>
  <c r="O90" i="22" s="1"/>
  <c r="K93" i="22"/>
  <c r="O93" i="22" s="1"/>
  <c r="K110" i="22"/>
  <c r="O110" i="22" s="1"/>
  <c r="K111" i="22"/>
  <c r="O111" i="22" s="1"/>
  <c r="K164" i="22"/>
  <c r="O164" i="22" s="1"/>
  <c r="K165" i="22"/>
  <c r="O165" i="22" s="1"/>
  <c r="K166" i="22"/>
  <c r="O166" i="22" s="1"/>
  <c r="K19" i="22"/>
  <c r="O19" i="22" s="1"/>
  <c r="J33" i="22"/>
  <c r="N33" i="22" s="1"/>
  <c r="J36" i="22"/>
  <c r="N36" i="22" s="1"/>
  <c r="J82" i="22"/>
  <c r="N82" i="22" s="1"/>
  <c r="J83" i="22"/>
  <c r="N83" i="22" s="1"/>
  <c r="J94" i="22"/>
  <c r="N94" i="22" s="1"/>
  <c r="K98" i="22"/>
  <c r="O98" i="22" s="1"/>
  <c r="J100" i="22"/>
  <c r="N100" i="22" s="1"/>
  <c r="K147" i="22"/>
  <c r="O147" i="22" s="1"/>
  <c r="J129" i="22"/>
  <c r="N129" i="22" s="1"/>
  <c r="K131" i="22"/>
  <c r="O131" i="22" s="1"/>
  <c r="K138" i="22"/>
  <c r="O138" i="22" s="1"/>
  <c r="J141" i="22"/>
  <c r="N141" i="22" s="1"/>
  <c r="K129" i="22"/>
  <c r="O129" i="22" s="1"/>
  <c r="J131" i="22"/>
  <c r="N131" i="22" s="1"/>
  <c r="J138" i="22"/>
  <c r="N138" i="22" s="1"/>
  <c r="K141" i="22"/>
  <c r="O141" i="22" s="1"/>
  <c r="K13" i="24"/>
  <c r="S13" i="24" s="1"/>
  <c r="J13" i="24"/>
  <c r="R13" i="24" s="1"/>
  <c r="J21" i="24"/>
  <c r="R21" i="24" s="1"/>
  <c r="J22" i="22"/>
  <c r="N22" i="22" s="1"/>
  <c r="K22" i="22"/>
  <c r="O22" i="22" s="1"/>
  <c r="K88" i="22"/>
  <c r="O88" i="22" s="1"/>
  <c r="J88" i="22"/>
  <c r="N88" i="22" s="1"/>
  <c r="K50" i="22"/>
  <c r="O50" i="22" s="1"/>
  <c r="K92" i="22"/>
  <c r="O92" i="22" s="1"/>
  <c r="J92" i="22"/>
  <c r="N92" i="22" s="1"/>
  <c r="K80" i="22"/>
  <c r="O80" i="22" s="1"/>
  <c r="K82" i="22"/>
  <c r="O82" i="22" s="1"/>
  <c r="K84" i="22"/>
  <c r="O84" i="22" s="1"/>
  <c r="J84" i="22"/>
  <c r="N84" i="22" s="1"/>
  <c r="J99" i="22"/>
  <c r="N99" i="22" s="1"/>
  <c r="J103" i="22"/>
  <c r="N103" i="22" s="1"/>
  <c r="J108" i="22"/>
  <c r="N108" i="22" s="1"/>
  <c r="J166" i="22"/>
  <c r="N166" i="22" s="1"/>
  <c r="K99" i="22"/>
  <c r="O99" i="22" s="1"/>
  <c r="K103" i="22"/>
  <c r="O103" i="22" s="1"/>
  <c r="K108" i="22"/>
  <c r="O108" i="22" s="1"/>
  <c r="G148" i="21" l="1"/>
  <c r="F148" i="21"/>
  <c r="E148" i="21"/>
  <c r="D148" i="21"/>
  <c r="C148" i="21"/>
  <c r="I148" i="21" s="1"/>
  <c r="M148" i="21" s="1"/>
  <c r="B148" i="21"/>
  <c r="F147" i="21"/>
  <c r="E147" i="21"/>
  <c r="D147" i="21"/>
  <c r="C147" i="21"/>
  <c r="B147" i="21"/>
  <c r="F146" i="21"/>
  <c r="E146" i="21"/>
  <c r="D146" i="21"/>
  <c r="C146" i="21"/>
  <c r="B146" i="21"/>
  <c r="F145" i="21"/>
  <c r="E145" i="21"/>
  <c r="D145" i="21"/>
  <c r="C145" i="21"/>
  <c r="B145" i="21"/>
  <c r="F144" i="21"/>
  <c r="E144" i="21"/>
  <c r="D144" i="21"/>
  <c r="C144" i="21"/>
  <c r="B144" i="21"/>
  <c r="F143" i="21"/>
  <c r="E143" i="21"/>
  <c r="D143" i="21"/>
  <c r="C143" i="21"/>
  <c r="B143" i="21"/>
  <c r="G142" i="21"/>
  <c r="F142" i="21"/>
  <c r="E142" i="21"/>
  <c r="D142" i="21"/>
  <c r="C142" i="21"/>
  <c r="B142" i="21"/>
  <c r="F141" i="21"/>
  <c r="B141" i="21"/>
  <c r="F140" i="21"/>
  <c r="E140" i="21"/>
  <c r="D140" i="21"/>
  <c r="C140" i="21"/>
  <c r="B140" i="21"/>
  <c r="G139" i="21"/>
  <c r="F139" i="21"/>
  <c r="E139" i="21"/>
  <c r="D139" i="21"/>
  <c r="C139" i="21"/>
  <c r="B139" i="21"/>
  <c r="F138" i="21"/>
  <c r="E138" i="21"/>
  <c r="D138" i="21"/>
  <c r="C138" i="21"/>
  <c r="B138" i="21"/>
  <c r="F137" i="21"/>
  <c r="E137" i="21"/>
  <c r="D137" i="21"/>
  <c r="C137" i="21"/>
  <c r="B137" i="21"/>
  <c r="G136" i="21"/>
  <c r="F136" i="21"/>
  <c r="B136" i="21"/>
  <c r="F133" i="21"/>
  <c r="E133" i="21"/>
  <c r="D133" i="21"/>
  <c r="C133" i="21"/>
  <c r="B133" i="21"/>
  <c r="G132" i="21"/>
  <c r="F132" i="21"/>
  <c r="E132" i="21"/>
  <c r="D132" i="21"/>
  <c r="C132" i="21"/>
  <c r="B132" i="21"/>
  <c r="F131" i="21"/>
  <c r="E131" i="21"/>
  <c r="D131" i="21"/>
  <c r="C131" i="21"/>
  <c r="B131" i="21"/>
  <c r="G130" i="21"/>
  <c r="F130" i="21"/>
  <c r="E130" i="21"/>
  <c r="D130" i="21"/>
  <c r="C130" i="21"/>
  <c r="B130" i="21"/>
  <c r="F129" i="21"/>
  <c r="E129" i="21"/>
  <c r="D129" i="21"/>
  <c r="C129" i="21"/>
  <c r="B129" i="21"/>
  <c r="F127" i="21"/>
  <c r="E127" i="21"/>
  <c r="D127" i="21"/>
  <c r="C127" i="21"/>
  <c r="B127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3" i="21"/>
  <c r="A132" i="21"/>
  <c r="A131" i="21"/>
  <c r="A130" i="21"/>
  <c r="A129" i="21"/>
  <c r="A127" i="21"/>
  <c r="O135" i="21"/>
  <c r="N135" i="21"/>
  <c r="M135" i="21"/>
  <c r="G169" i="21"/>
  <c r="F169" i="21"/>
  <c r="E169" i="21"/>
  <c r="D169" i="21"/>
  <c r="C169" i="21"/>
  <c r="B169" i="21"/>
  <c r="G168" i="21"/>
  <c r="F168" i="21"/>
  <c r="E168" i="21"/>
  <c r="D168" i="21"/>
  <c r="C168" i="21"/>
  <c r="B168" i="21"/>
  <c r="G167" i="21"/>
  <c r="F167" i="21"/>
  <c r="E167" i="21"/>
  <c r="D167" i="21"/>
  <c r="C167" i="21"/>
  <c r="B167" i="21"/>
  <c r="G166" i="21"/>
  <c r="F166" i="21"/>
  <c r="E166" i="21"/>
  <c r="D166" i="21"/>
  <c r="C166" i="21"/>
  <c r="B166" i="21"/>
  <c r="G165" i="21"/>
  <c r="F165" i="21"/>
  <c r="E165" i="21"/>
  <c r="D165" i="21"/>
  <c r="C165" i="21"/>
  <c r="B165" i="21"/>
  <c r="G164" i="21"/>
  <c r="F164" i="21"/>
  <c r="E164" i="21"/>
  <c r="D164" i="21"/>
  <c r="C164" i="21"/>
  <c r="B164" i="21"/>
  <c r="F162" i="21"/>
  <c r="E162" i="21"/>
  <c r="D162" i="21"/>
  <c r="C162" i="21"/>
  <c r="B162" i="21"/>
  <c r="F161" i="21"/>
  <c r="E161" i="21"/>
  <c r="D161" i="21"/>
  <c r="C161" i="21"/>
  <c r="B161" i="21"/>
  <c r="A169" i="21"/>
  <c r="A168" i="21"/>
  <c r="A167" i="21"/>
  <c r="A165" i="21"/>
  <c r="A164" i="21"/>
  <c r="A162" i="21"/>
  <c r="A161" i="21"/>
  <c r="G115" i="21"/>
  <c r="F115" i="21"/>
  <c r="E115" i="21"/>
  <c r="D115" i="21"/>
  <c r="C115" i="21"/>
  <c r="I115" i="21" s="1"/>
  <c r="M115" i="21" s="1"/>
  <c r="B115" i="21"/>
  <c r="F114" i="21"/>
  <c r="B114" i="21"/>
  <c r="G113" i="21"/>
  <c r="F113" i="21"/>
  <c r="E113" i="21"/>
  <c r="D113" i="21"/>
  <c r="C113" i="21"/>
  <c r="I113" i="21" s="1"/>
  <c r="M113" i="21" s="1"/>
  <c r="B113" i="21"/>
  <c r="G112" i="21"/>
  <c r="F112" i="21"/>
  <c r="E112" i="21"/>
  <c r="D112" i="21"/>
  <c r="C112" i="21"/>
  <c r="B112" i="21"/>
  <c r="G111" i="21"/>
  <c r="F111" i="21"/>
  <c r="E111" i="21"/>
  <c r="D111" i="21"/>
  <c r="C111" i="21"/>
  <c r="B111" i="21"/>
  <c r="G110" i="21"/>
  <c r="F110" i="21"/>
  <c r="E110" i="21"/>
  <c r="D110" i="21"/>
  <c r="C110" i="21"/>
  <c r="B110" i="21"/>
  <c r="G109" i="21"/>
  <c r="F109" i="21"/>
  <c r="E109" i="21"/>
  <c r="D109" i="21"/>
  <c r="C109" i="21"/>
  <c r="I109" i="21" s="1"/>
  <c r="M109" i="21" s="1"/>
  <c r="B109" i="21"/>
  <c r="G108" i="21"/>
  <c r="F108" i="21"/>
  <c r="B108" i="21"/>
  <c r="G106" i="21"/>
  <c r="F106" i="21"/>
  <c r="E106" i="21"/>
  <c r="D106" i="21"/>
  <c r="C106" i="21"/>
  <c r="B106" i="21"/>
  <c r="G105" i="21"/>
  <c r="F105" i="21"/>
  <c r="E105" i="21"/>
  <c r="D105" i="21"/>
  <c r="C105" i="21"/>
  <c r="I105" i="21" s="1"/>
  <c r="M105" i="21" s="1"/>
  <c r="B105" i="21"/>
  <c r="G103" i="21"/>
  <c r="F103" i="21"/>
  <c r="E103" i="21"/>
  <c r="D103" i="21"/>
  <c r="C103" i="21"/>
  <c r="B103" i="21"/>
  <c r="G102" i="21"/>
  <c r="I102" i="21" s="1"/>
  <c r="M102" i="21" s="1"/>
  <c r="F102" i="21"/>
  <c r="E102" i="21"/>
  <c r="D102" i="21"/>
  <c r="C102" i="21"/>
  <c r="B102" i="21"/>
  <c r="G101" i="21"/>
  <c r="F101" i="21"/>
  <c r="E101" i="21"/>
  <c r="D101" i="21"/>
  <c r="C101" i="21"/>
  <c r="B101" i="21"/>
  <c r="G100" i="21"/>
  <c r="F100" i="21"/>
  <c r="E100" i="21"/>
  <c r="D100" i="21"/>
  <c r="C100" i="21"/>
  <c r="I100" i="21" s="1"/>
  <c r="M100" i="21" s="1"/>
  <c r="B100" i="21"/>
  <c r="G99" i="21"/>
  <c r="F99" i="21"/>
  <c r="E99" i="21"/>
  <c r="D99" i="21"/>
  <c r="C99" i="21"/>
  <c r="B99" i="21"/>
  <c r="G98" i="21"/>
  <c r="F98" i="21"/>
  <c r="E98" i="21"/>
  <c r="D98" i="21"/>
  <c r="C98" i="21"/>
  <c r="B98" i="21"/>
  <c r="G97" i="21"/>
  <c r="F97" i="21"/>
  <c r="E97" i="21"/>
  <c r="D97" i="21"/>
  <c r="C97" i="21"/>
  <c r="I97" i="21" s="1"/>
  <c r="M97" i="21" s="1"/>
  <c r="B97" i="21"/>
  <c r="G96" i="21"/>
  <c r="F96" i="21"/>
  <c r="E96" i="21"/>
  <c r="D96" i="21"/>
  <c r="C96" i="21"/>
  <c r="I96" i="21" s="1"/>
  <c r="M96" i="21" s="1"/>
  <c r="B96" i="21"/>
  <c r="G95" i="21"/>
  <c r="F95" i="21"/>
  <c r="E95" i="21"/>
  <c r="D95" i="21"/>
  <c r="C95" i="21"/>
  <c r="B95" i="21"/>
  <c r="G94" i="21"/>
  <c r="F94" i="21"/>
  <c r="E94" i="21"/>
  <c r="D94" i="21"/>
  <c r="C94" i="21"/>
  <c r="B94" i="21"/>
  <c r="G93" i="21"/>
  <c r="F93" i="21"/>
  <c r="E93" i="21"/>
  <c r="D93" i="21"/>
  <c r="C93" i="21"/>
  <c r="B93" i="21"/>
  <c r="G92" i="21"/>
  <c r="F92" i="21"/>
  <c r="E92" i="21"/>
  <c r="D92" i="21"/>
  <c r="C92" i="21"/>
  <c r="I92" i="21" s="1"/>
  <c r="M92" i="21" s="1"/>
  <c r="B92" i="21"/>
  <c r="G91" i="21"/>
  <c r="F91" i="21"/>
  <c r="E91" i="21"/>
  <c r="D91" i="21"/>
  <c r="C91" i="21"/>
  <c r="B91" i="21"/>
  <c r="G90" i="21"/>
  <c r="F90" i="21"/>
  <c r="E90" i="21"/>
  <c r="D90" i="21"/>
  <c r="C90" i="21"/>
  <c r="B90" i="21"/>
  <c r="G89" i="21"/>
  <c r="F89" i="21"/>
  <c r="E89" i="21"/>
  <c r="D89" i="21"/>
  <c r="C89" i="21"/>
  <c r="I89" i="21" s="1"/>
  <c r="M89" i="21" s="1"/>
  <c r="B89" i="21"/>
  <c r="G88" i="21"/>
  <c r="F88" i="21"/>
  <c r="E88" i="21"/>
  <c r="D88" i="21"/>
  <c r="C88" i="21"/>
  <c r="I88" i="21" s="1"/>
  <c r="M88" i="21" s="1"/>
  <c r="B88" i="21"/>
  <c r="G87" i="21"/>
  <c r="F87" i="21"/>
  <c r="E87" i="21"/>
  <c r="D87" i="21"/>
  <c r="C87" i="21"/>
  <c r="B87" i="21"/>
  <c r="G86" i="21"/>
  <c r="F86" i="21"/>
  <c r="E86" i="21"/>
  <c r="D86" i="21"/>
  <c r="C86" i="21"/>
  <c r="B86" i="21"/>
  <c r="G85" i="21"/>
  <c r="F85" i="21"/>
  <c r="E85" i="21"/>
  <c r="D85" i="21"/>
  <c r="C85" i="21"/>
  <c r="B85" i="21"/>
  <c r="G84" i="21"/>
  <c r="F84" i="21"/>
  <c r="E84" i="21"/>
  <c r="D84" i="21"/>
  <c r="C84" i="21"/>
  <c r="I84" i="21" s="1"/>
  <c r="M84" i="21" s="1"/>
  <c r="B84" i="21"/>
  <c r="G83" i="21"/>
  <c r="F83" i="21"/>
  <c r="E83" i="21"/>
  <c r="D83" i="21"/>
  <c r="C83" i="21"/>
  <c r="B83" i="21"/>
  <c r="G82" i="21"/>
  <c r="F82" i="21"/>
  <c r="E82" i="21"/>
  <c r="D82" i="21"/>
  <c r="C82" i="21"/>
  <c r="B82" i="21"/>
  <c r="A115" i="21"/>
  <c r="A114" i="21"/>
  <c r="A113" i="21"/>
  <c r="A112" i="21"/>
  <c r="A111" i="21"/>
  <c r="A110" i="21"/>
  <c r="A109" i="21"/>
  <c r="A108" i="21"/>
  <c r="A106" i="21"/>
  <c r="A105" i="21"/>
  <c r="A103" i="21"/>
  <c r="A102" i="21"/>
  <c r="A101" i="2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I112" i="21"/>
  <c r="M112" i="21" s="1"/>
  <c r="G57" i="21"/>
  <c r="F57" i="21"/>
  <c r="E57" i="21"/>
  <c r="D57" i="21"/>
  <c r="C57" i="21"/>
  <c r="B57" i="21"/>
  <c r="G56" i="21"/>
  <c r="F56" i="21"/>
  <c r="E56" i="21"/>
  <c r="D56" i="21"/>
  <c r="C56" i="21"/>
  <c r="B56" i="21"/>
  <c r="G55" i="21"/>
  <c r="F55" i="21"/>
  <c r="E55" i="21"/>
  <c r="D55" i="21"/>
  <c r="C55" i="21"/>
  <c r="B55" i="21"/>
  <c r="F54" i="21"/>
  <c r="E54" i="21"/>
  <c r="D54" i="21"/>
  <c r="C54" i="21"/>
  <c r="B54" i="21"/>
  <c r="F70" i="21"/>
  <c r="E70" i="21"/>
  <c r="D70" i="21"/>
  <c r="C70" i="21"/>
  <c r="B70" i="21"/>
  <c r="G69" i="21"/>
  <c r="F69" i="21"/>
  <c r="E69" i="21"/>
  <c r="D69" i="21"/>
  <c r="C69" i="21"/>
  <c r="B69" i="21"/>
  <c r="F68" i="21"/>
  <c r="E68" i="21"/>
  <c r="D68" i="21"/>
  <c r="C68" i="21"/>
  <c r="B68" i="21"/>
  <c r="F67" i="21"/>
  <c r="E67" i="21"/>
  <c r="D67" i="21"/>
  <c r="C67" i="21"/>
  <c r="B67" i="21"/>
  <c r="G66" i="21"/>
  <c r="F66" i="21"/>
  <c r="E66" i="21"/>
  <c r="D66" i="21"/>
  <c r="C66" i="21"/>
  <c r="B66" i="21"/>
  <c r="G65" i="21"/>
  <c r="F65" i="21"/>
  <c r="E65" i="21"/>
  <c r="D65" i="21"/>
  <c r="C65" i="21"/>
  <c r="B65" i="21"/>
  <c r="F64" i="21"/>
  <c r="B64" i="21"/>
  <c r="F63" i="21"/>
  <c r="E63" i="21"/>
  <c r="D63" i="21"/>
  <c r="C63" i="21"/>
  <c r="B63" i="21"/>
  <c r="G62" i="21"/>
  <c r="F62" i="21"/>
  <c r="E62" i="21"/>
  <c r="D62" i="21"/>
  <c r="C62" i="21"/>
  <c r="B62" i="21"/>
  <c r="F61" i="21"/>
  <c r="E61" i="21"/>
  <c r="D61" i="21"/>
  <c r="C61" i="21"/>
  <c r="B61" i="21"/>
  <c r="F60" i="21"/>
  <c r="E60" i="21"/>
  <c r="D60" i="21"/>
  <c r="C60" i="21"/>
  <c r="B60" i="21"/>
  <c r="G59" i="21"/>
  <c r="F59" i="21"/>
  <c r="B59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7" i="21"/>
  <c r="A56" i="21"/>
  <c r="A55" i="21"/>
  <c r="A54" i="21"/>
  <c r="F40" i="21"/>
  <c r="E40" i="21"/>
  <c r="D40" i="21"/>
  <c r="C40" i="21"/>
  <c r="B40" i="21"/>
  <c r="F39" i="21"/>
  <c r="B39" i="21"/>
  <c r="F38" i="21"/>
  <c r="E38" i="21"/>
  <c r="D38" i="21"/>
  <c r="C38" i="21"/>
  <c r="B38" i="21"/>
  <c r="G37" i="21"/>
  <c r="F37" i="21"/>
  <c r="E37" i="21"/>
  <c r="D37" i="21"/>
  <c r="C37" i="21"/>
  <c r="B37" i="21"/>
  <c r="F36" i="21"/>
  <c r="E36" i="21"/>
  <c r="D36" i="21"/>
  <c r="C36" i="21"/>
  <c r="B36" i="21"/>
  <c r="G35" i="21"/>
  <c r="F35" i="21"/>
  <c r="B35" i="21"/>
  <c r="G34" i="21"/>
  <c r="F34" i="21"/>
  <c r="E34" i="21"/>
  <c r="D34" i="21"/>
  <c r="C34" i="21"/>
  <c r="B34" i="21"/>
  <c r="F33" i="21"/>
  <c r="E33" i="21"/>
  <c r="D33" i="21"/>
  <c r="C33" i="21"/>
  <c r="B33" i="21"/>
  <c r="F32" i="21"/>
  <c r="E32" i="21"/>
  <c r="D32" i="21"/>
  <c r="C32" i="21"/>
  <c r="B32" i="21"/>
  <c r="G31" i="21"/>
  <c r="F31" i="21"/>
  <c r="E31" i="21"/>
  <c r="D31" i="21"/>
  <c r="C31" i="21"/>
  <c r="B31" i="21"/>
  <c r="F30" i="21"/>
  <c r="E30" i="21"/>
  <c r="D30" i="21"/>
  <c r="C30" i="21"/>
  <c r="B30" i="21"/>
  <c r="F29" i="21"/>
  <c r="E29" i="21"/>
  <c r="D29" i="21"/>
  <c r="C29" i="21"/>
  <c r="B29" i="21"/>
  <c r="F28" i="21"/>
  <c r="E28" i="21"/>
  <c r="D28" i="21"/>
  <c r="C28" i="21"/>
  <c r="B28" i="21"/>
  <c r="F26" i="21"/>
  <c r="E26" i="21"/>
  <c r="D26" i="21"/>
  <c r="C26" i="21"/>
  <c r="B26" i="21"/>
  <c r="F25" i="21"/>
  <c r="E25" i="21"/>
  <c r="D25" i="21"/>
  <c r="C25" i="21"/>
  <c r="B25" i="21"/>
  <c r="G23" i="21"/>
  <c r="F23" i="21"/>
  <c r="E23" i="21"/>
  <c r="D23" i="21"/>
  <c r="C23" i="21"/>
  <c r="B23" i="21"/>
  <c r="F22" i="21"/>
  <c r="E22" i="21"/>
  <c r="D22" i="21"/>
  <c r="C22" i="21"/>
  <c r="B22" i="21"/>
  <c r="F21" i="21"/>
  <c r="E21" i="21"/>
  <c r="D21" i="21"/>
  <c r="C21" i="21"/>
  <c r="B21" i="21"/>
  <c r="G20" i="21"/>
  <c r="F20" i="21"/>
  <c r="E20" i="21"/>
  <c r="D20" i="21"/>
  <c r="C20" i="21"/>
  <c r="B20" i="21"/>
  <c r="F19" i="21"/>
  <c r="E19" i="21"/>
  <c r="D19" i="21"/>
  <c r="C19" i="21"/>
  <c r="B19" i="21"/>
  <c r="F18" i="21"/>
  <c r="E18" i="21"/>
  <c r="D18" i="21"/>
  <c r="C18" i="21"/>
  <c r="B18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6" i="21"/>
  <c r="A25" i="21"/>
  <c r="A23" i="21"/>
  <c r="A22" i="21"/>
  <c r="A21" i="21"/>
  <c r="A20" i="21"/>
  <c r="A19" i="21"/>
  <c r="A18" i="21"/>
  <c r="G88" i="20"/>
  <c r="F88" i="20"/>
  <c r="E88" i="20"/>
  <c r="D88" i="20"/>
  <c r="C88" i="20"/>
  <c r="B88" i="20"/>
  <c r="G87" i="20"/>
  <c r="F87" i="20"/>
  <c r="E87" i="20"/>
  <c r="D87" i="20"/>
  <c r="C87" i="20"/>
  <c r="B87" i="20"/>
  <c r="G86" i="20"/>
  <c r="F86" i="20"/>
  <c r="E86" i="20"/>
  <c r="D86" i="20"/>
  <c r="C86" i="20"/>
  <c r="B86" i="20"/>
  <c r="G85" i="20"/>
  <c r="F85" i="20"/>
  <c r="B85" i="20"/>
  <c r="G84" i="20"/>
  <c r="F84" i="20"/>
  <c r="E84" i="20"/>
  <c r="D84" i="20"/>
  <c r="C84" i="20"/>
  <c r="B84" i="20"/>
  <c r="G83" i="20"/>
  <c r="F83" i="20"/>
  <c r="E83" i="20"/>
  <c r="D83" i="20"/>
  <c r="C83" i="20"/>
  <c r="B83" i="20"/>
  <c r="F81" i="20"/>
  <c r="E81" i="20"/>
  <c r="D81" i="20"/>
  <c r="C81" i="20"/>
  <c r="B81" i="20"/>
  <c r="F80" i="20"/>
  <c r="E80" i="20"/>
  <c r="D80" i="20"/>
  <c r="C80" i="20"/>
  <c r="B80" i="20"/>
  <c r="A85" i="20"/>
  <c r="A88" i="20"/>
  <c r="A87" i="20"/>
  <c r="A86" i="20"/>
  <c r="A84" i="20"/>
  <c r="A83" i="20"/>
  <c r="A81" i="20"/>
  <c r="A80" i="20"/>
  <c r="F67" i="20"/>
  <c r="E67" i="20"/>
  <c r="D67" i="20"/>
  <c r="C67" i="20"/>
  <c r="B67" i="20"/>
  <c r="F66" i="20"/>
  <c r="E66" i="20"/>
  <c r="D66" i="20"/>
  <c r="C66" i="20"/>
  <c r="B66" i="20"/>
  <c r="F65" i="20"/>
  <c r="E65" i="20"/>
  <c r="D65" i="20"/>
  <c r="C65" i="20"/>
  <c r="B65" i="20"/>
  <c r="G64" i="20"/>
  <c r="F64" i="20"/>
  <c r="B64" i="20"/>
  <c r="A67" i="20"/>
  <c r="A66" i="20"/>
  <c r="A65" i="20"/>
  <c r="A64" i="20"/>
  <c r="K62" i="20"/>
  <c r="O62" i="20" s="1"/>
  <c r="J62" i="20"/>
  <c r="N62" i="20" s="1"/>
  <c r="I62" i="20"/>
  <c r="M62" i="20" s="1"/>
  <c r="F61" i="20"/>
  <c r="E61" i="20"/>
  <c r="D61" i="20"/>
  <c r="C61" i="20"/>
  <c r="B61" i="20"/>
  <c r="F59" i="20"/>
  <c r="E59" i="20"/>
  <c r="D59" i="20"/>
  <c r="C59" i="20"/>
  <c r="B59" i="20"/>
  <c r="A61" i="20"/>
  <c r="A59" i="20"/>
  <c r="F32" i="20"/>
  <c r="E32" i="20"/>
  <c r="D32" i="20"/>
  <c r="C32" i="20"/>
  <c r="B32" i="20"/>
  <c r="F31" i="20"/>
  <c r="E31" i="20"/>
  <c r="D31" i="20"/>
  <c r="C31" i="20"/>
  <c r="B31" i="20"/>
  <c r="F30" i="20"/>
  <c r="E30" i="20"/>
  <c r="D30" i="20"/>
  <c r="C30" i="20"/>
  <c r="B30" i="20"/>
  <c r="G29" i="20"/>
  <c r="F29" i="20"/>
  <c r="B29" i="20"/>
  <c r="A32" i="20"/>
  <c r="A31" i="20"/>
  <c r="A30" i="20"/>
  <c r="A29" i="20"/>
  <c r="G27" i="20"/>
  <c r="F27" i="20"/>
  <c r="E27" i="20"/>
  <c r="D27" i="20"/>
  <c r="C27" i="20"/>
  <c r="B27" i="20"/>
  <c r="G26" i="20"/>
  <c r="F26" i="20"/>
  <c r="E26" i="20"/>
  <c r="D26" i="20"/>
  <c r="C26" i="20"/>
  <c r="B26" i="20"/>
  <c r="A27" i="20"/>
  <c r="A26" i="20"/>
  <c r="G148" i="19"/>
  <c r="F148" i="19"/>
  <c r="E148" i="19"/>
  <c r="D148" i="19"/>
  <c r="C148" i="19"/>
  <c r="B148" i="19"/>
  <c r="F147" i="19"/>
  <c r="E147" i="19"/>
  <c r="D147" i="19"/>
  <c r="C147" i="19"/>
  <c r="B147" i="19"/>
  <c r="F146" i="19"/>
  <c r="E146" i="19"/>
  <c r="D146" i="19"/>
  <c r="C146" i="19"/>
  <c r="B146" i="19"/>
  <c r="F145" i="19"/>
  <c r="E145" i="19"/>
  <c r="D145" i="19"/>
  <c r="C145" i="19"/>
  <c r="B145" i="19"/>
  <c r="F144" i="19"/>
  <c r="E144" i="19"/>
  <c r="D144" i="19"/>
  <c r="C144" i="19"/>
  <c r="B144" i="19"/>
  <c r="F143" i="19"/>
  <c r="E143" i="19"/>
  <c r="D143" i="19"/>
  <c r="C143" i="19"/>
  <c r="B143" i="19"/>
  <c r="G142" i="19"/>
  <c r="F142" i="19"/>
  <c r="E142" i="19"/>
  <c r="D142" i="19"/>
  <c r="C142" i="19"/>
  <c r="B142" i="19"/>
  <c r="F141" i="19"/>
  <c r="B141" i="19"/>
  <c r="F140" i="19"/>
  <c r="E140" i="19"/>
  <c r="D140" i="19"/>
  <c r="C140" i="19"/>
  <c r="B140" i="19"/>
  <c r="G139" i="19"/>
  <c r="F139" i="19"/>
  <c r="E139" i="19"/>
  <c r="D139" i="19"/>
  <c r="C139" i="19"/>
  <c r="B139" i="19"/>
  <c r="F138" i="19"/>
  <c r="E138" i="19"/>
  <c r="D138" i="19"/>
  <c r="C138" i="19"/>
  <c r="B138" i="19"/>
  <c r="F137" i="19"/>
  <c r="E137" i="19"/>
  <c r="D137" i="19"/>
  <c r="C137" i="19"/>
  <c r="B137" i="19"/>
  <c r="G136" i="19"/>
  <c r="F136" i="19"/>
  <c r="B136" i="19"/>
  <c r="F133" i="19"/>
  <c r="E133" i="19"/>
  <c r="D133" i="19"/>
  <c r="C133" i="19"/>
  <c r="B133" i="19"/>
  <c r="G132" i="19"/>
  <c r="F132" i="19"/>
  <c r="E132" i="19"/>
  <c r="D132" i="19"/>
  <c r="C132" i="19"/>
  <c r="B132" i="19"/>
  <c r="F131" i="19"/>
  <c r="E131" i="19"/>
  <c r="D131" i="19"/>
  <c r="C131" i="19"/>
  <c r="B131" i="19"/>
  <c r="G130" i="19"/>
  <c r="F130" i="19"/>
  <c r="E130" i="19"/>
  <c r="D130" i="19"/>
  <c r="C130" i="19"/>
  <c r="B130" i="19"/>
  <c r="F129" i="19"/>
  <c r="E129" i="19"/>
  <c r="D129" i="19"/>
  <c r="C129" i="19"/>
  <c r="B129" i="19"/>
  <c r="F127" i="19"/>
  <c r="E127" i="19"/>
  <c r="D127" i="19"/>
  <c r="C127" i="19"/>
  <c r="B127" i="19"/>
  <c r="A148" i="19"/>
  <c r="A147" i="19"/>
  <c r="A146" i="19"/>
  <c r="A145" i="19"/>
  <c r="A144" i="19"/>
  <c r="A143" i="19"/>
  <c r="A142" i="19"/>
  <c r="A141" i="19"/>
  <c r="A140" i="19"/>
  <c r="A139" i="19"/>
  <c r="A138" i="19"/>
  <c r="A137" i="19"/>
  <c r="A136" i="19"/>
  <c r="A133" i="19"/>
  <c r="A132" i="19"/>
  <c r="A131" i="19"/>
  <c r="A130" i="19"/>
  <c r="A129" i="19"/>
  <c r="A127" i="19"/>
  <c r="G169" i="19"/>
  <c r="F169" i="19"/>
  <c r="E169" i="19"/>
  <c r="D169" i="19"/>
  <c r="C169" i="19"/>
  <c r="B169" i="19"/>
  <c r="G168" i="19"/>
  <c r="F168" i="19"/>
  <c r="E168" i="19"/>
  <c r="D168" i="19"/>
  <c r="C168" i="19"/>
  <c r="B168" i="19"/>
  <c r="G167" i="19"/>
  <c r="F167" i="19"/>
  <c r="E167" i="19"/>
  <c r="D167" i="19"/>
  <c r="C167" i="19"/>
  <c r="B167" i="19"/>
  <c r="G166" i="19"/>
  <c r="F166" i="19"/>
  <c r="B166" i="19"/>
  <c r="G165" i="19"/>
  <c r="F165" i="19"/>
  <c r="E165" i="19"/>
  <c r="D165" i="19"/>
  <c r="C165" i="19"/>
  <c r="B165" i="19"/>
  <c r="G164" i="19"/>
  <c r="F164" i="19"/>
  <c r="E164" i="19"/>
  <c r="D164" i="19"/>
  <c r="C164" i="19"/>
  <c r="B164" i="19"/>
  <c r="F162" i="19"/>
  <c r="E162" i="19"/>
  <c r="D162" i="19"/>
  <c r="C162" i="19"/>
  <c r="B162" i="19"/>
  <c r="F161" i="19"/>
  <c r="E161" i="19"/>
  <c r="D161" i="19"/>
  <c r="C161" i="19"/>
  <c r="B161" i="19"/>
  <c r="A166" i="19"/>
  <c r="A169" i="19"/>
  <c r="A168" i="19"/>
  <c r="A167" i="19"/>
  <c r="A165" i="19"/>
  <c r="A164" i="19"/>
  <c r="A162" i="19"/>
  <c r="A161" i="19"/>
  <c r="F70" i="19"/>
  <c r="E70" i="19"/>
  <c r="D70" i="19"/>
  <c r="C70" i="19"/>
  <c r="B70" i="19"/>
  <c r="G69" i="19"/>
  <c r="F69" i="19"/>
  <c r="E69" i="19"/>
  <c r="D69" i="19"/>
  <c r="C69" i="19"/>
  <c r="B69" i="19"/>
  <c r="F68" i="19"/>
  <c r="E68" i="19"/>
  <c r="D68" i="19"/>
  <c r="C68" i="19"/>
  <c r="B68" i="19"/>
  <c r="F67" i="19"/>
  <c r="E67" i="19"/>
  <c r="D67" i="19"/>
  <c r="C67" i="19"/>
  <c r="B67" i="19"/>
  <c r="G66" i="19"/>
  <c r="F66" i="19"/>
  <c r="E66" i="19"/>
  <c r="D66" i="19"/>
  <c r="C66" i="19"/>
  <c r="B66" i="19"/>
  <c r="G65" i="19"/>
  <c r="F65" i="19"/>
  <c r="E65" i="19"/>
  <c r="D65" i="19"/>
  <c r="C65" i="19"/>
  <c r="B65" i="19"/>
  <c r="F64" i="19"/>
  <c r="B64" i="19"/>
  <c r="F63" i="19"/>
  <c r="E63" i="19"/>
  <c r="D63" i="19"/>
  <c r="C63" i="19"/>
  <c r="B63" i="19"/>
  <c r="G62" i="19"/>
  <c r="F62" i="19"/>
  <c r="E62" i="19"/>
  <c r="D62" i="19"/>
  <c r="C62" i="19"/>
  <c r="B62" i="19"/>
  <c r="F61" i="19"/>
  <c r="E61" i="19"/>
  <c r="D61" i="19"/>
  <c r="C61" i="19"/>
  <c r="B61" i="19"/>
  <c r="F60" i="19"/>
  <c r="E60" i="19"/>
  <c r="D60" i="19"/>
  <c r="C60" i="19"/>
  <c r="B60" i="19"/>
  <c r="G59" i="19"/>
  <c r="F59" i="19"/>
  <c r="B59" i="19"/>
  <c r="G57" i="19"/>
  <c r="F57" i="19"/>
  <c r="E57" i="19"/>
  <c r="D57" i="19"/>
  <c r="C57" i="19"/>
  <c r="B57" i="19"/>
  <c r="G56" i="19"/>
  <c r="F56" i="19"/>
  <c r="E56" i="19"/>
  <c r="D56" i="19"/>
  <c r="C56" i="19"/>
  <c r="B56" i="19"/>
  <c r="G55" i="19"/>
  <c r="F55" i="19"/>
  <c r="E55" i="19"/>
  <c r="D55" i="19"/>
  <c r="C55" i="19"/>
  <c r="B55" i="19"/>
  <c r="F54" i="19"/>
  <c r="E54" i="19"/>
  <c r="D54" i="19"/>
  <c r="C54" i="19"/>
  <c r="B54" i="19"/>
  <c r="F40" i="19"/>
  <c r="E40" i="19"/>
  <c r="D40" i="19"/>
  <c r="C40" i="19"/>
  <c r="B40" i="19"/>
  <c r="F39" i="19"/>
  <c r="B39" i="19"/>
  <c r="F38" i="19"/>
  <c r="E38" i="19"/>
  <c r="D38" i="19"/>
  <c r="C38" i="19"/>
  <c r="B38" i="19"/>
  <c r="G37" i="19"/>
  <c r="F37" i="19"/>
  <c r="E37" i="19"/>
  <c r="D37" i="19"/>
  <c r="C37" i="19"/>
  <c r="B37" i="19"/>
  <c r="F36" i="19"/>
  <c r="E36" i="19"/>
  <c r="D36" i="19"/>
  <c r="C36" i="19"/>
  <c r="B36" i="19"/>
  <c r="G35" i="19"/>
  <c r="F35" i="19"/>
  <c r="B35" i="19"/>
  <c r="G34" i="19"/>
  <c r="F34" i="19"/>
  <c r="E34" i="19"/>
  <c r="D34" i="19"/>
  <c r="C34" i="19"/>
  <c r="B34" i="19"/>
  <c r="F33" i="19"/>
  <c r="E33" i="19"/>
  <c r="D33" i="19"/>
  <c r="C33" i="19"/>
  <c r="B33" i="19"/>
  <c r="F32" i="19"/>
  <c r="E32" i="19"/>
  <c r="D32" i="19"/>
  <c r="C32" i="19"/>
  <c r="B32" i="19"/>
  <c r="G31" i="19"/>
  <c r="F31" i="19"/>
  <c r="E31" i="19"/>
  <c r="D31" i="19"/>
  <c r="C31" i="19"/>
  <c r="B31" i="19"/>
  <c r="F30" i="19"/>
  <c r="E30" i="19"/>
  <c r="D30" i="19"/>
  <c r="C30" i="19"/>
  <c r="B30" i="19"/>
  <c r="F29" i="19"/>
  <c r="E29" i="19"/>
  <c r="D29" i="19"/>
  <c r="C29" i="19"/>
  <c r="B29" i="19"/>
  <c r="F28" i="19"/>
  <c r="E28" i="19"/>
  <c r="D28" i="19"/>
  <c r="C28" i="19"/>
  <c r="B28" i="19"/>
  <c r="F26" i="19"/>
  <c r="E26" i="19"/>
  <c r="D26" i="19"/>
  <c r="C26" i="19"/>
  <c r="B26" i="19"/>
  <c r="F25" i="19"/>
  <c r="E25" i="19"/>
  <c r="D25" i="19"/>
  <c r="C25" i="19"/>
  <c r="B25" i="19"/>
  <c r="G23" i="19"/>
  <c r="F23" i="19"/>
  <c r="E23" i="19"/>
  <c r="D23" i="19"/>
  <c r="C23" i="19"/>
  <c r="B23" i="19"/>
  <c r="F22" i="19"/>
  <c r="E22" i="19"/>
  <c r="D22" i="19"/>
  <c r="C22" i="19"/>
  <c r="B22" i="19"/>
  <c r="F21" i="19"/>
  <c r="E21" i="19"/>
  <c r="D21" i="19"/>
  <c r="C21" i="19"/>
  <c r="B21" i="19"/>
  <c r="G20" i="19"/>
  <c r="F20" i="19"/>
  <c r="E20" i="19"/>
  <c r="D20" i="19"/>
  <c r="C20" i="19"/>
  <c r="B20" i="19"/>
  <c r="F19" i="19"/>
  <c r="E19" i="19"/>
  <c r="D19" i="19"/>
  <c r="C19" i="19"/>
  <c r="B19" i="19"/>
  <c r="F18" i="19"/>
  <c r="E18" i="19"/>
  <c r="D18" i="19"/>
  <c r="C18" i="19"/>
  <c r="B18" i="19"/>
  <c r="G175" i="17"/>
  <c r="F175" i="17"/>
  <c r="E175" i="17"/>
  <c r="D175" i="17"/>
  <c r="C175" i="17"/>
  <c r="B175" i="17"/>
  <c r="G174" i="17"/>
  <c r="F174" i="17"/>
  <c r="E174" i="17"/>
  <c r="D174" i="17"/>
  <c r="C174" i="17"/>
  <c r="B174" i="17"/>
  <c r="G173" i="17"/>
  <c r="F173" i="17"/>
  <c r="E173" i="17"/>
  <c r="D173" i="17"/>
  <c r="C173" i="17"/>
  <c r="B173" i="17"/>
  <c r="G172" i="17"/>
  <c r="F172" i="17"/>
  <c r="B172" i="17"/>
  <c r="G171" i="17"/>
  <c r="F171" i="17"/>
  <c r="E171" i="17"/>
  <c r="D171" i="17"/>
  <c r="C171" i="17"/>
  <c r="B171" i="17"/>
  <c r="G170" i="17"/>
  <c r="F170" i="17"/>
  <c r="E170" i="17"/>
  <c r="D170" i="17"/>
  <c r="C170" i="17"/>
  <c r="B170" i="17"/>
  <c r="G166" i="17"/>
  <c r="F166" i="17"/>
  <c r="B166" i="17"/>
  <c r="F168" i="17"/>
  <c r="E168" i="17"/>
  <c r="D168" i="17"/>
  <c r="C168" i="17"/>
  <c r="B168" i="17"/>
  <c r="F167" i="17"/>
  <c r="E167" i="17"/>
  <c r="D167" i="17"/>
  <c r="C167" i="17"/>
  <c r="B167" i="17"/>
  <c r="B14" i="18"/>
  <c r="A165" i="22" s="1"/>
  <c r="B8" i="18"/>
  <c r="G154" i="17"/>
  <c r="F154" i="17"/>
  <c r="E154" i="17"/>
  <c r="D154" i="17"/>
  <c r="C154" i="17"/>
  <c r="F153" i="17"/>
  <c r="E153" i="17"/>
  <c r="D153" i="17"/>
  <c r="C153" i="17"/>
  <c r="F152" i="17"/>
  <c r="E152" i="17"/>
  <c r="D152" i="17"/>
  <c r="C152" i="17"/>
  <c r="F151" i="17"/>
  <c r="E151" i="17"/>
  <c r="D151" i="17"/>
  <c r="C151" i="17"/>
  <c r="F150" i="17"/>
  <c r="E150" i="17"/>
  <c r="D150" i="17"/>
  <c r="C150" i="17"/>
  <c r="F149" i="17"/>
  <c r="E149" i="17"/>
  <c r="D149" i="17"/>
  <c r="C149" i="17"/>
  <c r="G148" i="17"/>
  <c r="F148" i="17"/>
  <c r="E148" i="17"/>
  <c r="D148" i="17"/>
  <c r="C148" i="17"/>
  <c r="I148" i="17" s="1"/>
  <c r="M148" i="17" s="1"/>
  <c r="F147" i="17"/>
  <c r="F146" i="17"/>
  <c r="E146" i="17"/>
  <c r="D146" i="17"/>
  <c r="C146" i="17"/>
  <c r="G145" i="17"/>
  <c r="F145" i="17"/>
  <c r="E145" i="17"/>
  <c r="D145" i="17"/>
  <c r="C145" i="17"/>
  <c r="F144" i="17"/>
  <c r="E144" i="17"/>
  <c r="D144" i="17"/>
  <c r="C144" i="17"/>
  <c r="F143" i="17"/>
  <c r="E143" i="17"/>
  <c r="D143" i="17"/>
  <c r="C143" i="17"/>
  <c r="G142" i="17"/>
  <c r="F142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F139" i="17"/>
  <c r="E139" i="17"/>
  <c r="D139" i="17"/>
  <c r="C139" i="17"/>
  <c r="B139" i="17"/>
  <c r="G138" i="17"/>
  <c r="F138" i="17"/>
  <c r="E138" i="17"/>
  <c r="D138" i="17"/>
  <c r="C138" i="17"/>
  <c r="B138" i="17"/>
  <c r="F137" i="17"/>
  <c r="E137" i="17"/>
  <c r="D137" i="17"/>
  <c r="C137" i="17"/>
  <c r="B137" i="17"/>
  <c r="G136" i="17"/>
  <c r="F136" i="17"/>
  <c r="E136" i="17"/>
  <c r="D136" i="17"/>
  <c r="C136" i="17"/>
  <c r="B136" i="17"/>
  <c r="F135" i="17"/>
  <c r="E135" i="17"/>
  <c r="D135" i="17"/>
  <c r="C135" i="17"/>
  <c r="B135" i="17"/>
  <c r="G134" i="17"/>
  <c r="F134" i="17"/>
  <c r="B134" i="17"/>
  <c r="F133" i="17"/>
  <c r="E133" i="17"/>
  <c r="D133" i="17"/>
  <c r="C133" i="17"/>
  <c r="B133" i="17"/>
  <c r="O141" i="17"/>
  <c r="N141" i="17"/>
  <c r="M141" i="17"/>
  <c r="G105" i="17"/>
  <c r="F105" i="17"/>
  <c r="E105" i="17"/>
  <c r="D105" i="17"/>
  <c r="C105" i="17"/>
  <c r="B105" i="17"/>
  <c r="G104" i="17"/>
  <c r="F104" i="17"/>
  <c r="E104" i="17"/>
  <c r="D104" i="17"/>
  <c r="C104" i="17"/>
  <c r="B104" i="17"/>
  <c r="G103" i="17"/>
  <c r="F103" i="17"/>
  <c r="B103" i="17"/>
  <c r="G102" i="17"/>
  <c r="F102" i="17"/>
  <c r="E102" i="17"/>
  <c r="D102" i="17"/>
  <c r="C102" i="17"/>
  <c r="B102" i="17"/>
  <c r="G101" i="17"/>
  <c r="F101" i="17"/>
  <c r="E101" i="17"/>
  <c r="D101" i="17"/>
  <c r="C101" i="17"/>
  <c r="B101" i="17"/>
  <c r="G100" i="17"/>
  <c r="F100" i="17"/>
  <c r="E100" i="17"/>
  <c r="D100" i="17"/>
  <c r="C100" i="17"/>
  <c r="B100" i="17"/>
  <c r="G99" i="17"/>
  <c r="F99" i="17"/>
  <c r="E99" i="17"/>
  <c r="D99" i="17"/>
  <c r="C99" i="17"/>
  <c r="B99" i="17"/>
  <c r="G98" i="17"/>
  <c r="F98" i="17"/>
  <c r="E98" i="17"/>
  <c r="D98" i="17"/>
  <c r="C98" i="17"/>
  <c r="B98" i="17"/>
  <c r="G97" i="17"/>
  <c r="F97" i="17"/>
  <c r="E97" i="17"/>
  <c r="D97" i="17"/>
  <c r="C97" i="17"/>
  <c r="B97" i="17"/>
  <c r="G96" i="17"/>
  <c r="F96" i="17"/>
  <c r="E96" i="17"/>
  <c r="D96" i="17"/>
  <c r="C96" i="17"/>
  <c r="B96" i="17"/>
  <c r="G95" i="17"/>
  <c r="F95" i="17"/>
  <c r="E95" i="17"/>
  <c r="D95" i="17"/>
  <c r="C95" i="17"/>
  <c r="B95" i="17"/>
  <c r="G94" i="17"/>
  <c r="F94" i="17"/>
  <c r="E94" i="17"/>
  <c r="D94" i="17"/>
  <c r="C94" i="17"/>
  <c r="B94" i="17"/>
  <c r="G93" i="17"/>
  <c r="F93" i="17"/>
  <c r="E93" i="17"/>
  <c r="D93" i="17"/>
  <c r="C93" i="17"/>
  <c r="B93" i="17"/>
  <c r="G92" i="17"/>
  <c r="F92" i="17"/>
  <c r="E92" i="17"/>
  <c r="D92" i="17"/>
  <c r="C92" i="17"/>
  <c r="B92" i="17"/>
  <c r="G91" i="17"/>
  <c r="F91" i="17"/>
  <c r="E91" i="17"/>
  <c r="D91" i="17"/>
  <c r="C91" i="17"/>
  <c r="B91" i="17"/>
  <c r="G90" i="17"/>
  <c r="F90" i="17"/>
  <c r="E90" i="17"/>
  <c r="D90" i="17"/>
  <c r="C90" i="17"/>
  <c r="B90" i="17"/>
  <c r="G89" i="17"/>
  <c r="F89" i="17"/>
  <c r="E89" i="17"/>
  <c r="D89" i="17"/>
  <c r="C89" i="17"/>
  <c r="B89" i="17"/>
  <c r="G88" i="17"/>
  <c r="F88" i="17"/>
  <c r="E88" i="17"/>
  <c r="D88" i="17"/>
  <c r="C88" i="17"/>
  <c r="B88" i="17"/>
  <c r="G87" i="17"/>
  <c r="F87" i="17"/>
  <c r="E87" i="17"/>
  <c r="D87" i="17"/>
  <c r="C87" i="17"/>
  <c r="B87" i="17"/>
  <c r="G86" i="17"/>
  <c r="F86" i="17"/>
  <c r="E86" i="17"/>
  <c r="D86" i="17"/>
  <c r="C86" i="17"/>
  <c r="B86" i="17"/>
  <c r="G85" i="17"/>
  <c r="F85" i="17"/>
  <c r="E85" i="17"/>
  <c r="D85" i="17"/>
  <c r="C85" i="17"/>
  <c r="B85" i="17"/>
  <c r="G84" i="17"/>
  <c r="F84" i="17"/>
  <c r="E84" i="17"/>
  <c r="D84" i="17"/>
  <c r="C84" i="17"/>
  <c r="B84" i="17"/>
  <c r="G83" i="17"/>
  <c r="F83" i="17"/>
  <c r="E83" i="17"/>
  <c r="D83" i="17"/>
  <c r="C83" i="17"/>
  <c r="B83" i="17"/>
  <c r="G82" i="17"/>
  <c r="F82" i="17"/>
  <c r="E82" i="17"/>
  <c r="D82" i="17"/>
  <c r="C82" i="17"/>
  <c r="B82" i="17"/>
  <c r="G81" i="17"/>
  <c r="F81" i="17"/>
  <c r="E81" i="17"/>
  <c r="D81" i="17"/>
  <c r="C81" i="17"/>
  <c r="B81" i="17"/>
  <c r="G29" i="16"/>
  <c r="F29" i="16"/>
  <c r="E29" i="16"/>
  <c r="D29" i="16"/>
  <c r="C29" i="16"/>
  <c r="B29" i="16"/>
  <c r="F28" i="16"/>
  <c r="E28" i="16"/>
  <c r="D28" i="16"/>
  <c r="C28" i="16"/>
  <c r="B28" i="16"/>
  <c r="A29" i="16"/>
  <c r="A28" i="16"/>
  <c r="F17" i="16"/>
  <c r="E17" i="16"/>
  <c r="D17" i="16"/>
  <c r="C17" i="16"/>
  <c r="B17" i="16"/>
  <c r="G16" i="16"/>
  <c r="F16" i="16"/>
  <c r="E16" i="16"/>
  <c r="D16" i="16"/>
  <c r="C16" i="16"/>
  <c r="B16" i="16"/>
  <c r="G15" i="16"/>
  <c r="F15" i="16"/>
  <c r="E15" i="16"/>
  <c r="D15" i="16"/>
  <c r="C15" i="16"/>
  <c r="B15" i="16"/>
  <c r="A17" i="16"/>
  <c r="A16" i="16"/>
  <c r="A15" i="16"/>
  <c r="G38" i="6"/>
  <c r="F38" i="6"/>
  <c r="B38" i="6"/>
  <c r="A38" i="6"/>
  <c r="F16" i="6"/>
  <c r="E16" i="6"/>
  <c r="D16" i="6"/>
  <c r="C16" i="6"/>
  <c r="B16" i="6"/>
  <c r="A16" i="6"/>
  <c r="G27" i="6"/>
  <c r="F27" i="6"/>
  <c r="B27" i="6"/>
  <c r="A27" i="6"/>
  <c r="G15" i="6"/>
  <c r="F15" i="6"/>
  <c r="B15" i="6"/>
  <c r="G111" i="1"/>
  <c r="F111" i="1"/>
  <c r="E111" i="1"/>
  <c r="D111" i="1"/>
  <c r="C111" i="1"/>
  <c r="B111" i="1"/>
  <c r="F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B104" i="1"/>
  <c r="A110" i="1"/>
  <c r="A104" i="1"/>
  <c r="A111" i="1"/>
  <c r="A109" i="1"/>
  <c r="A108" i="1"/>
  <c r="A107" i="1"/>
  <c r="A106" i="1"/>
  <c r="A105" i="1"/>
  <c r="G102" i="1"/>
  <c r="F102" i="1"/>
  <c r="E102" i="1"/>
  <c r="D102" i="1"/>
  <c r="C102" i="1"/>
  <c r="B102" i="1"/>
  <c r="G101" i="1"/>
  <c r="F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A101" i="1"/>
  <c r="A102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F50" i="1"/>
  <c r="E50" i="1"/>
  <c r="D50" i="1"/>
  <c r="C50" i="1"/>
  <c r="B50" i="1"/>
  <c r="G49" i="1"/>
  <c r="F49" i="1"/>
  <c r="B49" i="1"/>
  <c r="G48" i="1"/>
  <c r="F48" i="1"/>
  <c r="E48" i="1"/>
  <c r="D48" i="1"/>
  <c r="C48" i="1"/>
  <c r="B48" i="1"/>
  <c r="A53" i="1"/>
  <c r="A52" i="1"/>
  <c r="A51" i="1"/>
  <c r="A50" i="1"/>
  <c r="A48" i="1"/>
  <c r="F38" i="1"/>
  <c r="E38" i="1"/>
  <c r="D38" i="1"/>
  <c r="C38" i="1"/>
  <c r="B38" i="1"/>
  <c r="F37" i="1"/>
  <c r="B37" i="1"/>
  <c r="F36" i="1"/>
  <c r="E36" i="1"/>
  <c r="D36" i="1"/>
  <c r="C36" i="1"/>
  <c r="B36" i="1"/>
  <c r="G35" i="1"/>
  <c r="F35" i="1"/>
  <c r="E35" i="1"/>
  <c r="D35" i="1"/>
  <c r="C35" i="1"/>
  <c r="B35" i="1"/>
  <c r="F34" i="1"/>
  <c r="E34" i="1"/>
  <c r="D34" i="1"/>
  <c r="C34" i="1"/>
  <c r="B34" i="1"/>
  <c r="G33" i="1"/>
  <c r="F33" i="1"/>
  <c r="B33" i="1"/>
  <c r="G32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G29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A33" i="1"/>
  <c r="A37" i="1"/>
  <c r="A38" i="1"/>
  <c r="A36" i="1"/>
  <c r="A35" i="1"/>
  <c r="A34" i="1"/>
  <c r="A32" i="1"/>
  <c r="A31" i="1"/>
  <c r="A30" i="1"/>
  <c r="A29" i="1"/>
  <c r="A28" i="1"/>
  <c r="A27" i="1"/>
  <c r="A26" i="1"/>
  <c r="F24" i="1"/>
  <c r="E24" i="1"/>
  <c r="D24" i="1"/>
  <c r="C24" i="1"/>
  <c r="B24" i="1"/>
  <c r="F23" i="1"/>
  <c r="E23" i="1"/>
  <c r="D23" i="1"/>
  <c r="C23" i="1"/>
  <c r="B23" i="1"/>
  <c r="G22" i="1"/>
  <c r="F22" i="1"/>
  <c r="B22" i="1"/>
  <c r="G21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G18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A22" i="1"/>
  <c r="A24" i="1"/>
  <c r="A23" i="1"/>
  <c r="A21" i="1"/>
  <c r="A20" i="1"/>
  <c r="A19" i="1"/>
  <c r="A18" i="1"/>
  <c r="A17" i="1"/>
  <c r="A16" i="1"/>
  <c r="F170" i="2"/>
  <c r="B170" i="2"/>
  <c r="G165" i="2"/>
  <c r="F165" i="2"/>
  <c r="B165" i="2"/>
  <c r="G157" i="2"/>
  <c r="F157" i="2"/>
  <c r="B157" i="2"/>
  <c r="G177" i="2"/>
  <c r="F177" i="2"/>
  <c r="E177" i="2"/>
  <c r="D177" i="2"/>
  <c r="C177" i="2"/>
  <c r="B177" i="2"/>
  <c r="F176" i="2"/>
  <c r="E176" i="2"/>
  <c r="D176" i="2"/>
  <c r="C176" i="2"/>
  <c r="B176" i="2"/>
  <c r="F175" i="2"/>
  <c r="E175" i="2"/>
  <c r="D175" i="2"/>
  <c r="C175" i="2"/>
  <c r="B175" i="2"/>
  <c r="F174" i="2"/>
  <c r="E174" i="2"/>
  <c r="D174" i="2"/>
  <c r="C174" i="2"/>
  <c r="B174" i="2"/>
  <c r="F173" i="2"/>
  <c r="E173" i="2"/>
  <c r="D173" i="2"/>
  <c r="C173" i="2"/>
  <c r="B173" i="2"/>
  <c r="F172" i="2"/>
  <c r="E172" i="2"/>
  <c r="D172" i="2"/>
  <c r="C172" i="2"/>
  <c r="B172" i="2"/>
  <c r="G171" i="2"/>
  <c r="F171" i="2"/>
  <c r="E171" i="2"/>
  <c r="D171" i="2"/>
  <c r="C171" i="2"/>
  <c r="B171" i="2"/>
  <c r="F169" i="2"/>
  <c r="E169" i="2"/>
  <c r="D169" i="2"/>
  <c r="C169" i="2"/>
  <c r="B169" i="2"/>
  <c r="G168" i="2"/>
  <c r="F168" i="2"/>
  <c r="E168" i="2"/>
  <c r="D168" i="2"/>
  <c r="C168" i="2"/>
  <c r="B168" i="2"/>
  <c r="F167" i="2"/>
  <c r="E167" i="2"/>
  <c r="D167" i="2"/>
  <c r="C167" i="2"/>
  <c r="B167" i="2"/>
  <c r="F166" i="2"/>
  <c r="E166" i="2"/>
  <c r="D166" i="2"/>
  <c r="C166" i="2"/>
  <c r="B166" i="2"/>
  <c r="F162" i="2"/>
  <c r="E162" i="2"/>
  <c r="D162" i="2"/>
  <c r="C162" i="2"/>
  <c r="B162" i="2"/>
  <c r="G161" i="2"/>
  <c r="F161" i="2"/>
  <c r="E161" i="2"/>
  <c r="D161" i="2"/>
  <c r="C161" i="2"/>
  <c r="B161" i="2"/>
  <c r="F160" i="2"/>
  <c r="E160" i="2"/>
  <c r="D160" i="2"/>
  <c r="C160" i="2"/>
  <c r="B160" i="2"/>
  <c r="G159" i="2"/>
  <c r="F159" i="2"/>
  <c r="E159" i="2"/>
  <c r="D159" i="2"/>
  <c r="C159" i="2"/>
  <c r="B159" i="2"/>
  <c r="F158" i="2"/>
  <c r="E158" i="2"/>
  <c r="D158" i="2"/>
  <c r="C158" i="2"/>
  <c r="B158" i="2"/>
  <c r="F156" i="2"/>
  <c r="E156" i="2"/>
  <c r="D156" i="2"/>
  <c r="C156" i="2"/>
  <c r="B156" i="2"/>
  <c r="B19" i="8"/>
  <c r="B14" i="8"/>
  <c r="B6" i="8"/>
  <c r="F145" i="2"/>
  <c r="B145" i="2"/>
  <c r="G141" i="2"/>
  <c r="F141" i="2"/>
  <c r="B141" i="2"/>
  <c r="G128" i="2"/>
  <c r="F128" i="2"/>
  <c r="B128" i="2"/>
  <c r="G146" i="2"/>
  <c r="F146" i="2"/>
  <c r="E146" i="2"/>
  <c r="D146" i="2"/>
  <c r="C146" i="2"/>
  <c r="B146" i="2"/>
  <c r="F144" i="2"/>
  <c r="E144" i="2"/>
  <c r="D144" i="2"/>
  <c r="C144" i="2"/>
  <c r="B144" i="2"/>
  <c r="F143" i="2"/>
  <c r="E143" i="2"/>
  <c r="D143" i="2"/>
  <c r="C143" i="2"/>
  <c r="B143" i="2"/>
  <c r="F142" i="2"/>
  <c r="E142" i="2"/>
  <c r="D142" i="2"/>
  <c r="C142" i="2"/>
  <c r="B142" i="2"/>
  <c r="F140" i="2"/>
  <c r="E140" i="2"/>
  <c r="D140" i="2"/>
  <c r="C140" i="2"/>
  <c r="B140" i="2"/>
  <c r="F139" i="2"/>
  <c r="E139" i="2"/>
  <c r="D139" i="2"/>
  <c r="C139" i="2"/>
  <c r="B139" i="2"/>
  <c r="G138" i="2"/>
  <c r="F138" i="2"/>
  <c r="E138" i="2"/>
  <c r="D138" i="2"/>
  <c r="C138" i="2"/>
  <c r="B138" i="2"/>
  <c r="G137" i="2"/>
  <c r="F137" i="2"/>
  <c r="E137" i="2"/>
  <c r="D137" i="2"/>
  <c r="C137" i="2"/>
  <c r="B137" i="2"/>
  <c r="F136" i="2"/>
  <c r="E136" i="2"/>
  <c r="D136" i="2"/>
  <c r="C136" i="2"/>
  <c r="B136" i="2"/>
  <c r="F135" i="2"/>
  <c r="E135" i="2"/>
  <c r="D135" i="2"/>
  <c r="C135" i="2"/>
  <c r="B135" i="2"/>
  <c r="F134" i="2"/>
  <c r="E134" i="2"/>
  <c r="D134" i="2"/>
  <c r="C134" i="2"/>
  <c r="B134" i="2"/>
  <c r="F133" i="2"/>
  <c r="E133" i="2"/>
  <c r="D133" i="2"/>
  <c r="C133" i="2"/>
  <c r="B133" i="2"/>
  <c r="G132" i="2"/>
  <c r="F132" i="2"/>
  <c r="E132" i="2"/>
  <c r="D132" i="2"/>
  <c r="C132" i="2"/>
  <c r="B132" i="2"/>
  <c r="G130" i="2"/>
  <c r="F130" i="2"/>
  <c r="E130" i="2"/>
  <c r="D130" i="2"/>
  <c r="C130" i="2"/>
  <c r="B130" i="2"/>
  <c r="F129" i="2"/>
  <c r="E129" i="2"/>
  <c r="D129" i="2"/>
  <c r="C129" i="2"/>
  <c r="B129" i="2"/>
  <c r="F127" i="2"/>
  <c r="E127" i="2"/>
  <c r="D127" i="2"/>
  <c r="C127" i="2"/>
  <c r="B127" i="2"/>
  <c r="F126" i="2"/>
  <c r="E126" i="2"/>
  <c r="D126" i="2"/>
  <c r="C126" i="2"/>
  <c r="B126" i="2"/>
  <c r="G125" i="2"/>
  <c r="F125" i="2"/>
  <c r="E125" i="2"/>
  <c r="D125" i="2"/>
  <c r="C125" i="2"/>
  <c r="B125" i="2"/>
  <c r="G124" i="2"/>
  <c r="F124" i="2"/>
  <c r="E124" i="2"/>
  <c r="D124" i="2"/>
  <c r="C124" i="2"/>
  <c r="B124" i="2"/>
  <c r="F123" i="2"/>
  <c r="E123" i="2"/>
  <c r="D123" i="2"/>
  <c r="C123" i="2"/>
  <c r="B123" i="2"/>
  <c r="G122" i="2"/>
  <c r="F122" i="2"/>
  <c r="E122" i="2"/>
  <c r="D122" i="2"/>
  <c r="C122" i="2"/>
  <c r="B122" i="2"/>
  <c r="G28" i="14"/>
  <c r="C28" i="14"/>
  <c r="B28" i="14"/>
  <c r="H24" i="14"/>
  <c r="G24" i="14"/>
  <c r="C24" i="14"/>
  <c r="B24" i="14"/>
  <c r="H11" i="14"/>
  <c r="G11" i="14"/>
  <c r="C11" i="14"/>
  <c r="B11" i="14"/>
  <c r="G112" i="2"/>
  <c r="F112" i="2"/>
  <c r="E112" i="2"/>
  <c r="D112" i="2"/>
  <c r="C112" i="2"/>
  <c r="B112" i="2"/>
  <c r="F111" i="2"/>
  <c r="B111" i="2"/>
  <c r="G110" i="2"/>
  <c r="F110" i="2"/>
  <c r="E110" i="2"/>
  <c r="D110" i="2"/>
  <c r="C110" i="2"/>
  <c r="B110" i="2"/>
  <c r="G109" i="2"/>
  <c r="F109" i="2"/>
  <c r="E109" i="2"/>
  <c r="D109" i="2"/>
  <c r="C109" i="2"/>
  <c r="B109" i="2"/>
  <c r="G108" i="2"/>
  <c r="F108" i="2"/>
  <c r="E108" i="2"/>
  <c r="D108" i="2"/>
  <c r="C108" i="2"/>
  <c r="B108" i="2"/>
  <c r="G107" i="2"/>
  <c r="F107" i="2"/>
  <c r="E107" i="2"/>
  <c r="D107" i="2"/>
  <c r="C107" i="2"/>
  <c r="B107" i="2"/>
  <c r="G106" i="2"/>
  <c r="F106" i="2"/>
  <c r="E106" i="2"/>
  <c r="D106" i="2"/>
  <c r="C106" i="2"/>
  <c r="B106" i="2"/>
  <c r="G105" i="2"/>
  <c r="F105" i="2"/>
  <c r="B105" i="2"/>
  <c r="G101" i="2"/>
  <c r="F101" i="2"/>
  <c r="B101" i="2"/>
  <c r="G103" i="2"/>
  <c r="F103" i="2"/>
  <c r="E103" i="2"/>
  <c r="D103" i="2"/>
  <c r="C103" i="2"/>
  <c r="B103" i="2"/>
  <c r="G102" i="2"/>
  <c r="F102" i="2"/>
  <c r="E102" i="2"/>
  <c r="D102" i="2"/>
  <c r="C102" i="2"/>
  <c r="B102" i="2"/>
  <c r="G100" i="2"/>
  <c r="F100" i="2"/>
  <c r="E100" i="2"/>
  <c r="D100" i="2"/>
  <c r="C100" i="2"/>
  <c r="B100" i="2"/>
  <c r="G99" i="2"/>
  <c r="F99" i="2"/>
  <c r="E99" i="2"/>
  <c r="D99" i="2"/>
  <c r="C99" i="2"/>
  <c r="B99" i="2"/>
  <c r="G98" i="2"/>
  <c r="F98" i="2"/>
  <c r="E98" i="2"/>
  <c r="D98" i="2"/>
  <c r="C98" i="2"/>
  <c r="B98" i="2"/>
  <c r="G97" i="2"/>
  <c r="F97" i="2"/>
  <c r="E97" i="2"/>
  <c r="D97" i="2"/>
  <c r="C97" i="2"/>
  <c r="B97" i="2"/>
  <c r="G96" i="2"/>
  <c r="F96" i="2"/>
  <c r="E96" i="2"/>
  <c r="D96" i="2"/>
  <c r="C96" i="2"/>
  <c r="B96" i="2"/>
  <c r="G95" i="2"/>
  <c r="F95" i="2"/>
  <c r="E95" i="2"/>
  <c r="D95" i="2"/>
  <c r="C95" i="2"/>
  <c r="B95" i="2"/>
  <c r="G94" i="2"/>
  <c r="F94" i="2"/>
  <c r="E94" i="2"/>
  <c r="D94" i="2"/>
  <c r="C94" i="2"/>
  <c r="B94" i="2"/>
  <c r="G93" i="2"/>
  <c r="F93" i="2"/>
  <c r="E93" i="2"/>
  <c r="D93" i="2"/>
  <c r="C93" i="2"/>
  <c r="B93" i="2"/>
  <c r="G92" i="2"/>
  <c r="F92" i="2"/>
  <c r="E92" i="2"/>
  <c r="D92" i="2"/>
  <c r="C92" i="2"/>
  <c r="B92" i="2"/>
  <c r="G91" i="2"/>
  <c r="F91" i="2"/>
  <c r="E91" i="2"/>
  <c r="D91" i="2"/>
  <c r="C91" i="2"/>
  <c r="B91" i="2"/>
  <c r="G90" i="2"/>
  <c r="F90" i="2"/>
  <c r="E90" i="2"/>
  <c r="D90" i="2"/>
  <c r="C90" i="2"/>
  <c r="B90" i="2"/>
  <c r="G89" i="2"/>
  <c r="F89" i="2"/>
  <c r="E89" i="2"/>
  <c r="D89" i="2"/>
  <c r="C89" i="2"/>
  <c r="B89" i="2"/>
  <c r="G88" i="2"/>
  <c r="F88" i="2"/>
  <c r="E88" i="2"/>
  <c r="D88" i="2"/>
  <c r="C88" i="2"/>
  <c r="B88" i="2"/>
  <c r="G87" i="2"/>
  <c r="F87" i="2"/>
  <c r="E87" i="2"/>
  <c r="D87" i="2"/>
  <c r="C87" i="2"/>
  <c r="B87" i="2"/>
  <c r="G86" i="2"/>
  <c r="F86" i="2"/>
  <c r="E86" i="2"/>
  <c r="D86" i="2"/>
  <c r="C86" i="2"/>
  <c r="B86" i="2"/>
  <c r="G85" i="2"/>
  <c r="F85" i="2"/>
  <c r="E85" i="2"/>
  <c r="D85" i="2"/>
  <c r="C85" i="2"/>
  <c r="B85" i="2"/>
  <c r="G84" i="2"/>
  <c r="F84" i="2"/>
  <c r="E84" i="2"/>
  <c r="D84" i="2"/>
  <c r="C84" i="2"/>
  <c r="B84" i="2"/>
  <c r="G83" i="2"/>
  <c r="F83" i="2"/>
  <c r="E83" i="2"/>
  <c r="D83" i="2"/>
  <c r="C83" i="2"/>
  <c r="B83" i="2"/>
  <c r="G82" i="2"/>
  <c r="F82" i="2"/>
  <c r="E82" i="2"/>
  <c r="D82" i="2"/>
  <c r="C82" i="2"/>
  <c r="B82" i="2"/>
  <c r="G81" i="2"/>
  <c r="F81" i="2"/>
  <c r="E81" i="2"/>
  <c r="D81" i="2"/>
  <c r="C81" i="2"/>
  <c r="B81" i="2"/>
  <c r="G80" i="2"/>
  <c r="F80" i="2"/>
  <c r="E80" i="2"/>
  <c r="D80" i="2"/>
  <c r="C80" i="2"/>
  <c r="B80" i="2"/>
  <c r="G79" i="2"/>
  <c r="F79" i="2"/>
  <c r="E79" i="2"/>
  <c r="D79" i="2"/>
  <c r="C79" i="2"/>
  <c r="B79" i="2"/>
  <c r="G78" i="2"/>
  <c r="F78" i="2"/>
  <c r="E78" i="2"/>
  <c r="D78" i="2"/>
  <c r="C78" i="2"/>
  <c r="B78" i="2"/>
  <c r="G77" i="2"/>
  <c r="F77" i="2"/>
  <c r="E77" i="2"/>
  <c r="D77" i="2"/>
  <c r="C77" i="2"/>
  <c r="B77" i="2"/>
  <c r="G76" i="2"/>
  <c r="F76" i="2"/>
  <c r="E76" i="2"/>
  <c r="D76" i="2"/>
  <c r="C76" i="2"/>
  <c r="B76" i="2"/>
  <c r="G40" i="13"/>
  <c r="F114" i="19" s="1"/>
  <c r="C40" i="13"/>
  <c r="B40" i="13"/>
  <c r="A114" i="19" s="1"/>
  <c r="H34" i="13"/>
  <c r="G108" i="19" s="1"/>
  <c r="G34" i="13"/>
  <c r="F108" i="19" s="1"/>
  <c r="C34" i="13"/>
  <c r="B34" i="13"/>
  <c r="H30" i="13"/>
  <c r="G30" i="13"/>
  <c r="C30" i="13"/>
  <c r="B30" i="13"/>
  <c r="F24" i="2"/>
  <c r="E24" i="2"/>
  <c r="D24" i="2"/>
  <c r="C24" i="2"/>
  <c r="B24" i="2"/>
  <c r="F23" i="2"/>
  <c r="E23" i="2"/>
  <c r="D23" i="2"/>
  <c r="C23" i="2"/>
  <c r="B23" i="2"/>
  <c r="G22" i="2"/>
  <c r="F22" i="2"/>
  <c r="B22" i="2"/>
  <c r="G21" i="2"/>
  <c r="F21" i="2"/>
  <c r="E21" i="2"/>
  <c r="D21" i="2"/>
  <c r="C21" i="2"/>
  <c r="B21" i="2"/>
  <c r="F20" i="2"/>
  <c r="E20" i="2"/>
  <c r="D20" i="2"/>
  <c r="C20" i="2"/>
  <c r="B20" i="2"/>
  <c r="F19" i="2"/>
  <c r="E19" i="2"/>
  <c r="D19" i="2"/>
  <c r="C19" i="2"/>
  <c r="B19" i="2"/>
  <c r="G18" i="2"/>
  <c r="F18" i="2"/>
  <c r="E18" i="2"/>
  <c r="D18" i="2"/>
  <c r="C18" i="2"/>
  <c r="B18" i="2"/>
  <c r="F17" i="2"/>
  <c r="E17" i="2"/>
  <c r="D17" i="2"/>
  <c r="C17" i="2"/>
  <c r="B17" i="2"/>
  <c r="F16" i="2"/>
  <c r="B16" i="2"/>
  <c r="F38" i="2"/>
  <c r="E38" i="2"/>
  <c r="D38" i="2"/>
  <c r="C38" i="2"/>
  <c r="B38" i="2"/>
  <c r="F37" i="2"/>
  <c r="B37" i="2"/>
  <c r="F36" i="2"/>
  <c r="E36" i="2"/>
  <c r="D36" i="2"/>
  <c r="C36" i="2"/>
  <c r="B36" i="2"/>
  <c r="G35" i="2"/>
  <c r="F35" i="2"/>
  <c r="E35" i="2"/>
  <c r="D35" i="2"/>
  <c r="C35" i="2"/>
  <c r="B35" i="2"/>
  <c r="F34" i="2"/>
  <c r="E34" i="2"/>
  <c r="D34" i="2"/>
  <c r="C34" i="2"/>
  <c r="B34" i="2"/>
  <c r="G33" i="2"/>
  <c r="F33" i="2"/>
  <c r="B33" i="2"/>
  <c r="G32" i="2"/>
  <c r="F32" i="2"/>
  <c r="E32" i="2"/>
  <c r="D32" i="2"/>
  <c r="C32" i="2"/>
  <c r="B32" i="2"/>
  <c r="F31" i="2"/>
  <c r="E31" i="2"/>
  <c r="D31" i="2"/>
  <c r="C31" i="2"/>
  <c r="B31" i="2"/>
  <c r="F30" i="2"/>
  <c r="E30" i="2"/>
  <c r="D30" i="2"/>
  <c r="C30" i="2"/>
  <c r="B30" i="2"/>
  <c r="G29" i="2"/>
  <c r="F29" i="2"/>
  <c r="E29" i="2"/>
  <c r="D29" i="2"/>
  <c r="C29" i="2"/>
  <c r="B29" i="2"/>
  <c r="F28" i="2"/>
  <c r="E28" i="2"/>
  <c r="D28" i="2"/>
  <c r="C28" i="2"/>
  <c r="B28" i="2"/>
  <c r="F27" i="2"/>
  <c r="E27" i="2"/>
  <c r="D27" i="2"/>
  <c r="C27" i="2"/>
  <c r="B27" i="2"/>
  <c r="F26" i="2"/>
  <c r="E26" i="2"/>
  <c r="D26" i="2"/>
  <c r="C26" i="2"/>
  <c r="B26" i="2"/>
  <c r="G53" i="2"/>
  <c r="F53" i="2"/>
  <c r="E53" i="2"/>
  <c r="D53" i="2"/>
  <c r="C53" i="2"/>
  <c r="B53" i="2"/>
  <c r="G52" i="2"/>
  <c r="F52" i="2"/>
  <c r="E52" i="2"/>
  <c r="D52" i="2"/>
  <c r="C52" i="2"/>
  <c r="B52" i="2"/>
  <c r="G51" i="2"/>
  <c r="F51" i="2"/>
  <c r="E51" i="2"/>
  <c r="D51" i="2"/>
  <c r="C51" i="2"/>
  <c r="B51" i="2"/>
  <c r="F50" i="2"/>
  <c r="E50" i="2"/>
  <c r="D50" i="2"/>
  <c r="C50" i="2"/>
  <c r="B50" i="2"/>
  <c r="G48" i="2"/>
  <c r="F48" i="2"/>
  <c r="B48" i="2"/>
  <c r="F66" i="2"/>
  <c r="E66" i="2"/>
  <c r="D66" i="2"/>
  <c r="C66" i="2"/>
  <c r="B66" i="2"/>
  <c r="G65" i="2"/>
  <c r="F65" i="2"/>
  <c r="E65" i="2"/>
  <c r="D65" i="2"/>
  <c r="C65" i="2"/>
  <c r="B65" i="2"/>
  <c r="F64" i="2"/>
  <c r="E64" i="2"/>
  <c r="D64" i="2"/>
  <c r="C64" i="2"/>
  <c r="B64" i="2"/>
  <c r="F63" i="2"/>
  <c r="E63" i="2"/>
  <c r="D63" i="2"/>
  <c r="C63" i="2"/>
  <c r="B63" i="2"/>
  <c r="G62" i="2"/>
  <c r="F62" i="2"/>
  <c r="E62" i="2"/>
  <c r="D62" i="2"/>
  <c r="C62" i="2"/>
  <c r="B62" i="2"/>
  <c r="G61" i="2"/>
  <c r="F61" i="2"/>
  <c r="E61" i="2"/>
  <c r="D61" i="2"/>
  <c r="C61" i="2"/>
  <c r="B61" i="2"/>
  <c r="F60" i="2"/>
  <c r="B60" i="2"/>
  <c r="F59" i="2"/>
  <c r="E59" i="2"/>
  <c r="D59" i="2"/>
  <c r="C59" i="2"/>
  <c r="B59" i="2"/>
  <c r="G58" i="2"/>
  <c r="F58" i="2"/>
  <c r="E58" i="2"/>
  <c r="D58" i="2"/>
  <c r="C58" i="2"/>
  <c r="B58" i="2"/>
  <c r="F57" i="2"/>
  <c r="E57" i="2"/>
  <c r="D57" i="2"/>
  <c r="C57" i="2"/>
  <c r="B57" i="2"/>
  <c r="F56" i="2"/>
  <c r="E56" i="2"/>
  <c r="D56" i="2"/>
  <c r="C56" i="2"/>
  <c r="B56" i="2"/>
  <c r="G55" i="2"/>
  <c r="F55" i="2"/>
  <c r="B55" i="2"/>
  <c r="C25" i="11"/>
  <c r="B25" i="11"/>
  <c r="C20" i="11"/>
  <c r="B20" i="11"/>
  <c r="C7" i="11"/>
  <c r="B7" i="11"/>
  <c r="A53" i="31" s="1"/>
  <c r="C31" i="12"/>
  <c r="B31" i="12"/>
  <c r="C27" i="12"/>
  <c r="B27" i="12"/>
  <c r="C11" i="12"/>
  <c r="B11" i="12"/>
  <c r="I142" i="21" l="1"/>
  <c r="M142" i="21" s="1"/>
  <c r="I95" i="21"/>
  <c r="M95" i="21" s="1"/>
  <c r="I145" i="17"/>
  <c r="M145" i="17" s="1"/>
  <c r="I138" i="17"/>
  <c r="M138" i="17" s="1"/>
  <c r="I139" i="19"/>
  <c r="M139" i="19" s="1"/>
  <c r="I91" i="21"/>
  <c r="M91" i="21" s="1"/>
  <c r="I103" i="21"/>
  <c r="M103" i="21" s="1"/>
  <c r="J145" i="17"/>
  <c r="N145" i="17" s="1"/>
  <c r="I132" i="19"/>
  <c r="M132" i="19" s="1"/>
  <c r="I83" i="21"/>
  <c r="M83" i="21" s="1"/>
  <c r="I87" i="21"/>
  <c r="M87" i="21" s="1"/>
  <c r="I99" i="21"/>
  <c r="M99" i="21" s="1"/>
  <c r="I110" i="21"/>
  <c r="M110" i="21" s="1"/>
  <c r="I85" i="21"/>
  <c r="M85" i="21" s="1"/>
  <c r="I93" i="21"/>
  <c r="M93" i="21" s="1"/>
  <c r="I101" i="21"/>
  <c r="M101" i="21" s="1"/>
  <c r="I106" i="21"/>
  <c r="M106" i="21" s="1"/>
  <c r="I154" i="17"/>
  <c r="M154" i="17" s="1"/>
  <c r="I148" i="19"/>
  <c r="M148" i="19" s="1"/>
  <c r="I111" i="21"/>
  <c r="M111" i="21" s="1"/>
  <c r="I136" i="17"/>
  <c r="M136" i="17" s="1"/>
  <c r="I130" i="19"/>
  <c r="M130" i="19" s="1"/>
  <c r="I94" i="21"/>
  <c r="M94" i="21" s="1"/>
  <c r="I98" i="21"/>
  <c r="M98" i="21" s="1"/>
  <c r="I132" i="21"/>
  <c r="M132" i="21" s="1"/>
  <c r="I139" i="21"/>
  <c r="M139" i="21" s="1"/>
  <c r="I82" i="21"/>
  <c r="M82" i="21" s="1"/>
  <c r="I130" i="21"/>
  <c r="M130" i="21" s="1"/>
  <c r="I86" i="21"/>
  <c r="M86" i="21" s="1"/>
  <c r="I142" i="19"/>
  <c r="M142" i="19" s="1"/>
  <c r="K139" i="19"/>
  <c r="O139" i="19" s="1"/>
  <c r="K148" i="19"/>
  <c r="O148" i="19" s="1"/>
  <c r="J130" i="19"/>
  <c r="N130" i="19" s="1"/>
  <c r="J139" i="19"/>
  <c r="N139" i="19" s="1"/>
  <c r="K132" i="21"/>
  <c r="O132" i="21" s="1"/>
  <c r="J148" i="21"/>
  <c r="N148" i="21" s="1"/>
  <c r="A59" i="2"/>
  <c r="A66" i="31"/>
  <c r="B49" i="2"/>
  <c r="B53" i="31"/>
  <c r="A166" i="21"/>
  <c r="A52" i="17"/>
  <c r="A49" i="2"/>
  <c r="J83" i="21"/>
  <c r="N83" i="21" s="1"/>
  <c r="J85" i="21"/>
  <c r="N85" i="21" s="1"/>
  <c r="J87" i="21"/>
  <c r="N87" i="21" s="1"/>
  <c r="J89" i="21"/>
  <c r="N89" i="21" s="1"/>
  <c r="J91" i="21"/>
  <c r="N91" i="21" s="1"/>
  <c r="J93" i="21"/>
  <c r="N93" i="21" s="1"/>
  <c r="J95" i="21"/>
  <c r="N95" i="21" s="1"/>
  <c r="J97" i="21"/>
  <c r="N97" i="21" s="1"/>
  <c r="J100" i="21"/>
  <c r="N100" i="21" s="1"/>
  <c r="J102" i="21"/>
  <c r="N102" i="21" s="1"/>
  <c r="J112" i="21"/>
  <c r="N112" i="21" s="1"/>
  <c r="J139" i="21"/>
  <c r="N139" i="21" s="1"/>
  <c r="K142" i="21"/>
  <c r="O142" i="21" s="1"/>
  <c r="J132" i="19"/>
  <c r="N132" i="19" s="1"/>
  <c r="J142" i="19"/>
  <c r="N142" i="19" s="1"/>
  <c r="K132" i="19"/>
  <c r="O132" i="19" s="1"/>
  <c r="K142" i="19"/>
  <c r="O142" i="19" s="1"/>
  <c r="K130" i="19"/>
  <c r="O130" i="19" s="1"/>
  <c r="J148" i="17"/>
  <c r="N148" i="17" s="1"/>
  <c r="J154" i="17"/>
  <c r="N154" i="17" s="1"/>
  <c r="K154" i="17"/>
  <c r="O154" i="17" s="1"/>
  <c r="J136" i="17"/>
  <c r="N136" i="17" s="1"/>
  <c r="J138" i="17"/>
  <c r="N138" i="17" s="1"/>
  <c r="K148" i="17"/>
  <c r="O148" i="17" s="1"/>
  <c r="K148" i="21"/>
  <c r="O148" i="21" s="1"/>
  <c r="K136" i="17"/>
  <c r="O136" i="17" s="1"/>
  <c r="K138" i="17"/>
  <c r="O138" i="17" s="1"/>
  <c r="K145" i="17"/>
  <c r="O145" i="17" s="1"/>
  <c r="J148" i="19"/>
  <c r="N148" i="19" s="1"/>
  <c r="J142" i="21"/>
  <c r="N142" i="21" s="1"/>
  <c r="J130" i="21"/>
  <c r="N130" i="21" s="1"/>
  <c r="K130" i="21"/>
  <c r="O130" i="21" s="1"/>
  <c r="K139" i="21"/>
  <c r="O139" i="21" s="1"/>
  <c r="J132" i="21"/>
  <c r="N132" i="21" s="1"/>
  <c r="J96" i="21"/>
  <c r="N96" i="21" s="1"/>
  <c r="J99" i="21"/>
  <c r="N99" i="21" s="1"/>
  <c r="J103" i="21"/>
  <c r="N103" i="21" s="1"/>
  <c r="K109" i="21"/>
  <c r="O109" i="21" s="1"/>
  <c r="I90" i="21"/>
  <c r="M90" i="21" s="1"/>
  <c r="K99" i="21"/>
  <c r="O99" i="21" s="1"/>
  <c r="J84" i="21"/>
  <c r="N84" i="21" s="1"/>
  <c r="J82" i="21"/>
  <c r="N82" i="21" s="1"/>
  <c r="K83" i="21"/>
  <c r="O83" i="21" s="1"/>
  <c r="K84" i="21"/>
  <c r="O84" i="21" s="1"/>
  <c r="K85" i="21"/>
  <c r="O85" i="21" s="1"/>
  <c r="J86" i="21"/>
  <c r="N86" i="21" s="1"/>
  <c r="K87" i="21"/>
  <c r="O87" i="21" s="1"/>
  <c r="K88" i="21"/>
  <c r="O88" i="21" s="1"/>
  <c r="K89" i="21"/>
  <c r="O89" i="21" s="1"/>
  <c r="J90" i="21"/>
  <c r="N90" i="21" s="1"/>
  <c r="K91" i="21"/>
  <c r="O91" i="21" s="1"/>
  <c r="K92" i="21"/>
  <c r="O92" i="21" s="1"/>
  <c r="K93" i="21"/>
  <c r="O93" i="21" s="1"/>
  <c r="J94" i="21"/>
  <c r="N94" i="21" s="1"/>
  <c r="K95" i="21"/>
  <c r="O95" i="21" s="1"/>
  <c r="K96" i="21"/>
  <c r="O96" i="21" s="1"/>
  <c r="K97" i="21"/>
  <c r="O97" i="21" s="1"/>
  <c r="J98" i="21"/>
  <c r="N98" i="21" s="1"/>
  <c r="K100" i="21"/>
  <c r="O100" i="21" s="1"/>
  <c r="J101" i="21"/>
  <c r="N101" i="21" s="1"/>
  <c r="K102" i="21"/>
  <c r="O102" i="21" s="1"/>
  <c r="K103" i="21"/>
  <c r="O103" i="21" s="1"/>
  <c r="K106" i="21"/>
  <c r="O106" i="21" s="1"/>
  <c r="K82" i="21"/>
  <c r="O82" i="21" s="1"/>
  <c r="K86" i="21"/>
  <c r="O86" i="21" s="1"/>
  <c r="K98" i="21"/>
  <c r="O98" i="21" s="1"/>
  <c r="J88" i="21"/>
  <c r="N88" i="21" s="1"/>
  <c r="J105" i="21"/>
  <c r="N105" i="21" s="1"/>
  <c r="J110" i="21"/>
  <c r="N110" i="21" s="1"/>
  <c r="K111" i="21"/>
  <c r="O111" i="21" s="1"/>
  <c r="K112" i="21"/>
  <c r="O112" i="21" s="1"/>
  <c r="K113" i="21"/>
  <c r="O113" i="21" s="1"/>
  <c r="K115" i="21"/>
  <c r="O115" i="21" s="1"/>
  <c r="J92" i="21"/>
  <c r="N92" i="21" s="1"/>
  <c r="K94" i="21"/>
  <c r="O94" i="21" s="1"/>
  <c r="K110" i="21"/>
  <c r="O110" i="21" s="1"/>
  <c r="K90" i="21"/>
  <c r="O90" i="21" s="1"/>
  <c r="J106" i="21"/>
  <c r="N106" i="21" s="1"/>
  <c r="J109" i="21"/>
  <c r="N109" i="21" s="1"/>
  <c r="J111" i="21"/>
  <c r="N111" i="21" s="1"/>
  <c r="J113" i="21"/>
  <c r="N113" i="21" s="1"/>
  <c r="J115" i="21"/>
  <c r="N115" i="21" s="1"/>
  <c r="K101" i="21"/>
  <c r="O101" i="21" s="1"/>
  <c r="K105" i="21"/>
  <c r="O105" i="21" s="1"/>
  <c r="K37" i="21"/>
  <c r="J37" i="21"/>
  <c r="I37" i="21"/>
  <c r="K34" i="21"/>
  <c r="J34" i="21"/>
  <c r="I34" i="21"/>
  <c r="K31" i="21"/>
  <c r="J31" i="21"/>
  <c r="I31" i="21"/>
  <c r="K23" i="21"/>
  <c r="J23" i="21"/>
  <c r="I23" i="21"/>
  <c r="K20" i="21"/>
  <c r="J20" i="21"/>
  <c r="I20" i="21"/>
  <c r="K53" i="1"/>
  <c r="O53" i="1" s="1"/>
  <c r="J53" i="1"/>
  <c r="N53" i="1" s="1"/>
  <c r="I53" i="1"/>
  <c r="M53" i="1" s="1"/>
  <c r="I103" i="2"/>
  <c r="M103" i="2" s="1"/>
  <c r="K103" i="2"/>
  <c r="O103" i="2" s="1"/>
  <c r="J103" i="2"/>
  <c r="N103" i="2" s="1"/>
  <c r="H53" i="2"/>
  <c r="I53" i="2"/>
  <c r="M53" i="2" s="1"/>
  <c r="J53" i="2" l="1"/>
  <c r="N53" i="2" s="1"/>
  <c r="K53" i="2"/>
  <c r="O53" i="2" s="1"/>
  <c r="K38" i="23"/>
  <c r="S38" i="23" s="1"/>
  <c r="K36" i="23"/>
  <c r="S36" i="23" s="1"/>
  <c r="K35" i="23"/>
  <c r="S35" i="23" s="1"/>
  <c r="K34" i="23"/>
  <c r="S34" i="23" s="1"/>
  <c r="K32" i="23"/>
  <c r="S32" i="23" s="1"/>
  <c r="K31" i="23"/>
  <c r="S31" i="23" s="1"/>
  <c r="K30" i="23"/>
  <c r="S30" i="23" s="1"/>
  <c r="K29" i="23"/>
  <c r="K28" i="23"/>
  <c r="S28" i="23" s="1"/>
  <c r="K27" i="23"/>
  <c r="S27" i="23" s="1"/>
  <c r="K26" i="23"/>
  <c r="S26" i="23" s="1"/>
  <c r="K24" i="23"/>
  <c r="K23" i="23"/>
  <c r="K22" i="23"/>
  <c r="S22" i="23" s="1"/>
  <c r="K21" i="23"/>
  <c r="S21" i="23" s="1"/>
  <c r="K20" i="23"/>
  <c r="S20" i="23" s="1"/>
  <c r="K18" i="23"/>
  <c r="S18" i="23" s="1"/>
  <c r="K17" i="23"/>
  <c r="S17" i="23" s="1"/>
  <c r="K16" i="23"/>
  <c r="S16" i="23" s="1"/>
  <c r="K15" i="23"/>
  <c r="S15" i="23" s="1"/>
  <c r="K14" i="23"/>
  <c r="S14" i="23" s="1"/>
  <c r="K13" i="23"/>
  <c r="S13" i="23" s="1"/>
  <c r="U54" i="23"/>
  <c r="L29" i="12"/>
  <c r="L26" i="12"/>
  <c r="O34" i="21" s="1"/>
  <c r="L23" i="12"/>
  <c r="L10" i="12"/>
  <c r="L7" i="12"/>
  <c r="H35" i="12"/>
  <c r="K35" i="12" s="1"/>
  <c r="H34" i="12"/>
  <c r="K34" i="12" s="1"/>
  <c r="H33" i="12"/>
  <c r="K33" i="12" s="1"/>
  <c r="E10" i="15"/>
  <c r="D10" i="15"/>
  <c r="C10" i="15"/>
  <c r="E9" i="15"/>
  <c r="D9" i="15"/>
  <c r="C9" i="15"/>
  <c r="O21" i="25"/>
  <c r="N21" i="25"/>
  <c r="M21" i="25"/>
  <c r="E25" i="15"/>
  <c r="E16" i="25" s="1"/>
  <c r="K16" i="25" s="1"/>
  <c r="D25" i="15"/>
  <c r="D16" i="25" s="1"/>
  <c r="J16" i="25" s="1"/>
  <c r="C25" i="15"/>
  <c r="C16" i="25" s="1"/>
  <c r="I16" i="25" s="1"/>
  <c r="M16" i="25" s="1"/>
  <c r="J33" i="25"/>
  <c r="N33" i="25" s="1"/>
  <c r="I33" i="25"/>
  <c r="M33" i="25" s="1"/>
  <c r="K30" i="25"/>
  <c r="O30" i="25" s="1"/>
  <c r="J30" i="25"/>
  <c r="N30" i="25" s="1"/>
  <c r="I30" i="25"/>
  <c r="M30" i="25" s="1"/>
  <c r="J29" i="25"/>
  <c r="N29" i="25" s="1"/>
  <c r="I29" i="25"/>
  <c r="M29" i="25" s="1"/>
  <c r="K26" i="25"/>
  <c r="O26" i="25" s="1"/>
  <c r="J26" i="25"/>
  <c r="N26" i="25" s="1"/>
  <c r="I26" i="25"/>
  <c r="M26" i="25" s="1"/>
  <c r="O22" i="25"/>
  <c r="N22" i="25"/>
  <c r="M22" i="25"/>
  <c r="M20" i="25"/>
  <c r="N20" i="25"/>
  <c r="O20" i="25"/>
  <c r="N19" i="25"/>
  <c r="M19" i="25"/>
  <c r="N18" i="25"/>
  <c r="M18" i="25"/>
  <c r="N15" i="25"/>
  <c r="I15" i="25"/>
  <c r="M15" i="25" s="1"/>
  <c r="E19" i="24"/>
  <c r="K19" i="24" s="1"/>
  <c r="S19" i="24" s="1"/>
  <c r="D19" i="24"/>
  <c r="J19" i="24" s="1"/>
  <c r="R19" i="24" s="1"/>
  <c r="C19" i="24"/>
  <c r="I19" i="24" s="1"/>
  <c r="Q19" i="24" s="1"/>
  <c r="B3" i="23"/>
  <c r="T54" i="23"/>
  <c r="S54" i="23"/>
  <c r="R54" i="23"/>
  <c r="Q54" i="23"/>
  <c r="I53" i="23"/>
  <c r="N53" i="23" s="1"/>
  <c r="T53" i="23" s="1"/>
  <c r="I52" i="23"/>
  <c r="N52" i="23" s="1"/>
  <c r="T52" i="23" s="1"/>
  <c r="S24" i="23"/>
  <c r="S23" i="23"/>
  <c r="I38" i="23"/>
  <c r="Q38" i="23" s="1"/>
  <c r="I36" i="23"/>
  <c r="Q36" i="23" s="1"/>
  <c r="I34" i="23"/>
  <c r="Q34" i="23" s="1"/>
  <c r="I27" i="23"/>
  <c r="Q27" i="23" s="1"/>
  <c r="I26" i="23"/>
  <c r="Q26" i="23" s="1"/>
  <c r="I20" i="23"/>
  <c r="Q20" i="23" s="1"/>
  <c r="J14" i="23"/>
  <c r="R14" i="23" s="1"/>
  <c r="I17" i="23"/>
  <c r="Q17" i="23" s="1"/>
  <c r="I16" i="23"/>
  <c r="Q16" i="23" s="1"/>
  <c r="J22" i="23"/>
  <c r="R22" i="23" s="1"/>
  <c r="I21" i="23"/>
  <c r="Q21" i="23" s="1"/>
  <c r="J24" i="23"/>
  <c r="R24" i="23" s="1"/>
  <c r="I24" i="23"/>
  <c r="Q24" i="23" s="1"/>
  <c r="J23" i="23"/>
  <c r="R23" i="23" s="1"/>
  <c r="I23" i="23"/>
  <c r="Q23" i="23" s="1"/>
  <c r="E23" i="15"/>
  <c r="E128" i="1" s="1"/>
  <c r="K128" i="1" s="1"/>
  <c r="O128" i="1" s="1"/>
  <c r="E24" i="15"/>
  <c r="E55" i="6" s="1"/>
  <c r="K55" i="6" s="1"/>
  <c r="O55" i="6" s="1"/>
  <c r="O57" i="6" s="1"/>
  <c r="N60" i="23"/>
  <c r="T60" i="23" s="1"/>
  <c r="N59" i="23"/>
  <c r="T59" i="23" s="1"/>
  <c r="N58" i="23"/>
  <c r="T58" i="23" s="1"/>
  <c r="N57" i="23"/>
  <c r="T57" i="23" s="1"/>
  <c r="N56" i="23"/>
  <c r="T56" i="23" s="1"/>
  <c r="N55" i="23"/>
  <c r="T55" i="23" s="1"/>
  <c r="H53" i="23"/>
  <c r="H52" i="23"/>
  <c r="I35" i="23"/>
  <c r="Q35" i="23" s="1"/>
  <c r="I32" i="23"/>
  <c r="Q32" i="23" s="1"/>
  <c r="I31" i="23"/>
  <c r="Q31" i="23" s="1"/>
  <c r="S29" i="23"/>
  <c r="I29" i="23"/>
  <c r="Q29" i="23" s="1"/>
  <c r="S25" i="23"/>
  <c r="R25" i="23"/>
  <c r="Q25" i="23"/>
  <c r="I18" i="23"/>
  <c r="Q18" i="23" s="1"/>
  <c r="I169" i="21"/>
  <c r="M169" i="21" s="1"/>
  <c r="I168" i="21"/>
  <c r="M168" i="21" s="1"/>
  <c r="I167" i="21"/>
  <c r="M167" i="21" s="1"/>
  <c r="I166" i="21"/>
  <c r="M166" i="21" s="1"/>
  <c r="I165" i="21"/>
  <c r="M165" i="21" s="1"/>
  <c r="I164" i="21"/>
  <c r="M164" i="21" s="1"/>
  <c r="I69" i="21"/>
  <c r="M69" i="21" s="1"/>
  <c r="I66" i="21"/>
  <c r="M66" i="21" s="1"/>
  <c r="I65" i="21"/>
  <c r="M65" i="21" s="1"/>
  <c r="I62" i="21"/>
  <c r="M62" i="21" s="1"/>
  <c r="O58" i="21"/>
  <c r="N58" i="21"/>
  <c r="M58" i="21"/>
  <c r="I56" i="21"/>
  <c r="M56" i="21" s="1"/>
  <c r="I55" i="21"/>
  <c r="M55" i="21" s="1"/>
  <c r="M37" i="21"/>
  <c r="M34" i="21"/>
  <c r="O31" i="21"/>
  <c r="M31" i="21"/>
  <c r="O27" i="21"/>
  <c r="N27" i="21"/>
  <c r="M27" i="21"/>
  <c r="H26" i="21"/>
  <c r="H25" i="21"/>
  <c r="H24" i="21"/>
  <c r="M23" i="21"/>
  <c r="H22" i="21"/>
  <c r="H21" i="21"/>
  <c r="H20" i="21"/>
  <c r="M20" i="21"/>
  <c r="H19" i="21"/>
  <c r="H18" i="21"/>
  <c r="I88" i="20"/>
  <c r="M88" i="20" s="1"/>
  <c r="I87" i="20"/>
  <c r="M87" i="20" s="1"/>
  <c r="I84" i="20"/>
  <c r="M84" i="20" s="1"/>
  <c r="O63" i="20"/>
  <c r="N63" i="20"/>
  <c r="M63" i="20"/>
  <c r="O51" i="20"/>
  <c r="N51" i="20"/>
  <c r="M51" i="20"/>
  <c r="O28" i="20"/>
  <c r="N28" i="20"/>
  <c r="M28" i="20"/>
  <c r="I26" i="20"/>
  <c r="M26" i="20" s="1"/>
  <c r="O16" i="20"/>
  <c r="N16" i="20"/>
  <c r="M16" i="20"/>
  <c r="I169" i="19"/>
  <c r="M169" i="19" s="1"/>
  <c r="I168" i="19"/>
  <c r="M168" i="19" s="1"/>
  <c r="I164" i="19"/>
  <c r="M164" i="19" s="1"/>
  <c r="O135" i="19"/>
  <c r="N135" i="19"/>
  <c r="M135" i="19"/>
  <c r="I66" i="19"/>
  <c r="M66" i="19" s="1"/>
  <c r="I65" i="19"/>
  <c r="M65" i="19" s="1"/>
  <c r="I62" i="19"/>
  <c r="M62" i="19" s="1"/>
  <c r="O58" i="19"/>
  <c r="N58" i="19"/>
  <c r="M58" i="19"/>
  <c r="I56" i="19"/>
  <c r="M56" i="19" s="1"/>
  <c r="I55" i="19"/>
  <c r="M55" i="19" s="1"/>
  <c r="I37" i="19"/>
  <c r="M37" i="19" s="1"/>
  <c r="I34" i="19"/>
  <c r="M34" i="19" s="1"/>
  <c r="I31" i="19"/>
  <c r="M31" i="19" s="1"/>
  <c r="O27" i="19"/>
  <c r="N27" i="19"/>
  <c r="M27" i="19"/>
  <c r="I23" i="19"/>
  <c r="M23" i="19" s="1"/>
  <c r="I20" i="19"/>
  <c r="M20" i="19" s="1"/>
  <c r="I175" i="17"/>
  <c r="M175" i="17" s="1"/>
  <c r="I174" i="17"/>
  <c r="M174" i="17" s="1"/>
  <c r="I173" i="17"/>
  <c r="M173" i="17" s="1"/>
  <c r="I170" i="17"/>
  <c r="M170" i="17" s="1"/>
  <c r="H10" i="18"/>
  <c r="L10" i="18" s="1"/>
  <c r="H9" i="18"/>
  <c r="L9" i="18" s="1"/>
  <c r="L17" i="18"/>
  <c r="K17" i="18"/>
  <c r="J17" i="18"/>
  <c r="L16" i="18"/>
  <c r="K16" i="18"/>
  <c r="J16" i="18"/>
  <c r="L15" i="18"/>
  <c r="K15" i="18"/>
  <c r="J15" i="18"/>
  <c r="L14" i="18"/>
  <c r="K14" i="18"/>
  <c r="J14" i="18"/>
  <c r="L13" i="18"/>
  <c r="K13" i="18"/>
  <c r="J13" i="18"/>
  <c r="L12" i="18"/>
  <c r="K12" i="18"/>
  <c r="J12" i="18"/>
  <c r="L8" i="18"/>
  <c r="K8" i="18"/>
  <c r="J8" i="18"/>
  <c r="L32" i="13"/>
  <c r="E106" i="19" s="1"/>
  <c r="K106" i="19" s="1"/>
  <c r="O106" i="19" s="1"/>
  <c r="K32" i="13"/>
  <c r="D106" i="19" s="1"/>
  <c r="J106" i="19" s="1"/>
  <c r="N106" i="19" s="1"/>
  <c r="J32" i="13"/>
  <c r="C106" i="19" s="1"/>
  <c r="I106" i="19" s="1"/>
  <c r="M106" i="19" s="1"/>
  <c r="G56" i="17"/>
  <c r="F56" i="17"/>
  <c r="J12" i="11"/>
  <c r="O125" i="17"/>
  <c r="N125" i="17"/>
  <c r="M125" i="17"/>
  <c r="G114" i="17"/>
  <c r="F114" i="17"/>
  <c r="E114" i="17"/>
  <c r="D114" i="17"/>
  <c r="C114" i="17"/>
  <c r="G112" i="17"/>
  <c r="F112" i="17"/>
  <c r="E112" i="17"/>
  <c r="D112" i="17"/>
  <c r="C112" i="17"/>
  <c r="G111" i="17"/>
  <c r="F111" i="17"/>
  <c r="E111" i="17"/>
  <c r="D111" i="17"/>
  <c r="C111" i="17"/>
  <c r="G110" i="17"/>
  <c r="F110" i="17"/>
  <c r="E110" i="17"/>
  <c r="D110" i="17"/>
  <c r="C110" i="17"/>
  <c r="G109" i="17"/>
  <c r="F109" i="17"/>
  <c r="E109" i="17"/>
  <c r="D109" i="17"/>
  <c r="C109" i="17"/>
  <c r="G108" i="17"/>
  <c r="F108" i="17"/>
  <c r="E108" i="17"/>
  <c r="D108" i="17"/>
  <c r="C108" i="17"/>
  <c r="J104" i="17"/>
  <c r="N104" i="17" s="1"/>
  <c r="I104" i="17"/>
  <c r="M104" i="17" s="1"/>
  <c r="K102" i="17"/>
  <c r="O102" i="17" s="1"/>
  <c r="J102" i="17"/>
  <c r="N102" i="17" s="1"/>
  <c r="I102" i="17"/>
  <c r="M102" i="17" s="1"/>
  <c r="J101" i="17"/>
  <c r="N101" i="17" s="1"/>
  <c r="I101" i="17"/>
  <c r="M101" i="17" s="1"/>
  <c r="I100" i="17"/>
  <c r="M100" i="17" s="1"/>
  <c r="K99" i="17"/>
  <c r="O99" i="17" s="1"/>
  <c r="J99" i="17"/>
  <c r="N99" i="17" s="1"/>
  <c r="I99" i="17"/>
  <c r="M99" i="17" s="1"/>
  <c r="I98" i="17"/>
  <c r="M98" i="17" s="1"/>
  <c r="J97" i="17"/>
  <c r="N97" i="17" s="1"/>
  <c r="I97" i="17"/>
  <c r="M97" i="17" s="1"/>
  <c r="I96" i="17"/>
  <c r="M96" i="17" s="1"/>
  <c r="K95" i="17"/>
  <c r="O95" i="17" s="1"/>
  <c r="J95" i="17"/>
  <c r="N95" i="17" s="1"/>
  <c r="I95" i="17"/>
  <c r="M95" i="17" s="1"/>
  <c r="I94" i="17"/>
  <c r="M94" i="17" s="1"/>
  <c r="K93" i="17"/>
  <c r="O93" i="17" s="1"/>
  <c r="I93" i="17"/>
  <c r="M93" i="17" s="1"/>
  <c r="J92" i="17"/>
  <c r="N92" i="17" s="1"/>
  <c r="I92" i="17"/>
  <c r="M92" i="17" s="1"/>
  <c r="I91" i="17"/>
  <c r="M91" i="17" s="1"/>
  <c r="I90" i="17"/>
  <c r="M90" i="17" s="1"/>
  <c r="I89" i="17"/>
  <c r="M89" i="17" s="1"/>
  <c r="I88" i="17"/>
  <c r="M88" i="17" s="1"/>
  <c r="K87" i="17"/>
  <c r="O87" i="17" s="1"/>
  <c r="I87" i="17"/>
  <c r="M87" i="17" s="1"/>
  <c r="I86" i="17"/>
  <c r="M86" i="17" s="1"/>
  <c r="I85" i="17"/>
  <c r="M85" i="17" s="1"/>
  <c r="J83" i="17"/>
  <c r="N83" i="17" s="1"/>
  <c r="I83" i="17"/>
  <c r="M83" i="17" s="1"/>
  <c r="K82" i="17"/>
  <c r="O82" i="17" s="1"/>
  <c r="J82" i="17"/>
  <c r="N82" i="17" s="1"/>
  <c r="I82" i="17"/>
  <c r="M82" i="17" s="1"/>
  <c r="I81" i="17"/>
  <c r="M81" i="17" s="1"/>
  <c r="F69" i="17"/>
  <c r="E69" i="17"/>
  <c r="D69" i="17"/>
  <c r="C69" i="17"/>
  <c r="G68" i="17"/>
  <c r="F68" i="17"/>
  <c r="E68" i="17"/>
  <c r="D68" i="17"/>
  <c r="C68" i="17"/>
  <c r="F67" i="17"/>
  <c r="E67" i="17"/>
  <c r="D67" i="17"/>
  <c r="C67" i="17"/>
  <c r="F66" i="17"/>
  <c r="E66" i="17"/>
  <c r="D66" i="17"/>
  <c r="C66" i="17"/>
  <c r="G65" i="17"/>
  <c r="F65" i="17"/>
  <c r="E65" i="17"/>
  <c r="D65" i="17"/>
  <c r="C65" i="17"/>
  <c r="G64" i="17"/>
  <c r="F64" i="17"/>
  <c r="E64" i="17"/>
  <c r="D64" i="17"/>
  <c r="C64" i="17"/>
  <c r="F62" i="17"/>
  <c r="E62" i="17"/>
  <c r="D62" i="17"/>
  <c r="C62" i="17"/>
  <c r="G61" i="17"/>
  <c r="F61" i="17"/>
  <c r="E61" i="17"/>
  <c r="D61" i="17"/>
  <c r="C61" i="17"/>
  <c r="F60" i="17"/>
  <c r="E60" i="17"/>
  <c r="D60" i="17"/>
  <c r="C60" i="17"/>
  <c r="F59" i="17"/>
  <c r="E59" i="17"/>
  <c r="D59" i="17"/>
  <c r="C59" i="17"/>
  <c r="O57" i="17"/>
  <c r="N57" i="17"/>
  <c r="M57" i="17"/>
  <c r="G55" i="17"/>
  <c r="F55" i="17"/>
  <c r="E55" i="17"/>
  <c r="D55" i="17"/>
  <c r="C55" i="17"/>
  <c r="G54" i="17"/>
  <c r="F54" i="17"/>
  <c r="E54" i="17"/>
  <c r="D54" i="17"/>
  <c r="C54" i="17"/>
  <c r="F53" i="17"/>
  <c r="E53" i="17"/>
  <c r="D53" i="17"/>
  <c r="C53" i="17"/>
  <c r="F39" i="17"/>
  <c r="E39" i="17"/>
  <c r="D39" i="17"/>
  <c r="C39" i="17"/>
  <c r="F37" i="17"/>
  <c r="E37" i="17"/>
  <c r="D37" i="17"/>
  <c r="C37" i="17"/>
  <c r="G36" i="17"/>
  <c r="F36" i="17"/>
  <c r="E36" i="17"/>
  <c r="D36" i="17"/>
  <c r="C36" i="17"/>
  <c r="F35" i="17"/>
  <c r="E35" i="17"/>
  <c r="D35" i="17"/>
  <c r="C35" i="17"/>
  <c r="G33" i="17"/>
  <c r="F33" i="17"/>
  <c r="E33" i="17"/>
  <c r="D33" i="17"/>
  <c r="C33" i="17"/>
  <c r="F32" i="17"/>
  <c r="E32" i="17"/>
  <c r="D32" i="17"/>
  <c r="C32" i="17"/>
  <c r="F31" i="17"/>
  <c r="E31" i="17"/>
  <c r="D31" i="17"/>
  <c r="C31" i="17"/>
  <c r="G30" i="17"/>
  <c r="F30" i="17"/>
  <c r="E30" i="17"/>
  <c r="D30" i="17"/>
  <c r="C30" i="17"/>
  <c r="F29" i="17"/>
  <c r="E29" i="17"/>
  <c r="D29" i="17"/>
  <c r="C29" i="17"/>
  <c r="F28" i="17"/>
  <c r="E28" i="17"/>
  <c r="D28" i="17"/>
  <c r="C28" i="17"/>
  <c r="F27" i="17"/>
  <c r="E27" i="17"/>
  <c r="D27" i="17"/>
  <c r="C27" i="17"/>
  <c r="O26" i="17"/>
  <c r="N26" i="17"/>
  <c r="M26" i="17"/>
  <c r="H25" i="17"/>
  <c r="F25" i="17"/>
  <c r="E25" i="17"/>
  <c r="D25" i="17"/>
  <c r="C25" i="17"/>
  <c r="H24" i="17"/>
  <c r="F24" i="17"/>
  <c r="E24" i="17"/>
  <c r="D24" i="17"/>
  <c r="C24" i="17"/>
  <c r="H23" i="17"/>
  <c r="H22" i="17"/>
  <c r="G22" i="17"/>
  <c r="F22" i="17"/>
  <c r="E22" i="17"/>
  <c r="D22" i="17"/>
  <c r="C22" i="17"/>
  <c r="H21" i="17"/>
  <c r="F21" i="17"/>
  <c r="E21" i="17"/>
  <c r="D21" i="17"/>
  <c r="C21" i="17"/>
  <c r="H20" i="17"/>
  <c r="F20" i="17"/>
  <c r="E20" i="17"/>
  <c r="D20" i="17"/>
  <c r="C20" i="17"/>
  <c r="H19" i="17"/>
  <c r="G19" i="17"/>
  <c r="F19" i="17"/>
  <c r="E19" i="17"/>
  <c r="D19" i="17"/>
  <c r="C19" i="17"/>
  <c r="H18" i="17"/>
  <c r="F18" i="17"/>
  <c r="E18" i="17"/>
  <c r="D18" i="17"/>
  <c r="C18" i="17"/>
  <c r="H17" i="17"/>
  <c r="F17" i="17"/>
  <c r="E17" i="17"/>
  <c r="D17" i="17"/>
  <c r="C17" i="17"/>
  <c r="K35" i="2"/>
  <c r="O35" i="2" s="1"/>
  <c r="I32" i="2"/>
  <c r="J29" i="2"/>
  <c r="I29" i="2"/>
  <c r="O39" i="16"/>
  <c r="N39" i="16"/>
  <c r="M39" i="16"/>
  <c r="O30" i="16"/>
  <c r="N30" i="16"/>
  <c r="M30" i="16"/>
  <c r="O18" i="16"/>
  <c r="N18" i="16"/>
  <c r="M18" i="16"/>
  <c r="I16" i="16"/>
  <c r="M16" i="16" s="1"/>
  <c r="I15" i="16"/>
  <c r="M15" i="16" s="1"/>
  <c r="D24" i="15"/>
  <c r="D55" i="6" s="1"/>
  <c r="J55" i="6" s="1"/>
  <c r="N55" i="6" s="1"/>
  <c r="N57" i="6" s="1"/>
  <c r="C24" i="15"/>
  <c r="C55" i="6" s="1"/>
  <c r="I55" i="6" s="1"/>
  <c r="M55" i="6" s="1"/>
  <c r="M57" i="6" s="1"/>
  <c r="O48" i="6"/>
  <c r="N48" i="6"/>
  <c r="M48" i="6"/>
  <c r="O39" i="6"/>
  <c r="N39" i="6"/>
  <c r="M39" i="6"/>
  <c r="O28" i="6"/>
  <c r="N28" i="6"/>
  <c r="M28" i="6"/>
  <c r="O17" i="6"/>
  <c r="N17" i="6"/>
  <c r="M17" i="6"/>
  <c r="K35" i="1"/>
  <c r="O35" i="1" s="1"/>
  <c r="J35" i="1"/>
  <c r="N35" i="1" s="1"/>
  <c r="I35" i="1"/>
  <c r="M35" i="1" s="1"/>
  <c r="K32" i="1"/>
  <c r="O32" i="1" s="1"/>
  <c r="J32" i="1"/>
  <c r="N32" i="1" s="1"/>
  <c r="I32" i="1"/>
  <c r="M32" i="1" s="1"/>
  <c r="K29" i="1"/>
  <c r="O29" i="1" s="1"/>
  <c r="J29" i="1"/>
  <c r="N29" i="1" s="1"/>
  <c r="I29" i="1"/>
  <c r="M29" i="1" s="1"/>
  <c r="D23" i="15"/>
  <c r="D128" i="1" s="1"/>
  <c r="J128" i="1" s="1"/>
  <c r="N128" i="1" s="1"/>
  <c r="C23" i="15"/>
  <c r="C128" i="1" s="1"/>
  <c r="I128" i="1" s="1"/>
  <c r="M128" i="1" s="1"/>
  <c r="O120" i="1"/>
  <c r="N120" i="1"/>
  <c r="M120" i="1"/>
  <c r="H111" i="1"/>
  <c r="I111" i="1"/>
  <c r="M111" i="1" s="1"/>
  <c r="H110" i="1"/>
  <c r="H109" i="1"/>
  <c r="I109" i="1"/>
  <c r="M109" i="1" s="1"/>
  <c r="H108" i="1"/>
  <c r="I108" i="1"/>
  <c r="M108" i="1" s="1"/>
  <c r="H107" i="1"/>
  <c r="I107" i="1"/>
  <c r="M107" i="1" s="1"/>
  <c r="H106" i="1"/>
  <c r="I106" i="1"/>
  <c r="M106" i="1" s="1"/>
  <c r="H105" i="1"/>
  <c r="I105" i="1"/>
  <c r="M105" i="1" s="1"/>
  <c r="H104" i="1"/>
  <c r="O103" i="1"/>
  <c r="N103" i="1"/>
  <c r="M103" i="1"/>
  <c r="I102" i="1"/>
  <c r="M102" i="1" s="1"/>
  <c r="I100" i="1"/>
  <c r="M100" i="1" s="1"/>
  <c r="I99" i="1"/>
  <c r="M99" i="1" s="1"/>
  <c r="I97" i="1"/>
  <c r="M97" i="1" s="1"/>
  <c r="I96" i="1"/>
  <c r="M96" i="1" s="1"/>
  <c r="I95" i="1"/>
  <c r="M95" i="1" s="1"/>
  <c r="I94" i="1"/>
  <c r="M94" i="1" s="1"/>
  <c r="I93" i="1"/>
  <c r="M93" i="1" s="1"/>
  <c r="I92" i="1"/>
  <c r="M92" i="1" s="1"/>
  <c r="I91" i="1"/>
  <c r="M91" i="1" s="1"/>
  <c r="I90" i="1"/>
  <c r="M90" i="1" s="1"/>
  <c r="I89" i="1"/>
  <c r="M89" i="1" s="1"/>
  <c r="I88" i="1"/>
  <c r="M88" i="1" s="1"/>
  <c r="I87" i="1"/>
  <c r="M87" i="1" s="1"/>
  <c r="I86" i="1"/>
  <c r="M86" i="1" s="1"/>
  <c r="I85" i="1"/>
  <c r="M85" i="1" s="1"/>
  <c r="I84" i="1"/>
  <c r="M84" i="1" s="1"/>
  <c r="I83" i="1"/>
  <c r="M83" i="1" s="1"/>
  <c r="I82" i="1"/>
  <c r="M82" i="1" s="1"/>
  <c r="I81" i="1"/>
  <c r="M81" i="1" s="1"/>
  <c r="I80" i="1"/>
  <c r="M80" i="1" s="1"/>
  <c r="I79" i="1"/>
  <c r="M79" i="1" s="1"/>
  <c r="I78" i="1"/>
  <c r="M78" i="1" s="1"/>
  <c r="I77" i="1"/>
  <c r="M77" i="1" s="1"/>
  <c r="I76" i="1"/>
  <c r="M76" i="1" s="1"/>
  <c r="F66" i="1"/>
  <c r="E66" i="1"/>
  <c r="D66" i="1"/>
  <c r="C66" i="1"/>
  <c r="G65" i="1"/>
  <c r="F65" i="1"/>
  <c r="E65" i="1"/>
  <c r="D65" i="1"/>
  <c r="C65" i="1"/>
  <c r="F64" i="1"/>
  <c r="E64" i="1"/>
  <c r="D64" i="1"/>
  <c r="C64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F59" i="1"/>
  <c r="E59" i="1"/>
  <c r="D59" i="1"/>
  <c r="C59" i="1"/>
  <c r="G58" i="1"/>
  <c r="F58" i="1"/>
  <c r="E58" i="1"/>
  <c r="D58" i="1"/>
  <c r="C58" i="1"/>
  <c r="F57" i="1"/>
  <c r="E57" i="1"/>
  <c r="D57" i="1"/>
  <c r="C57" i="1"/>
  <c r="F56" i="1"/>
  <c r="E56" i="1"/>
  <c r="D56" i="1"/>
  <c r="C56" i="1"/>
  <c r="O54" i="1"/>
  <c r="N54" i="1"/>
  <c r="M54" i="1"/>
  <c r="K52" i="1"/>
  <c r="J52" i="1"/>
  <c r="I52" i="1"/>
  <c r="M52" i="1" s="1"/>
  <c r="I48" i="1"/>
  <c r="M48" i="1" s="1"/>
  <c r="O25" i="1"/>
  <c r="N25" i="1"/>
  <c r="M25" i="1"/>
  <c r="I21" i="1"/>
  <c r="M21" i="1" s="1"/>
  <c r="I18" i="1"/>
  <c r="M18" i="1" s="1"/>
  <c r="O164" i="2"/>
  <c r="N164" i="2"/>
  <c r="M164" i="2"/>
  <c r="H177" i="2"/>
  <c r="I177" i="2"/>
  <c r="M177" i="2" s="1"/>
  <c r="H176" i="2"/>
  <c r="H175" i="2"/>
  <c r="H174" i="2"/>
  <c r="H173" i="2"/>
  <c r="H172" i="2"/>
  <c r="H171" i="2"/>
  <c r="I171" i="2"/>
  <c r="M171" i="2" s="1"/>
  <c r="H170" i="2"/>
  <c r="H169" i="2"/>
  <c r="H168" i="2"/>
  <c r="I168" i="2"/>
  <c r="M168" i="2" s="1"/>
  <c r="H167" i="2"/>
  <c r="H166" i="2"/>
  <c r="H165" i="2"/>
  <c r="I161" i="2"/>
  <c r="M161" i="2" s="1"/>
  <c r="I159" i="2"/>
  <c r="M159" i="2" s="1"/>
  <c r="L26" i="8"/>
  <c r="K26" i="8"/>
  <c r="J26" i="8"/>
  <c r="L20" i="8"/>
  <c r="K20" i="8"/>
  <c r="J20" i="8"/>
  <c r="L17" i="8"/>
  <c r="K17" i="8"/>
  <c r="J17" i="8"/>
  <c r="L10" i="8"/>
  <c r="K10" i="8"/>
  <c r="J10" i="8"/>
  <c r="L8" i="8"/>
  <c r="K8" i="8"/>
  <c r="J8" i="8"/>
  <c r="H11" i="8"/>
  <c r="H9" i="8"/>
  <c r="H5" i="8"/>
  <c r="H7" i="8"/>
  <c r="H25" i="8"/>
  <c r="H24" i="8"/>
  <c r="H23" i="8"/>
  <c r="H22" i="8"/>
  <c r="G144" i="1" s="1"/>
  <c r="H21" i="8"/>
  <c r="G143" i="1" s="1"/>
  <c r="H18" i="8"/>
  <c r="H16" i="8"/>
  <c r="H15" i="8"/>
  <c r="G19" i="8"/>
  <c r="H14" i="8"/>
  <c r="G14" i="8"/>
  <c r="H6" i="8"/>
  <c r="G6" i="8"/>
  <c r="H7" i="11"/>
  <c r="H20" i="11"/>
  <c r="G58" i="17" s="1"/>
  <c r="G25" i="11"/>
  <c r="F60" i="1" s="1"/>
  <c r="G31" i="12"/>
  <c r="H27" i="12"/>
  <c r="H11" i="12"/>
  <c r="G23" i="17" s="1"/>
  <c r="E7" i="15"/>
  <c r="E136" i="1" s="1"/>
  <c r="K136" i="1" s="1"/>
  <c r="O136" i="1" s="1"/>
  <c r="D7" i="15"/>
  <c r="D136" i="1" s="1"/>
  <c r="J136" i="1" s="1"/>
  <c r="N136" i="1" s="1"/>
  <c r="C7" i="15"/>
  <c r="C136" i="1" s="1"/>
  <c r="I136" i="1" s="1"/>
  <c r="M136" i="1" s="1"/>
  <c r="E6" i="15"/>
  <c r="D6" i="15"/>
  <c r="C6" i="15"/>
  <c r="E5" i="15"/>
  <c r="D5" i="15"/>
  <c r="C5" i="15"/>
  <c r="G8" i="15"/>
  <c r="G141" i="1" s="1"/>
  <c r="G20" i="11"/>
  <c r="G7" i="11"/>
  <c r="G27" i="12"/>
  <c r="G11" i="12"/>
  <c r="I146" i="2"/>
  <c r="M146" i="2" s="1"/>
  <c r="K138" i="2"/>
  <c r="O138" i="2" s="1"/>
  <c r="J138" i="2"/>
  <c r="N138" i="2" s="1"/>
  <c r="I138" i="2"/>
  <c r="M138" i="2" s="1"/>
  <c r="I137" i="2"/>
  <c r="M137" i="2" s="1"/>
  <c r="I132" i="2"/>
  <c r="M132" i="2" s="1"/>
  <c r="I130" i="2"/>
  <c r="I125" i="2"/>
  <c r="I124" i="2"/>
  <c r="M124" i="2" s="1"/>
  <c r="I122" i="2"/>
  <c r="O131" i="2"/>
  <c r="N131" i="2"/>
  <c r="M131" i="2"/>
  <c r="L29" i="14"/>
  <c r="K29" i="14"/>
  <c r="J29" i="14"/>
  <c r="L21" i="14"/>
  <c r="K21" i="14"/>
  <c r="J21" i="14"/>
  <c r="L20" i="14"/>
  <c r="K20" i="14"/>
  <c r="J20" i="14"/>
  <c r="L15" i="14"/>
  <c r="K15" i="14"/>
  <c r="J15" i="14"/>
  <c r="L13" i="14"/>
  <c r="K13" i="14"/>
  <c r="J13" i="14"/>
  <c r="L8" i="14"/>
  <c r="K8" i="14"/>
  <c r="J8" i="14"/>
  <c r="L7" i="14"/>
  <c r="K7" i="14"/>
  <c r="J7" i="14"/>
  <c r="L5" i="14"/>
  <c r="K5" i="14"/>
  <c r="J5" i="14"/>
  <c r="H27" i="14"/>
  <c r="G144" i="2" s="1"/>
  <c r="I144" i="2" s="1"/>
  <c r="M144" i="2" s="1"/>
  <c r="H25" i="14"/>
  <c r="G142" i="2" s="1"/>
  <c r="I142" i="2" s="1"/>
  <c r="M142" i="2" s="1"/>
  <c r="H23" i="14"/>
  <c r="G140" i="2" s="1"/>
  <c r="K140" i="2" s="1"/>
  <c r="O140" i="2" s="1"/>
  <c r="H22" i="14"/>
  <c r="G139" i="2" s="1"/>
  <c r="I139" i="2" s="1"/>
  <c r="M139" i="2" s="1"/>
  <c r="H16" i="14"/>
  <c r="G133" i="2" s="1"/>
  <c r="I133" i="2" s="1"/>
  <c r="M133" i="2" s="1"/>
  <c r="H10" i="14"/>
  <c r="G127" i="2" s="1"/>
  <c r="I127" i="2" s="1"/>
  <c r="H9" i="14"/>
  <c r="G126" i="2" s="1"/>
  <c r="I126" i="2" s="1"/>
  <c r="H12" i="14"/>
  <c r="G129" i="2" s="1"/>
  <c r="J129" i="2" s="1"/>
  <c r="H26" i="14"/>
  <c r="G143" i="2" s="1"/>
  <c r="I143" i="2" s="1"/>
  <c r="M143" i="2" s="1"/>
  <c r="H19" i="14"/>
  <c r="G136" i="2" s="1"/>
  <c r="I136" i="2" s="1"/>
  <c r="M136" i="2" s="1"/>
  <c r="H18" i="14"/>
  <c r="G135" i="2" s="1"/>
  <c r="H17" i="14"/>
  <c r="G134" i="2" s="1"/>
  <c r="I134" i="2" s="1"/>
  <c r="M134" i="2" s="1"/>
  <c r="H6" i="14"/>
  <c r="G123" i="2" s="1"/>
  <c r="I123" i="2" s="1"/>
  <c r="I112" i="2"/>
  <c r="I109" i="2"/>
  <c r="I108" i="2"/>
  <c r="I107" i="2"/>
  <c r="I106" i="2"/>
  <c r="I102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4" i="2"/>
  <c r="I83" i="2"/>
  <c r="I82" i="2"/>
  <c r="I81" i="2"/>
  <c r="I80" i="2"/>
  <c r="I79" i="2"/>
  <c r="I78" i="2"/>
  <c r="I77" i="2"/>
  <c r="I76" i="2"/>
  <c r="O104" i="2"/>
  <c r="L41" i="13"/>
  <c r="K41" i="13"/>
  <c r="J41" i="13"/>
  <c r="L39" i="13"/>
  <c r="K39" i="13"/>
  <c r="J39" i="13"/>
  <c r="L38" i="13"/>
  <c r="K38" i="13"/>
  <c r="J38" i="13"/>
  <c r="L37" i="13"/>
  <c r="K37" i="13"/>
  <c r="J37" i="13"/>
  <c r="L36" i="13"/>
  <c r="K36" i="13"/>
  <c r="J36" i="13"/>
  <c r="L35" i="13"/>
  <c r="K35" i="13"/>
  <c r="J35" i="13"/>
  <c r="L31" i="13"/>
  <c r="K31" i="13"/>
  <c r="J31" i="13"/>
  <c r="L29" i="13"/>
  <c r="K29" i="13"/>
  <c r="J29" i="13"/>
  <c r="L28" i="13"/>
  <c r="K28" i="13"/>
  <c r="J28" i="13"/>
  <c r="L27" i="13"/>
  <c r="K27" i="13"/>
  <c r="J27" i="13"/>
  <c r="L26" i="13"/>
  <c r="K26" i="13"/>
  <c r="J26" i="13"/>
  <c r="L25" i="13"/>
  <c r="K25" i="13"/>
  <c r="J25" i="13"/>
  <c r="L24" i="13"/>
  <c r="K24" i="13"/>
  <c r="J24" i="13"/>
  <c r="L23" i="13"/>
  <c r="K23" i="13"/>
  <c r="J23" i="13"/>
  <c r="L22" i="13"/>
  <c r="K22" i="13"/>
  <c r="J22" i="13"/>
  <c r="L21" i="13"/>
  <c r="K21" i="13"/>
  <c r="J21" i="13"/>
  <c r="L20" i="13"/>
  <c r="K20" i="13"/>
  <c r="J20" i="13"/>
  <c r="L19" i="13"/>
  <c r="K19" i="13"/>
  <c r="J19" i="13"/>
  <c r="L18" i="13"/>
  <c r="K18" i="13"/>
  <c r="J18" i="13"/>
  <c r="L17" i="13"/>
  <c r="K17" i="13"/>
  <c r="J17" i="13"/>
  <c r="L16" i="13"/>
  <c r="K16" i="13"/>
  <c r="J16" i="13"/>
  <c r="L15" i="13"/>
  <c r="K15" i="13"/>
  <c r="J15" i="13"/>
  <c r="L14" i="13"/>
  <c r="K14" i="13"/>
  <c r="J14" i="13"/>
  <c r="L13" i="13"/>
  <c r="K13" i="13"/>
  <c r="J13" i="13"/>
  <c r="L12" i="13"/>
  <c r="K12" i="13"/>
  <c r="J12" i="13"/>
  <c r="L11" i="13"/>
  <c r="K11" i="13"/>
  <c r="J11" i="13"/>
  <c r="L10" i="13"/>
  <c r="K10" i="13"/>
  <c r="J10" i="13"/>
  <c r="L9" i="13"/>
  <c r="K9" i="13"/>
  <c r="J9" i="13"/>
  <c r="L8" i="13"/>
  <c r="K8" i="13"/>
  <c r="J8" i="13"/>
  <c r="L7" i="13"/>
  <c r="K7" i="13"/>
  <c r="J7" i="13"/>
  <c r="L6" i="13"/>
  <c r="K6" i="13"/>
  <c r="J6" i="13"/>
  <c r="L5" i="13"/>
  <c r="K5" i="13"/>
  <c r="J5" i="13"/>
  <c r="H32" i="12"/>
  <c r="J32" i="12" s="1"/>
  <c r="H30" i="12"/>
  <c r="G37" i="17" s="1"/>
  <c r="H28" i="12"/>
  <c r="K28" i="12" s="1"/>
  <c r="H25" i="12"/>
  <c r="G32" i="17" s="1"/>
  <c r="H24" i="12"/>
  <c r="G31" i="17" s="1"/>
  <c r="H21" i="12"/>
  <c r="L21" i="12" s="1"/>
  <c r="H22" i="12"/>
  <c r="G29" i="17" s="1"/>
  <c r="H20" i="12"/>
  <c r="L20" i="12" s="1"/>
  <c r="H12" i="12"/>
  <c r="K12" i="12" s="1"/>
  <c r="H13" i="12"/>
  <c r="H9" i="12"/>
  <c r="L9" i="12" s="1"/>
  <c r="H8" i="12"/>
  <c r="L8" i="12" s="1"/>
  <c r="H6" i="12"/>
  <c r="K6" i="12" s="1"/>
  <c r="H5" i="12"/>
  <c r="L5" i="12" s="1"/>
  <c r="J7" i="12"/>
  <c r="J10" i="12"/>
  <c r="O25" i="2"/>
  <c r="H24" i="2"/>
  <c r="H23" i="2"/>
  <c r="H22" i="2"/>
  <c r="H21" i="2"/>
  <c r="I21" i="2"/>
  <c r="H20" i="2"/>
  <c r="H19" i="2"/>
  <c r="H18" i="2"/>
  <c r="I18" i="2"/>
  <c r="H17" i="2"/>
  <c r="H16" i="2"/>
  <c r="K29" i="12"/>
  <c r="J29" i="12"/>
  <c r="K26" i="12"/>
  <c r="J26" i="12"/>
  <c r="K23" i="12"/>
  <c r="J23" i="12"/>
  <c r="K7" i="12"/>
  <c r="O54" i="2"/>
  <c r="N54" i="2"/>
  <c r="M54" i="2"/>
  <c r="H66" i="2"/>
  <c r="H65" i="2"/>
  <c r="I65" i="2"/>
  <c r="M65" i="2" s="1"/>
  <c r="H64" i="2"/>
  <c r="H63" i="2"/>
  <c r="H62" i="2"/>
  <c r="I62" i="2"/>
  <c r="M62" i="2" s="1"/>
  <c r="H61" i="2"/>
  <c r="I61" i="2"/>
  <c r="M61" i="2" s="1"/>
  <c r="H60" i="2"/>
  <c r="H59" i="2"/>
  <c r="H58" i="2"/>
  <c r="I58" i="2"/>
  <c r="M58" i="2" s="1"/>
  <c r="H57" i="2"/>
  <c r="H56" i="2"/>
  <c r="H55" i="2"/>
  <c r="H52" i="2"/>
  <c r="I52" i="2"/>
  <c r="M52" i="2" s="1"/>
  <c r="H51" i="2"/>
  <c r="I51" i="2"/>
  <c r="M51" i="2" s="1"/>
  <c r="H50" i="2"/>
  <c r="H49" i="2"/>
  <c r="H48" i="2"/>
  <c r="I48" i="2"/>
  <c r="L30" i="11"/>
  <c r="K30" i="11"/>
  <c r="J30" i="11"/>
  <c r="L27" i="11"/>
  <c r="K27" i="11"/>
  <c r="J27" i="11"/>
  <c r="L26" i="11"/>
  <c r="K26" i="11"/>
  <c r="J26" i="11"/>
  <c r="L23" i="11"/>
  <c r="K23" i="11"/>
  <c r="J23" i="11"/>
  <c r="H22" i="11"/>
  <c r="H31" i="11"/>
  <c r="H29" i="11"/>
  <c r="H28" i="11"/>
  <c r="H24" i="11"/>
  <c r="H21" i="11"/>
  <c r="L10" i="11"/>
  <c r="K29" i="16" s="1"/>
  <c r="O29" i="16" s="1"/>
  <c r="K10" i="11"/>
  <c r="J29" i="16" s="1"/>
  <c r="N29" i="16" s="1"/>
  <c r="J10" i="11"/>
  <c r="I29" i="16" s="1"/>
  <c r="M29" i="16" s="1"/>
  <c r="L9" i="11"/>
  <c r="K9" i="11"/>
  <c r="J9" i="11"/>
  <c r="L5" i="11"/>
  <c r="K5" i="11"/>
  <c r="J5" i="11"/>
  <c r="H8" i="11"/>
  <c r="G54" i="31" s="1"/>
  <c r="O58" i="6" l="1"/>
  <c r="K58" i="6" s="1"/>
  <c r="E7" i="6" s="1"/>
  <c r="Q8" i="30" s="1"/>
  <c r="K57" i="6"/>
  <c r="K15" i="8"/>
  <c r="G137" i="1"/>
  <c r="J7" i="8"/>
  <c r="G129" i="1"/>
  <c r="L18" i="8"/>
  <c r="G140" i="1"/>
  <c r="K143" i="1"/>
  <c r="O143" i="1" s="1"/>
  <c r="J143" i="1"/>
  <c r="N143" i="1" s="1"/>
  <c r="I143" i="1"/>
  <c r="M143" i="1" s="1"/>
  <c r="K11" i="8"/>
  <c r="G133" i="1"/>
  <c r="J9" i="8"/>
  <c r="G131" i="1"/>
  <c r="J24" i="12"/>
  <c r="K144" i="1"/>
  <c r="O144" i="1" s="1"/>
  <c r="J144" i="1"/>
  <c r="N144" i="1" s="1"/>
  <c r="I144" i="1"/>
  <c r="M144" i="1" s="1"/>
  <c r="J25" i="8"/>
  <c r="G147" i="1"/>
  <c r="L16" i="8"/>
  <c r="G138" i="1"/>
  <c r="K25" i="12"/>
  <c r="K23" i="8"/>
  <c r="G145" i="1"/>
  <c r="M58" i="6"/>
  <c r="I58" i="6" s="1"/>
  <c r="C7" i="6" s="1"/>
  <c r="O8" i="30" s="1"/>
  <c r="I57" i="6"/>
  <c r="J5" i="8"/>
  <c r="G127" i="1"/>
  <c r="L24" i="8"/>
  <c r="G146" i="1"/>
  <c r="J57" i="6"/>
  <c r="N58" i="6"/>
  <c r="J58" i="6" s="1"/>
  <c r="D7" i="6" s="1"/>
  <c r="P8" i="30" s="1"/>
  <c r="I36" i="17"/>
  <c r="M36" i="17" s="1"/>
  <c r="I114" i="17"/>
  <c r="M114" i="17" s="1"/>
  <c r="J9" i="18"/>
  <c r="K32" i="12"/>
  <c r="I19" i="17"/>
  <c r="M19" i="17" s="1"/>
  <c r="I22" i="17"/>
  <c r="M22" i="17" s="1"/>
  <c r="I30" i="17"/>
  <c r="M30" i="17" s="1"/>
  <c r="K9" i="18"/>
  <c r="I62" i="1"/>
  <c r="M62" i="1" s="1"/>
  <c r="I58" i="1"/>
  <c r="M58" i="1" s="1"/>
  <c r="K24" i="12"/>
  <c r="I65" i="17"/>
  <c r="M65" i="17" s="1"/>
  <c r="I109" i="17"/>
  <c r="M109" i="17" s="1"/>
  <c r="J10" i="18"/>
  <c r="K10" i="18"/>
  <c r="I61" i="1"/>
  <c r="M61" i="1" s="1"/>
  <c r="I55" i="17"/>
  <c r="M55" i="17" s="1"/>
  <c r="I61" i="17"/>
  <c r="M61" i="17" s="1"/>
  <c r="I111" i="17"/>
  <c r="M111" i="17" s="1"/>
  <c r="I64" i="17"/>
  <c r="M64" i="17" s="1"/>
  <c r="I54" i="17"/>
  <c r="M54" i="17" s="1"/>
  <c r="I68" i="17"/>
  <c r="M68" i="17" s="1"/>
  <c r="I110" i="17"/>
  <c r="M110" i="17" s="1"/>
  <c r="J6" i="14"/>
  <c r="J10" i="14"/>
  <c r="K12" i="14"/>
  <c r="J16" i="14"/>
  <c r="K17" i="14"/>
  <c r="L18" i="14"/>
  <c r="L22" i="14"/>
  <c r="J25" i="14"/>
  <c r="K26" i="14"/>
  <c r="L27" i="14"/>
  <c r="G41" i="31"/>
  <c r="G67" i="31"/>
  <c r="E30" i="18"/>
  <c r="M30" i="18" s="1"/>
  <c r="D62" i="31"/>
  <c r="J62" i="31" s="1"/>
  <c r="N62" i="31" s="1"/>
  <c r="D37" i="31"/>
  <c r="J37" i="31" s="1"/>
  <c r="N37" i="31" s="1"/>
  <c r="G160" i="22"/>
  <c r="G167" i="17"/>
  <c r="K167" i="17" s="1"/>
  <c r="O167" i="17" s="1"/>
  <c r="G161" i="21"/>
  <c r="I161" i="21" s="1"/>
  <c r="M161" i="21" s="1"/>
  <c r="G80" i="20"/>
  <c r="G161" i="19"/>
  <c r="I161" i="19" s="1"/>
  <c r="M161" i="19" s="1"/>
  <c r="K6" i="14"/>
  <c r="J9" i="14"/>
  <c r="K10" i="14"/>
  <c r="L12" i="14"/>
  <c r="K16" i="14"/>
  <c r="L17" i="14"/>
  <c r="J19" i="14"/>
  <c r="J23" i="14"/>
  <c r="K25" i="14"/>
  <c r="L26" i="14"/>
  <c r="I129" i="2"/>
  <c r="I140" i="2"/>
  <c r="M140" i="2" s="1"/>
  <c r="C104" i="19"/>
  <c r="I104" i="19" s="1"/>
  <c r="M104" i="19" s="1"/>
  <c r="C22" i="31"/>
  <c r="I22" i="31" s="1"/>
  <c r="M22" i="31" s="1"/>
  <c r="F30" i="18"/>
  <c r="N30" i="18" s="1"/>
  <c r="E37" i="31"/>
  <c r="K37" i="31" s="1"/>
  <c r="O37" i="31" s="1"/>
  <c r="E62" i="31"/>
  <c r="L9" i="8"/>
  <c r="G161" i="22"/>
  <c r="G168" i="17"/>
  <c r="I168" i="17" s="1"/>
  <c r="M168" i="17" s="1"/>
  <c r="G162" i="21"/>
  <c r="I162" i="21" s="1"/>
  <c r="M162" i="21" s="1"/>
  <c r="G81" i="20"/>
  <c r="I81" i="20" s="1"/>
  <c r="M81" i="20" s="1"/>
  <c r="G162" i="19"/>
  <c r="I162" i="19" s="1"/>
  <c r="M162" i="19" s="1"/>
  <c r="L6" i="14"/>
  <c r="K9" i="14"/>
  <c r="L10" i="14"/>
  <c r="L16" i="14"/>
  <c r="J18" i="14"/>
  <c r="K19" i="14"/>
  <c r="J22" i="14"/>
  <c r="K23" i="14"/>
  <c r="L25" i="14"/>
  <c r="J27" i="14"/>
  <c r="J140" i="2"/>
  <c r="N140" i="2" s="1"/>
  <c r="D104" i="19"/>
  <c r="J104" i="19" s="1"/>
  <c r="N104" i="19" s="1"/>
  <c r="D22" i="31"/>
  <c r="J22" i="31" s="1"/>
  <c r="N22" i="31" s="1"/>
  <c r="J18" i="8"/>
  <c r="J23" i="8"/>
  <c r="L9" i="14"/>
  <c r="J12" i="14"/>
  <c r="J17" i="14"/>
  <c r="K18" i="14"/>
  <c r="L19" i="14"/>
  <c r="K22" i="14"/>
  <c r="L23" i="14"/>
  <c r="J26" i="14"/>
  <c r="K27" i="14"/>
  <c r="E104" i="19"/>
  <c r="K104" i="19" s="1"/>
  <c r="O104" i="19" s="1"/>
  <c r="E22" i="31"/>
  <c r="K22" i="31" s="1"/>
  <c r="O22" i="31" s="1"/>
  <c r="D30" i="18"/>
  <c r="L30" i="18" s="1"/>
  <c r="C62" i="31"/>
  <c r="I62" i="31" s="1"/>
  <c r="M62" i="31" s="1"/>
  <c r="C37" i="31"/>
  <c r="I37" i="31" s="1"/>
  <c r="M37" i="31" s="1"/>
  <c r="K24" i="8"/>
  <c r="J111" i="17"/>
  <c r="N111" i="17" s="1"/>
  <c r="G64" i="31"/>
  <c r="G25" i="25"/>
  <c r="K25" i="25" s="1"/>
  <c r="O25" i="25" s="1"/>
  <c r="I54" i="31"/>
  <c r="M54" i="31" s="1"/>
  <c r="K54" i="31"/>
  <c r="O54" i="31" s="1"/>
  <c r="J54" i="31"/>
  <c r="N54" i="31" s="1"/>
  <c r="G70" i="31"/>
  <c r="G31" i="25"/>
  <c r="K31" i="25" s="1"/>
  <c r="O31" i="25" s="1"/>
  <c r="G66" i="31"/>
  <c r="G27" i="25"/>
  <c r="G71" i="31"/>
  <c r="G32" i="25"/>
  <c r="J32" i="25" s="1"/>
  <c r="N32" i="25" s="1"/>
  <c r="G63" i="31"/>
  <c r="G24" i="25"/>
  <c r="G73" i="31"/>
  <c r="G34" i="25"/>
  <c r="I65" i="1"/>
  <c r="M65" i="1" s="1"/>
  <c r="G49" i="2"/>
  <c r="G53" i="31"/>
  <c r="F49" i="2"/>
  <c r="F53" i="31"/>
  <c r="J20" i="12"/>
  <c r="K20" i="12"/>
  <c r="K8" i="12"/>
  <c r="J25" i="12"/>
  <c r="J28" i="12"/>
  <c r="I31" i="17"/>
  <c r="M31" i="17" s="1"/>
  <c r="G21" i="17"/>
  <c r="I21" i="17" s="1"/>
  <c r="M21" i="17" s="1"/>
  <c r="L28" i="12"/>
  <c r="K5" i="12"/>
  <c r="K9" i="12"/>
  <c r="J22" i="12"/>
  <c r="G27" i="17"/>
  <c r="J27" i="17" s="1"/>
  <c r="N27" i="17" s="1"/>
  <c r="K22" i="12"/>
  <c r="J9" i="12"/>
  <c r="L33" i="12"/>
  <c r="J13" i="12"/>
  <c r="G24" i="31"/>
  <c r="G25" i="22"/>
  <c r="G26" i="19"/>
  <c r="I26" i="19" s="1"/>
  <c r="M26" i="19" s="1"/>
  <c r="G17" i="16"/>
  <c r="I17" i="16" s="1"/>
  <c r="M17" i="16" s="1"/>
  <c r="M19" i="16" s="1"/>
  <c r="G24" i="2"/>
  <c r="I24" i="2" s="1"/>
  <c r="G16" i="6"/>
  <c r="I16" i="6" s="1"/>
  <c r="M16" i="6" s="1"/>
  <c r="G24" i="1"/>
  <c r="I24" i="1" s="1"/>
  <c r="M24" i="1" s="1"/>
  <c r="G26" i="21"/>
  <c r="G17" i="31"/>
  <c r="G18" i="22"/>
  <c r="G19" i="19"/>
  <c r="I19" i="19" s="1"/>
  <c r="M19" i="19" s="1"/>
  <c r="G19" i="21"/>
  <c r="G17" i="2"/>
  <c r="I17" i="2" s="1"/>
  <c r="G17" i="1"/>
  <c r="I17" i="1" s="1"/>
  <c r="M17" i="1" s="1"/>
  <c r="J12" i="12"/>
  <c r="G23" i="31"/>
  <c r="G24" i="22"/>
  <c r="G23" i="2"/>
  <c r="I23" i="2" s="1"/>
  <c r="G25" i="21"/>
  <c r="G23" i="1"/>
  <c r="I23" i="1" s="1"/>
  <c r="M23" i="1" s="1"/>
  <c r="G25" i="19"/>
  <c r="I25" i="19" s="1"/>
  <c r="M25" i="19" s="1"/>
  <c r="G34" i="31"/>
  <c r="G31" i="22"/>
  <c r="G30" i="1"/>
  <c r="K30" i="1" s="1"/>
  <c r="O30" i="1" s="1"/>
  <c r="G30" i="2"/>
  <c r="K30" i="2" s="1"/>
  <c r="O30" i="2" s="1"/>
  <c r="G32" i="19"/>
  <c r="I32" i="19" s="1"/>
  <c r="M32" i="19" s="1"/>
  <c r="G32" i="21"/>
  <c r="G42" i="31"/>
  <c r="G39" i="22"/>
  <c r="G38" i="1"/>
  <c r="K38" i="1" s="1"/>
  <c r="O38" i="1" s="1"/>
  <c r="G40" i="19"/>
  <c r="I40" i="19" s="1"/>
  <c r="M40" i="19" s="1"/>
  <c r="G38" i="2"/>
  <c r="I38" i="2" s="1"/>
  <c r="G40" i="21"/>
  <c r="G24" i="17"/>
  <c r="I24" i="17" s="1"/>
  <c r="M24" i="17" s="1"/>
  <c r="G28" i="17"/>
  <c r="J28" i="17" s="1"/>
  <c r="N28" i="17" s="1"/>
  <c r="I32" i="17"/>
  <c r="M32" i="17" s="1"/>
  <c r="I37" i="17"/>
  <c r="M37" i="17" s="1"/>
  <c r="L24" i="12"/>
  <c r="J5" i="12"/>
  <c r="G16" i="31"/>
  <c r="G17" i="22"/>
  <c r="G16" i="1"/>
  <c r="I16" i="1" s="1"/>
  <c r="M16" i="1" s="1"/>
  <c r="G18" i="21"/>
  <c r="G16" i="2"/>
  <c r="I16" i="2" s="1"/>
  <c r="G18" i="19"/>
  <c r="I18" i="19" s="1"/>
  <c r="M18" i="19" s="1"/>
  <c r="K30" i="12"/>
  <c r="G40" i="31"/>
  <c r="G37" i="22"/>
  <c r="G36" i="2"/>
  <c r="G38" i="19"/>
  <c r="I38" i="19" s="1"/>
  <c r="M38" i="19" s="1"/>
  <c r="G38" i="21"/>
  <c r="G36" i="1"/>
  <c r="I36" i="1" s="1"/>
  <c r="M36" i="1" s="1"/>
  <c r="L13" i="12"/>
  <c r="K13" i="12"/>
  <c r="K21" i="12"/>
  <c r="J8" i="12"/>
  <c r="G19" i="31"/>
  <c r="G20" i="22"/>
  <c r="G21" i="19"/>
  <c r="I21" i="19" s="1"/>
  <c r="M21" i="19" s="1"/>
  <c r="G21" i="21"/>
  <c r="G19" i="2"/>
  <c r="J19" i="2" s="1"/>
  <c r="G19" i="1"/>
  <c r="I19" i="1" s="1"/>
  <c r="M19" i="1" s="1"/>
  <c r="G30" i="31"/>
  <c r="G27" i="22"/>
  <c r="G26" i="1"/>
  <c r="K26" i="1" s="1"/>
  <c r="O26" i="1" s="1"/>
  <c r="G28" i="21"/>
  <c r="G26" i="2"/>
  <c r="K26" i="2" s="1"/>
  <c r="O26" i="2" s="1"/>
  <c r="G28" i="19"/>
  <c r="I28" i="19" s="1"/>
  <c r="M28" i="19" s="1"/>
  <c r="G35" i="31"/>
  <c r="G32" i="22"/>
  <c r="G33" i="19"/>
  <c r="I33" i="19" s="1"/>
  <c r="M33" i="19" s="1"/>
  <c r="G31" i="2"/>
  <c r="I31" i="2" s="1"/>
  <c r="G33" i="21"/>
  <c r="G31" i="1"/>
  <c r="K31" i="1" s="1"/>
  <c r="O31" i="1" s="1"/>
  <c r="G18" i="17"/>
  <c r="K18" i="17" s="1"/>
  <c r="O18" i="17" s="1"/>
  <c r="G20" i="17"/>
  <c r="K20" i="17" s="1"/>
  <c r="O20" i="17" s="1"/>
  <c r="G39" i="17"/>
  <c r="J39" i="17" s="1"/>
  <c r="N39" i="17" s="1"/>
  <c r="L6" i="12"/>
  <c r="L25" i="12"/>
  <c r="L30" i="12"/>
  <c r="L34" i="12"/>
  <c r="G31" i="31"/>
  <c r="G28" i="22"/>
  <c r="G29" i="19"/>
  <c r="I29" i="19" s="1"/>
  <c r="M29" i="19" s="1"/>
  <c r="G27" i="1"/>
  <c r="J27" i="1" s="1"/>
  <c r="N27" i="1" s="1"/>
  <c r="G29" i="21"/>
  <c r="G27" i="2"/>
  <c r="I27" i="2" s="1"/>
  <c r="G17" i="17"/>
  <c r="K17" i="17" s="1"/>
  <c r="O17" i="17" s="1"/>
  <c r="J21" i="12"/>
  <c r="J6" i="12"/>
  <c r="G20" i="31"/>
  <c r="G21" i="22"/>
  <c r="G20" i="1"/>
  <c r="K20" i="1" s="1"/>
  <c r="O20" i="1" s="1"/>
  <c r="G20" i="2"/>
  <c r="I20" i="2" s="1"/>
  <c r="G22" i="21"/>
  <c r="G22" i="19"/>
  <c r="I22" i="19" s="1"/>
  <c r="M22" i="19" s="1"/>
  <c r="G32" i="31"/>
  <c r="G29" i="22"/>
  <c r="G28" i="1"/>
  <c r="K28" i="1" s="1"/>
  <c r="O28" i="1" s="1"/>
  <c r="G30" i="21"/>
  <c r="G28" i="2"/>
  <c r="I28" i="2" s="1"/>
  <c r="G30" i="19"/>
  <c r="I30" i="19" s="1"/>
  <c r="M30" i="19" s="1"/>
  <c r="G38" i="31"/>
  <c r="G35" i="22"/>
  <c r="G34" i="2"/>
  <c r="G36" i="19"/>
  <c r="I36" i="19" s="1"/>
  <c r="M36" i="19" s="1"/>
  <c r="G34" i="1"/>
  <c r="K34" i="1" s="1"/>
  <c r="O34" i="1" s="1"/>
  <c r="G36" i="21"/>
  <c r="G25" i="17"/>
  <c r="I25" i="17" s="1"/>
  <c r="M25" i="17" s="1"/>
  <c r="G35" i="17"/>
  <c r="J35" i="17" s="1"/>
  <c r="N35" i="17" s="1"/>
  <c r="L12" i="12"/>
  <c r="L22" i="12"/>
  <c r="L32" i="12"/>
  <c r="L35" i="12"/>
  <c r="K31" i="17"/>
  <c r="O31" i="17" s="1"/>
  <c r="K37" i="17"/>
  <c r="O37" i="17" s="1"/>
  <c r="K29" i="17"/>
  <c r="O29" i="17" s="1"/>
  <c r="K22" i="17"/>
  <c r="O22" i="17" s="1"/>
  <c r="K33" i="17"/>
  <c r="O33" i="17" s="1"/>
  <c r="K36" i="17"/>
  <c r="O36" i="17" s="1"/>
  <c r="K19" i="17"/>
  <c r="O19" i="17" s="1"/>
  <c r="K30" i="17"/>
  <c r="O30" i="17" s="1"/>
  <c r="K32" i="17"/>
  <c r="O32" i="17" s="1"/>
  <c r="D15" i="6"/>
  <c r="J15" i="6" s="1"/>
  <c r="N15" i="6" s="1"/>
  <c r="D38" i="6"/>
  <c r="J38" i="6" s="1"/>
  <c r="N38" i="6" s="1"/>
  <c r="N40" i="6" s="1"/>
  <c r="D27" i="6"/>
  <c r="J27" i="6" s="1"/>
  <c r="N27" i="6" s="1"/>
  <c r="N29" i="6" s="1"/>
  <c r="J29" i="6" s="1"/>
  <c r="E101" i="1"/>
  <c r="K101" i="1" s="1"/>
  <c r="O101" i="1" s="1"/>
  <c r="E22" i="1"/>
  <c r="K22" i="1" s="1"/>
  <c r="O22" i="1" s="1"/>
  <c r="E49" i="1"/>
  <c r="K49" i="1" s="1"/>
  <c r="O49" i="1" s="1"/>
  <c r="D127" i="22"/>
  <c r="J127" i="22" s="1"/>
  <c r="N127" i="22" s="1"/>
  <c r="D23" i="22"/>
  <c r="J23" i="22" s="1"/>
  <c r="N23" i="22" s="1"/>
  <c r="D104" i="21"/>
  <c r="J104" i="21" s="1"/>
  <c r="N104" i="21" s="1"/>
  <c r="D159" i="22"/>
  <c r="J159" i="22" s="1"/>
  <c r="N159" i="22" s="1"/>
  <c r="D51" i="22"/>
  <c r="J51" i="22" s="1"/>
  <c r="N51" i="22" s="1"/>
  <c r="D79" i="20"/>
  <c r="J79" i="20" s="1"/>
  <c r="N79" i="20" s="1"/>
  <c r="D160" i="21"/>
  <c r="J160" i="21" s="1"/>
  <c r="N160" i="21" s="1"/>
  <c r="D102" i="22"/>
  <c r="J102" i="22" s="1"/>
  <c r="N102" i="22" s="1"/>
  <c r="D128" i="21"/>
  <c r="J128" i="21" s="1"/>
  <c r="N128" i="21" s="1"/>
  <c r="D24" i="21"/>
  <c r="J24" i="21" s="1"/>
  <c r="D60" i="20"/>
  <c r="J60" i="20" s="1"/>
  <c r="N60" i="20" s="1"/>
  <c r="D160" i="19"/>
  <c r="J160" i="19" s="1"/>
  <c r="N160" i="19" s="1"/>
  <c r="D25" i="20"/>
  <c r="D128" i="19"/>
  <c r="J128" i="19" s="1"/>
  <c r="N128" i="19" s="1"/>
  <c r="D53" i="21"/>
  <c r="D24" i="19"/>
  <c r="D53" i="19"/>
  <c r="D141" i="2"/>
  <c r="J141" i="2" s="1"/>
  <c r="E11" i="14"/>
  <c r="K11" i="14" s="1"/>
  <c r="D22" i="2"/>
  <c r="D101" i="2"/>
  <c r="D103" i="17"/>
  <c r="E24" i="14"/>
  <c r="K24" i="14" s="1"/>
  <c r="E30" i="13"/>
  <c r="K30" i="13" s="1"/>
  <c r="D134" i="17"/>
  <c r="J134" i="17" s="1"/>
  <c r="N134" i="17" s="1"/>
  <c r="D157" i="2"/>
  <c r="D166" i="17"/>
  <c r="J166" i="17" s="1"/>
  <c r="N166" i="17" s="1"/>
  <c r="D128" i="2"/>
  <c r="Q53" i="24"/>
  <c r="R53" i="24"/>
  <c r="D11" i="29"/>
  <c r="Q51" i="23"/>
  <c r="R51" i="23"/>
  <c r="E159" i="22"/>
  <c r="K159" i="22" s="1"/>
  <c r="O159" i="22" s="1"/>
  <c r="E51" i="22"/>
  <c r="K51" i="22" s="1"/>
  <c r="O51" i="22" s="1"/>
  <c r="E79" i="20"/>
  <c r="K79" i="20" s="1"/>
  <c r="O79" i="20" s="1"/>
  <c r="E127" i="22"/>
  <c r="K127" i="22" s="1"/>
  <c r="O127" i="22" s="1"/>
  <c r="E102" i="22"/>
  <c r="K102" i="22" s="1"/>
  <c r="O102" i="22" s="1"/>
  <c r="E128" i="21"/>
  <c r="K128" i="21" s="1"/>
  <c r="O128" i="21" s="1"/>
  <c r="E24" i="21"/>
  <c r="K24" i="21" s="1"/>
  <c r="E60" i="20"/>
  <c r="K60" i="20" s="1"/>
  <c r="O60" i="20" s="1"/>
  <c r="E160" i="19"/>
  <c r="K160" i="19" s="1"/>
  <c r="O160" i="19" s="1"/>
  <c r="E104" i="21"/>
  <c r="K104" i="21" s="1"/>
  <c r="O104" i="21" s="1"/>
  <c r="E160" i="21"/>
  <c r="K160" i="21" s="1"/>
  <c r="O160" i="21" s="1"/>
  <c r="E25" i="20"/>
  <c r="E23" i="22"/>
  <c r="K23" i="22" s="1"/>
  <c r="O23" i="22" s="1"/>
  <c r="E24" i="19"/>
  <c r="E53" i="19"/>
  <c r="E128" i="19"/>
  <c r="K128" i="19" s="1"/>
  <c r="O128" i="19" s="1"/>
  <c r="E53" i="21"/>
  <c r="E103" i="17"/>
  <c r="F24" i="14"/>
  <c r="L24" i="14" s="1"/>
  <c r="F30" i="13"/>
  <c r="L30" i="13" s="1"/>
  <c r="E166" i="17"/>
  <c r="K166" i="17" s="1"/>
  <c r="O166" i="17" s="1"/>
  <c r="E128" i="2"/>
  <c r="E134" i="17"/>
  <c r="K134" i="17" s="1"/>
  <c r="O134" i="17" s="1"/>
  <c r="E157" i="2"/>
  <c r="E101" i="2"/>
  <c r="E141" i="2"/>
  <c r="K141" i="2" s="1"/>
  <c r="O141" i="2" s="1"/>
  <c r="F11" i="14"/>
  <c r="L11" i="14" s="1"/>
  <c r="E22" i="2"/>
  <c r="D14" i="8"/>
  <c r="J14" i="8" s="1"/>
  <c r="C23" i="25"/>
  <c r="I23" i="25" s="1"/>
  <c r="M23" i="25" s="1"/>
  <c r="C135" i="22"/>
  <c r="I135" i="22" s="1"/>
  <c r="M135" i="22" s="1"/>
  <c r="C57" i="22"/>
  <c r="I57" i="22" s="1"/>
  <c r="M57" i="22" s="1"/>
  <c r="D27" i="29"/>
  <c r="C106" i="22"/>
  <c r="I106" i="22" s="1"/>
  <c r="M106" i="22" s="1"/>
  <c r="C34" i="22"/>
  <c r="I34" i="22" s="1"/>
  <c r="M34" i="22" s="1"/>
  <c r="C136" i="21"/>
  <c r="I136" i="21" s="1"/>
  <c r="M136" i="21" s="1"/>
  <c r="C33" i="1"/>
  <c r="I33" i="1" s="1"/>
  <c r="M33" i="1" s="1"/>
  <c r="C55" i="2"/>
  <c r="C64" i="20"/>
  <c r="I64" i="20" s="1"/>
  <c r="M64" i="20" s="1"/>
  <c r="C59" i="21"/>
  <c r="C85" i="20"/>
  <c r="I85" i="20" s="1"/>
  <c r="M85" i="20" s="1"/>
  <c r="C29" i="20"/>
  <c r="C166" i="19"/>
  <c r="I166" i="19" s="1"/>
  <c r="M166" i="19" s="1"/>
  <c r="C172" i="17"/>
  <c r="I172" i="17" s="1"/>
  <c r="M172" i="17" s="1"/>
  <c r="C59" i="19"/>
  <c r="C142" i="17"/>
  <c r="I142" i="17" s="1"/>
  <c r="M142" i="17" s="1"/>
  <c r="C108" i="21"/>
  <c r="I108" i="21" s="1"/>
  <c r="M108" i="21" s="1"/>
  <c r="C35" i="21"/>
  <c r="C136" i="19"/>
  <c r="I136" i="19" s="1"/>
  <c r="M136" i="19" s="1"/>
  <c r="C104" i="1"/>
  <c r="C165" i="2"/>
  <c r="I165" i="2" s="1"/>
  <c r="M165" i="2" s="1"/>
  <c r="C105" i="2"/>
  <c r="C33" i="2"/>
  <c r="C35" i="19"/>
  <c r="D34" i="13"/>
  <c r="C108" i="19" s="1"/>
  <c r="I108" i="19" s="1"/>
  <c r="M108" i="19" s="1"/>
  <c r="C49" i="1"/>
  <c r="I49" i="1" s="1"/>
  <c r="M49" i="1" s="1"/>
  <c r="C22" i="1"/>
  <c r="I22" i="1" s="1"/>
  <c r="M22" i="1" s="1"/>
  <c r="C101" i="1"/>
  <c r="I101" i="1" s="1"/>
  <c r="M101" i="1" s="1"/>
  <c r="U53" i="24"/>
  <c r="E11" i="29"/>
  <c r="T53" i="24"/>
  <c r="S51" i="23"/>
  <c r="S53" i="24"/>
  <c r="U51" i="23"/>
  <c r="T51" i="23"/>
  <c r="T61" i="23" s="1"/>
  <c r="D6" i="8"/>
  <c r="J6" i="8" s="1"/>
  <c r="C160" i="21"/>
  <c r="I160" i="21" s="1"/>
  <c r="M160" i="21" s="1"/>
  <c r="M170" i="21" s="1"/>
  <c r="C25" i="20"/>
  <c r="C128" i="21"/>
  <c r="I128" i="21" s="1"/>
  <c r="M128" i="21" s="1"/>
  <c r="C24" i="21"/>
  <c r="I24" i="21" s="1"/>
  <c r="C160" i="19"/>
  <c r="I160" i="19" s="1"/>
  <c r="M160" i="19" s="1"/>
  <c r="C127" i="22"/>
  <c r="I127" i="22" s="1"/>
  <c r="M127" i="22" s="1"/>
  <c r="C23" i="22"/>
  <c r="I23" i="22" s="1"/>
  <c r="M23" i="22" s="1"/>
  <c r="C104" i="21"/>
  <c r="I104" i="21" s="1"/>
  <c r="M104" i="21" s="1"/>
  <c r="C103" i="17"/>
  <c r="C60" i="20"/>
  <c r="I60" i="20" s="1"/>
  <c r="M60" i="20" s="1"/>
  <c r="C159" i="22"/>
  <c r="I159" i="22" s="1"/>
  <c r="M159" i="22" s="1"/>
  <c r="C51" i="22"/>
  <c r="I51" i="22" s="1"/>
  <c r="M51" i="22" s="1"/>
  <c r="C79" i="20"/>
  <c r="I79" i="20" s="1"/>
  <c r="M79" i="20" s="1"/>
  <c r="C102" i="22"/>
  <c r="I102" i="22" s="1"/>
  <c r="M102" i="22" s="1"/>
  <c r="C128" i="19"/>
  <c r="I128" i="19" s="1"/>
  <c r="M128" i="19" s="1"/>
  <c r="C53" i="21"/>
  <c r="C53" i="19"/>
  <c r="C24" i="19"/>
  <c r="C134" i="17"/>
  <c r="I134" i="17" s="1"/>
  <c r="M134" i="17" s="1"/>
  <c r="C157" i="2"/>
  <c r="C101" i="2"/>
  <c r="C166" i="17"/>
  <c r="I166" i="17" s="1"/>
  <c r="M166" i="17" s="1"/>
  <c r="C141" i="2"/>
  <c r="D11" i="14"/>
  <c r="C22" i="2"/>
  <c r="C128" i="2"/>
  <c r="D24" i="14"/>
  <c r="D30" i="13"/>
  <c r="J30" i="13" s="1"/>
  <c r="F27" i="12"/>
  <c r="L27" i="12" s="1"/>
  <c r="E23" i="25"/>
  <c r="K23" i="25" s="1"/>
  <c r="O23" i="25" s="1"/>
  <c r="F27" i="29"/>
  <c r="E106" i="22"/>
  <c r="K106" i="22" s="1"/>
  <c r="O106" i="22" s="1"/>
  <c r="E34" i="22"/>
  <c r="K34" i="22" s="1"/>
  <c r="O34" i="22" s="1"/>
  <c r="E135" i="22"/>
  <c r="K135" i="22" s="1"/>
  <c r="O135" i="22" s="1"/>
  <c r="E57" i="22"/>
  <c r="K57" i="22" s="1"/>
  <c r="O57" i="22" s="1"/>
  <c r="E108" i="21"/>
  <c r="K108" i="21" s="1"/>
  <c r="O108" i="21" s="1"/>
  <c r="E35" i="21"/>
  <c r="E136" i="19"/>
  <c r="K136" i="19" s="1"/>
  <c r="O136" i="19" s="1"/>
  <c r="E104" i="1"/>
  <c r="E165" i="2"/>
  <c r="E105" i="2"/>
  <c r="E33" i="2"/>
  <c r="E59" i="21"/>
  <c r="E29" i="20"/>
  <c r="E64" i="20"/>
  <c r="K64" i="20" s="1"/>
  <c r="O64" i="20" s="1"/>
  <c r="E59" i="19"/>
  <c r="E35" i="19"/>
  <c r="E142" i="17"/>
  <c r="K142" i="17" s="1"/>
  <c r="O142" i="17" s="1"/>
  <c r="F34" i="13"/>
  <c r="E108" i="19" s="1"/>
  <c r="K108" i="19" s="1"/>
  <c r="O108" i="19" s="1"/>
  <c r="E85" i="20"/>
  <c r="K85" i="20" s="1"/>
  <c r="O85" i="20" s="1"/>
  <c r="E172" i="17"/>
  <c r="K172" i="17" s="1"/>
  <c r="O172" i="17" s="1"/>
  <c r="E136" i="21"/>
  <c r="K136" i="21" s="1"/>
  <c r="O136" i="21" s="1"/>
  <c r="E33" i="1"/>
  <c r="K33" i="1" s="1"/>
  <c r="O33" i="1" s="1"/>
  <c r="E55" i="2"/>
  <c r="K55" i="2" s="1"/>
  <c r="E166" i="19"/>
  <c r="K166" i="19" s="1"/>
  <c r="O166" i="19" s="1"/>
  <c r="G28" i="25"/>
  <c r="H31" i="29"/>
  <c r="G112" i="22"/>
  <c r="G140" i="22"/>
  <c r="G62" i="22"/>
  <c r="G38" i="22"/>
  <c r="G64" i="19"/>
  <c r="G37" i="1"/>
  <c r="G170" i="2"/>
  <c r="H40" i="13"/>
  <c r="G114" i="19" s="1"/>
  <c r="H28" i="14"/>
  <c r="G141" i="21"/>
  <c r="G147" i="17"/>
  <c r="G60" i="2"/>
  <c r="G145" i="2"/>
  <c r="G114" i="21"/>
  <c r="G64" i="21"/>
  <c r="G39" i="21"/>
  <c r="G110" i="1"/>
  <c r="G111" i="2"/>
  <c r="G37" i="2"/>
  <c r="G141" i="19"/>
  <c r="G39" i="19"/>
  <c r="E14" i="8"/>
  <c r="K14" i="8" s="1"/>
  <c r="D23" i="25"/>
  <c r="J23" i="25" s="1"/>
  <c r="N23" i="25" s="1"/>
  <c r="D135" i="22"/>
  <c r="J135" i="22" s="1"/>
  <c r="N135" i="22" s="1"/>
  <c r="D57" i="22"/>
  <c r="J57" i="22" s="1"/>
  <c r="N57" i="22" s="1"/>
  <c r="E27" i="29"/>
  <c r="D106" i="22"/>
  <c r="J106" i="22" s="1"/>
  <c r="N106" i="22" s="1"/>
  <c r="D34" i="22"/>
  <c r="J34" i="22" s="1"/>
  <c r="N34" i="22" s="1"/>
  <c r="D59" i="21"/>
  <c r="D85" i="20"/>
  <c r="J85" i="20" s="1"/>
  <c r="N85" i="20" s="1"/>
  <c r="D29" i="20"/>
  <c r="D166" i="19"/>
  <c r="J166" i="19" s="1"/>
  <c r="N166" i="19" s="1"/>
  <c r="D172" i="17"/>
  <c r="J172" i="17" s="1"/>
  <c r="N172" i="17" s="1"/>
  <c r="D136" i="21"/>
  <c r="J136" i="21" s="1"/>
  <c r="N136" i="21" s="1"/>
  <c r="D108" i="21"/>
  <c r="J108" i="21" s="1"/>
  <c r="N108" i="21" s="1"/>
  <c r="D35" i="21"/>
  <c r="D136" i="19"/>
  <c r="J136" i="19" s="1"/>
  <c r="N136" i="19" s="1"/>
  <c r="D104" i="1"/>
  <c r="D165" i="2"/>
  <c r="D105" i="2"/>
  <c r="D33" i="2"/>
  <c r="D64" i="20"/>
  <c r="J64" i="20" s="1"/>
  <c r="N64" i="20" s="1"/>
  <c r="D59" i="19"/>
  <c r="D35" i="19"/>
  <c r="D142" i="17"/>
  <c r="J142" i="17" s="1"/>
  <c r="N142" i="17" s="1"/>
  <c r="E34" i="13"/>
  <c r="D108" i="19" s="1"/>
  <c r="J108" i="19" s="1"/>
  <c r="N108" i="19" s="1"/>
  <c r="D33" i="1"/>
  <c r="J33" i="1" s="1"/>
  <c r="N33" i="1" s="1"/>
  <c r="D55" i="2"/>
  <c r="D22" i="1"/>
  <c r="J22" i="1" s="1"/>
  <c r="N22" i="1" s="1"/>
  <c r="D101" i="1"/>
  <c r="J101" i="1" s="1"/>
  <c r="N101" i="1" s="1"/>
  <c r="D49" i="1"/>
  <c r="J49" i="1" s="1"/>
  <c r="N49" i="1" s="1"/>
  <c r="C38" i="6"/>
  <c r="I38" i="6" s="1"/>
  <c r="M38" i="6" s="1"/>
  <c r="M40" i="6" s="1"/>
  <c r="I40" i="6" s="1"/>
  <c r="C15" i="6"/>
  <c r="I15" i="6" s="1"/>
  <c r="M15" i="6" s="1"/>
  <c r="C27" i="6"/>
  <c r="I27" i="6" s="1"/>
  <c r="M27" i="6" s="1"/>
  <c r="M29" i="6" s="1"/>
  <c r="E27" i="6"/>
  <c r="K27" i="6" s="1"/>
  <c r="O27" i="6" s="1"/>
  <c r="O29" i="6" s="1"/>
  <c r="O30" i="6" s="1"/>
  <c r="K30" i="6" s="1"/>
  <c r="E4" i="6" s="1"/>
  <c r="H8" i="30" s="1"/>
  <c r="E15" i="6"/>
  <c r="K15" i="6" s="1"/>
  <c r="O15" i="6" s="1"/>
  <c r="E38" i="6"/>
  <c r="K38" i="6" s="1"/>
  <c r="O38" i="6" s="1"/>
  <c r="O40" i="6" s="1"/>
  <c r="F11" i="29"/>
  <c r="G28" i="16"/>
  <c r="G17" i="25"/>
  <c r="G52" i="22"/>
  <c r="G54" i="21"/>
  <c r="J54" i="21" s="1"/>
  <c r="N54" i="21" s="1"/>
  <c r="G54" i="19"/>
  <c r="K54" i="19" s="1"/>
  <c r="O54" i="19" s="1"/>
  <c r="G63" i="2"/>
  <c r="I63" i="2" s="1"/>
  <c r="M63" i="2" s="1"/>
  <c r="G65" i="22"/>
  <c r="G67" i="21"/>
  <c r="I67" i="21" s="1"/>
  <c r="M67" i="21" s="1"/>
  <c r="G67" i="19"/>
  <c r="J67" i="19" s="1"/>
  <c r="N67" i="19" s="1"/>
  <c r="G64" i="2"/>
  <c r="I64" i="2" s="1"/>
  <c r="M64" i="2" s="1"/>
  <c r="G66" i="22"/>
  <c r="G68" i="19"/>
  <c r="I68" i="19" s="1"/>
  <c r="M68" i="19" s="1"/>
  <c r="G68" i="21"/>
  <c r="K68" i="21" s="1"/>
  <c r="O68" i="21" s="1"/>
  <c r="G56" i="2"/>
  <c r="I56" i="2" s="1"/>
  <c r="M56" i="2" s="1"/>
  <c r="G58" i="22"/>
  <c r="G30" i="20"/>
  <c r="I30" i="20" s="1"/>
  <c r="M30" i="20" s="1"/>
  <c r="G60" i="19"/>
  <c r="J60" i="19" s="1"/>
  <c r="N60" i="19" s="1"/>
  <c r="G60" i="21"/>
  <c r="I60" i="21" s="1"/>
  <c r="M60" i="21" s="1"/>
  <c r="G66" i="2"/>
  <c r="I66" i="2" s="1"/>
  <c r="M66" i="2" s="1"/>
  <c r="G68" i="22"/>
  <c r="G32" i="20"/>
  <c r="I32" i="20" s="1"/>
  <c r="M32" i="20" s="1"/>
  <c r="G70" i="19"/>
  <c r="K70" i="19" s="1"/>
  <c r="O70" i="19" s="1"/>
  <c r="G70" i="21"/>
  <c r="K70" i="21" s="1"/>
  <c r="O70" i="21" s="1"/>
  <c r="G64" i="1"/>
  <c r="J64" i="1" s="1"/>
  <c r="N64" i="1" s="1"/>
  <c r="G59" i="2"/>
  <c r="I59" i="2" s="1"/>
  <c r="M59" i="2" s="1"/>
  <c r="G61" i="22"/>
  <c r="G63" i="21"/>
  <c r="J63" i="21" s="1"/>
  <c r="N63" i="21" s="1"/>
  <c r="G63" i="19"/>
  <c r="J63" i="19" s="1"/>
  <c r="N63" i="19" s="1"/>
  <c r="G57" i="2"/>
  <c r="I57" i="2" s="1"/>
  <c r="M57" i="2" s="1"/>
  <c r="G59" i="22"/>
  <c r="G61" i="21"/>
  <c r="I61" i="21" s="1"/>
  <c r="M61" i="21" s="1"/>
  <c r="G61" i="19"/>
  <c r="J61" i="19" s="1"/>
  <c r="N61" i="19" s="1"/>
  <c r="G31" i="20"/>
  <c r="J31" i="20" s="1"/>
  <c r="N31" i="20" s="1"/>
  <c r="G142" i="22"/>
  <c r="G143" i="19"/>
  <c r="G172" i="2"/>
  <c r="I172" i="2" s="1"/>
  <c r="M172" i="2" s="1"/>
  <c r="G149" i="17"/>
  <c r="G143" i="21"/>
  <c r="J11" i="8"/>
  <c r="G136" i="22"/>
  <c r="G65" i="20"/>
  <c r="G137" i="19"/>
  <c r="G137" i="21"/>
  <c r="G143" i="17"/>
  <c r="G166" i="2"/>
  <c r="I166" i="2" s="1"/>
  <c r="M166" i="2" s="1"/>
  <c r="G143" i="22"/>
  <c r="G144" i="19"/>
  <c r="G150" i="17"/>
  <c r="G173" i="2"/>
  <c r="I173" i="2" s="1"/>
  <c r="M173" i="2" s="1"/>
  <c r="G144" i="21"/>
  <c r="G128" i="22"/>
  <c r="G129" i="19"/>
  <c r="G158" i="2"/>
  <c r="I158" i="2" s="1"/>
  <c r="M158" i="2" s="1"/>
  <c r="G129" i="21"/>
  <c r="G135" i="17"/>
  <c r="K7" i="8"/>
  <c r="L15" i="8"/>
  <c r="K18" i="8"/>
  <c r="J22" i="8"/>
  <c r="G132" i="22"/>
  <c r="G133" i="19"/>
  <c r="G162" i="2"/>
  <c r="I162" i="2" s="1"/>
  <c r="M162" i="2" s="1"/>
  <c r="G133" i="21"/>
  <c r="G139" i="17"/>
  <c r="L21" i="8"/>
  <c r="L25" i="8"/>
  <c r="G137" i="22"/>
  <c r="G144" i="17"/>
  <c r="G167" i="2"/>
  <c r="I167" i="2" s="1"/>
  <c r="M167" i="2" s="1"/>
  <c r="G138" i="21"/>
  <c r="G66" i="20"/>
  <c r="G138" i="19"/>
  <c r="G144" i="22"/>
  <c r="G145" i="19"/>
  <c r="G174" i="2"/>
  <c r="I174" i="2" s="1"/>
  <c r="M174" i="2" s="1"/>
  <c r="G145" i="21"/>
  <c r="G151" i="17"/>
  <c r="G126" i="22"/>
  <c r="G133" i="17"/>
  <c r="G59" i="20"/>
  <c r="G127" i="19"/>
  <c r="G156" i="2"/>
  <c r="J156" i="2" s="1"/>
  <c r="N156" i="2" s="1"/>
  <c r="G127" i="21"/>
  <c r="K5" i="8"/>
  <c r="L7" i="8"/>
  <c r="L11" i="8"/>
  <c r="J16" i="8"/>
  <c r="J21" i="8"/>
  <c r="K22" i="8"/>
  <c r="L23" i="8"/>
  <c r="G146" i="22"/>
  <c r="G67" i="20"/>
  <c r="G147" i="19"/>
  <c r="G176" i="2"/>
  <c r="K176" i="2" s="1"/>
  <c r="O176" i="2" s="1"/>
  <c r="G153" i="17"/>
  <c r="G147" i="21"/>
  <c r="G139" i="22"/>
  <c r="G169" i="2"/>
  <c r="I169" i="2" s="1"/>
  <c r="M169" i="2" s="1"/>
  <c r="G140" i="21"/>
  <c r="G140" i="19"/>
  <c r="G146" i="17"/>
  <c r="G145" i="22"/>
  <c r="G152" i="17"/>
  <c r="G146" i="21"/>
  <c r="G146" i="19"/>
  <c r="G175" i="2"/>
  <c r="I175" i="2" s="1"/>
  <c r="M175" i="2" s="1"/>
  <c r="G130" i="22"/>
  <c r="G131" i="19"/>
  <c r="G160" i="2"/>
  <c r="I160" i="2" s="1"/>
  <c r="M160" i="2" s="1"/>
  <c r="G131" i="21"/>
  <c r="G137" i="17"/>
  <c r="G61" i="20"/>
  <c r="L5" i="8"/>
  <c r="K9" i="8"/>
  <c r="J15" i="8"/>
  <c r="K16" i="8"/>
  <c r="K21" i="8"/>
  <c r="L22" i="8"/>
  <c r="J24" i="8"/>
  <c r="K25" i="8"/>
  <c r="J168" i="21"/>
  <c r="N168" i="21" s="1"/>
  <c r="I83" i="20"/>
  <c r="M83" i="20" s="1"/>
  <c r="I27" i="20"/>
  <c r="M27" i="20" s="1"/>
  <c r="L29" i="11"/>
  <c r="J31" i="11"/>
  <c r="G53" i="17"/>
  <c r="I53" i="17" s="1"/>
  <c r="M53" i="17" s="1"/>
  <c r="K28" i="11"/>
  <c r="I171" i="17"/>
  <c r="M171" i="17" s="1"/>
  <c r="I112" i="17"/>
  <c r="M112" i="17" s="1"/>
  <c r="I108" i="17"/>
  <c r="M108" i="17" s="1"/>
  <c r="I33" i="17"/>
  <c r="M33" i="17" s="1"/>
  <c r="K109" i="17"/>
  <c r="O109" i="17" s="1"/>
  <c r="J109" i="17"/>
  <c r="N109" i="17" s="1"/>
  <c r="J88" i="17"/>
  <c r="N88" i="17" s="1"/>
  <c r="J94" i="17"/>
  <c r="N94" i="17" s="1"/>
  <c r="K101" i="17"/>
  <c r="O101" i="17" s="1"/>
  <c r="J173" i="17"/>
  <c r="N173" i="17" s="1"/>
  <c r="J81" i="17"/>
  <c r="N81" i="17" s="1"/>
  <c r="K174" i="17"/>
  <c r="O174" i="17" s="1"/>
  <c r="I84" i="17"/>
  <c r="M84" i="17" s="1"/>
  <c r="J84" i="17"/>
  <c r="N84" i="17" s="1"/>
  <c r="J90" i="17"/>
  <c r="N90" i="17" s="1"/>
  <c r="J108" i="17"/>
  <c r="N108" i="17" s="1"/>
  <c r="J114" i="17"/>
  <c r="N114" i="17" s="1"/>
  <c r="I105" i="17"/>
  <c r="M105" i="17" s="1"/>
  <c r="K84" i="17"/>
  <c r="O84" i="17" s="1"/>
  <c r="K92" i="17"/>
  <c r="O92" i="17" s="1"/>
  <c r="K94" i="17"/>
  <c r="O94" i="17" s="1"/>
  <c r="J96" i="17"/>
  <c r="N96" i="17" s="1"/>
  <c r="J98" i="17"/>
  <c r="N98" i="17" s="1"/>
  <c r="J100" i="17"/>
  <c r="N100" i="17" s="1"/>
  <c r="K108" i="17"/>
  <c r="O108" i="17" s="1"/>
  <c r="J110" i="17"/>
  <c r="N110" i="17" s="1"/>
  <c r="J112" i="17"/>
  <c r="N112" i="17" s="1"/>
  <c r="J105" i="17"/>
  <c r="N105" i="17" s="1"/>
  <c r="J86" i="17"/>
  <c r="N86" i="17" s="1"/>
  <c r="K81" i="17"/>
  <c r="O81" i="17" s="1"/>
  <c r="K83" i="17"/>
  <c r="O83" i="17" s="1"/>
  <c r="J85" i="17"/>
  <c r="N85" i="17" s="1"/>
  <c r="J87" i="17"/>
  <c r="N87" i="17" s="1"/>
  <c r="J89" i="17"/>
  <c r="N89" i="17" s="1"/>
  <c r="J91" i="17"/>
  <c r="N91" i="17" s="1"/>
  <c r="J93" i="17"/>
  <c r="N93" i="17" s="1"/>
  <c r="K100" i="17"/>
  <c r="O100" i="17" s="1"/>
  <c r="K104" i="17"/>
  <c r="O104" i="17" s="1"/>
  <c r="K110" i="17"/>
  <c r="O110" i="17" s="1"/>
  <c r="K170" i="17"/>
  <c r="O170" i="17" s="1"/>
  <c r="K89" i="17"/>
  <c r="O89" i="17" s="1"/>
  <c r="K90" i="17"/>
  <c r="O90" i="17" s="1"/>
  <c r="K91" i="17"/>
  <c r="O91" i="17" s="1"/>
  <c r="K97" i="17"/>
  <c r="O97" i="17" s="1"/>
  <c r="K98" i="17"/>
  <c r="O98" i="17" s="1"/>
  <c r="K112" i="17"/>
  <c r="O112" i="17" s="1"/>
  <c r="K114" i="17"/>
  <c r="O114" i="17" s="1"/>
  <c r="K85" i="17"/>
  <c r="O85" i="17" s="1"/>
  <c r="K86" i="17"/>
  <c r="O86" i="17" s="1"/>
  <c r="K88" i="17"/>
  <c r="O88" i="17" s="1"/>
  <c r="K96" i="17"/>
  <c r="O96" i="17" s="1"/>
  <c r="K111" i="17"/>
  <c r="O111" i="17" s="1"/>
  <c r="J168" i="17"/>
  <c r="N168" i="17" s="1"/>
  <c r="K171" i="17"/>
  <c r="O171" i="17" s="1"/>
  <c r="K175" i="17"/>
  <c r="O175" i="17" s="1"/>
  <c r="J22" i="11"/>
  <c r="K52" i="21"/>
  <c r="O52" i="21" s="1"/>
  <c r="J8" i="11"/>
  <c r="I28" i="16" s="1"/>
  <c r="M28" i="16" s="1"/>
  <c r="M31" i="16" s="1"/>
  <c r="M32" i="16" s="1"/>
  <c r="I32" i="16" s="1"/>
  <c r="C4" i="16" s="1"/>
  <c r="F4" i="16" s="1"/>
  <c r="F9" i="30" s="1"/>
  <c r="G50" i="2"/>
  <c r="I50" i="2" s="1"/>
  <c r="M50" i="2" s="1"/>
  <c r="G50" i="1"/>
  <c r="I50" i="1" s="1"/>
  <c r="M50" i="1" s="1"/>
  <c r="J21" i="11"/>
  <c r="K22" i="11"/>
  <c r="L28" i="11"/>
  <c r="K31" i="11"/>
  <c r="G56" i="1"/>
  <c r="K56" i="1" s="1"/>
  <c r="O56" i="1" s="1"/>
  <c r="G67" i="17"/>
  <c r="K67" i="17" s="1"/>
  <c r="O67" i="17" s="1"/>
  <c r="G69" i="17"/>
  <c r="K69" i="17" s="1"/>
  <c r="O69" i="17" s="1"/>
  <c r="C56" i="17"/>
  <c r="I56" i="17" s="1"/>
  <c r="M56" i="17" s="1"/>
  <c r="I57" i="21"/>
  <c r="M57" i="21" s="1"/>
  <c r="L24" i="11"/>
  <c r="G59" i="1"/>
  <c r="I59" i="1" s="1"/>
  <c r="M59" i="1" s="1"/>
  <c r="K21" i="11"/>
  <c r="L22" i="11"/>
  <c r="J24" i="11"/>
  <c r="J29" i="11"/>
  <c r="L31" i="11"/>
  <c r="G57" i="1"/>
  <c r="I57" i="1" s="1"/>
  <c r="M57" i="1" s="1"/>
  <c r="G66" i="1"/>
  <c r="J66" i="1" s="1"/>
  <c r="N66" i="1" s="1"/>
  <c r="G59" i="17"/>
  <c r="I59" i="17" s="1"/>
  <c r="M59" i="17" s="1"/>
  <c r="D56" i="17"/>
  <c r="J56" i="17" s="1"/>
  <c r="N56" i="17" s="1"/>
  <c r="J51" i="17"/>
  <c r="N51" i="17" s="1"/>
  <c r="I52" i="19"/>
  <c r="M52" i="19" s="1"/>
  <c r="K27" i="20"/>
  <c r="O27" i="20" s="1"/>
  <c r="G60" i="17"/>
  <c r="I60" i="17" s="1"/>
  <c r="M60" i="17" s="1"/>
  <c r="G62" i="17"/>
  <c r="I62" i="17" s="1"/>
  <c r="M62" i="17" s="1"/>
  <c r="L21" i="11"/>
  <c r="K24" i="11"/>
  <c r="J28" i="11"/>
  <c r="K29" i="11"/>
  <c r="G63" i="1"/>
  <c r="J63" i="1" s="1"/>
  <c r="N63" i="1" s="1"/>
  <c r="G66" i="17"/>
  <c r="J66" i="17" s="1"/>
  <c r="N66" i="17" s="1"/>
  <c r="E56" i="17"/>
  <c r="K56" i="17" s="1"/>
  <c r="O56" i="17" s="1"/>
  <c r="I57" i="19"/>
  <c r="M57" i="19" s="1"/>
  <c r="I24" i="20"/>
  <c r="M24" i="20" s="1"/>
  <c r="K55" i="21"/>
  <c r="O55" i="21" s="1"/>
  <c r="K56" i="21"/>
  <c r="O56" i="21" s="1"/>
  <c r="F107" i="17"/>
  <c r="K20" i="19"/>
  <c r="O20" i="19" s="1"/>
  <c r="I80" i="20"/>
  <c r="M80" i="20" s="1"/>
  <c r="J27" i="20"/>
  <c r="N27" i="20" s="1"/>
  <c r="I86" i="20"/>
  <c r="M86" i="20" s="1"/>
  <c r="K37" i="19"/>
  <c r="O37" i="19" s="1"/>
  <c r="J164" i="19"/>
  <c r="N164" i="19" s="1"/>
  <c r="I165" i="19"/>
  <c r="M165" i="19" s="1"/>
  <c r="I167" i="19"/>
  <c r="M167" i="19" s="1"/>
  <c r="J169" i="19"/>
  <c r="N169" i="19" s="1"/>
  <c r="J31" i="19"/>
  <c r="N31" i="19" s="1"/>
  <c r="K31" i="19"/>
  <c r="O31" i="19" s="1"/>
  <c r="I69" i="19"/>
  <c r="M69" i="19" s="1"/>
  <c r="J168" i="19"/>
  <c r="N168" i="19" s="1"/>
  <c r="K34" i="19"/>
  <c r="O34" i="19" s="1"/>
  <c r="K66" i="19"/>
  <c r="O66" i="19" s="1"/>
  <c r="K23" i="19"/>
  <c r="O23" i="19" s="1"/>
  <c r="J37" i="19"/>
  <c r="N37" i="19" s="1"/>
  <c r="K62" i="19"/>
  <c r="O62" i="19" s="1"/>
  <c r="K167" i="19"/>
  <c r="O167" i="19" s="1"/>
  <c r="J23" i="19"/>
  <c r="N23" i="19" s="1"/>
  <c r="J57" i="19"/>
  <c r="N57" i="19" s="1"/>
  <c r="K82" i="1"/>
  <c r="O82" i="1" s="1"/>
  <c r="I85" i="2"/>
  <c r="J23" i="2"/>
  <c r="J79" i="2"/>
  <c r="J85" i="2"/>
  <c r="J87" i="2"/>
  <c r="J89" i="2"/>
  <c r="J93" i="2"/>
  <c r="J95" i="2"/>
  <c r="J97" i="2"/>
  <c r="J99" i="2"/>
  <c r="J106" i="2"/>
  <c r="J110" i="2"/>
  <c r="J124" i="2"/>
  <c r="N124" i="2" s="1"/>
  <c r="J126" i="2"/>
  <c r="N126" i="2" s="1"/>
  <c r="J142" i="2"/>
  <c r="N142" i="2" s="1"/>
  <c r="J146" i="2"/>
  <c r="N146" i="2" s="1"/>
  <c r="J32" i="2"/>
  <c r="K79" i="2"/>
  <c r="O79" i="2" s="1"/>
  <c r="K85" i="2"/>
  <c r="O85" i="2" s="1"/>
  <c r="K87" i="2"/>
  <c r="O87" i="2" s="1"/>
  <c r="K89" i="2"/>
  <c r="O89" i="2" s="1"/>
  <c r="K93" i="2"/>
  <c r="O93" i="2" s="1"/>
  <c r="K95" i="2"/>
  <c r="O95" i="2" s="1"/>
  <c r="K97" i="2"/>
  <c r="O97" i="2" s="1"/>
  <c r="K99" i="2"/>
  <c r="O99" i="2" s="1"/>
  <c r="K106" i="2"/>
  <c r="O106" i="2" s="1"/>
  <c r="K108" i="2"/>
  <c r="O108" i="2" s="1"/>
  <c r="K110" i="2"/>
  <c r="O110" i="2" s="1"/>
  <c r="K126" i="2"/>
  <c r="O126" i="2" s="1"/>
  <c r="K142" i="2"/>
  <c r="O142" i="2" s="1"/>
  <c r="K146" i="2"/>
  <c r="O146" i="2" s="1"/>
  <c r="K32" i="2"/>
  <c r="O32" i="2" s="1"/>
  <c r="I35" i="2"/>
  <c r="I110" i="2"/>
  <c r="J52" i="2"/>
  <c r="N52" i="2" s="1"/>
  <c r="K57" i="2"/>
  <c r="O57" i="2" s="1"/>
  <c r="J65" i="2"/>
  <c r="N65" i="2" s="1"/>
  <c r="J76" i="2"/>
  <c r="J86" i="2"/>
  <c r="J107" i="2"/>
  <c r="J143" i="2"/>
  <c r="N143" i="2" s="1"/>
  <c r="J35" i="2"/>
  <c r="J48" i="2"/>
  <c r="K52" i="2"/>
  <c r="O52" i="2" s="1"/>
  <c r="K65" i="2"/>
  <c r="O65" i="2" s="1"/>
  <c r="J130" i="2"/>
  <c r="N130" i="2" s="1"/>
  <c r="K130" i="2"/>
  <c r="O130" i="2" s="1"/>
  <c r="I135" i="2"/>
  <c r="M135" i="2" s="1"/>
  <c r="K76" i="2"/>
  <c r="O76" i="2" s="1"/>
  <c r="K78" i="2"/>
  <c r="O78" i="2" s="1"/>
  <c r="K80" i="2"/>
  <c r="O80" i="2" s="1"/>
  <c r="J112" i="2"/>
  <c r="J133" i="2"/>
  <c r="N133" i="2" s="1"/>
  <c r="J135" i="2"/>
  <c r="N135" i="2" s="1"/>
  <c r="J137" i="2"/>
  <c r="N137" i="2" s="1"/>
  <c r="J159" i="2"/>
  <c r="N159" i="2" s="1"/>
  <c r="J161" i="2"/>
  <c r="N161" i="2" s="1"/>
  <c r="K112" i="2"/>
  <c r="O112" i="2" s="1"/>
  <c r="K133" i="2"/>
  <c r="O133" i="2" s="1"/>
  <c r="J134" i="2"/>
  <c r="N134" i="2" s="1"/>
  <c r="K137" i="2"/>
  <c r="O137" i="2" s="1"/>
  <c r="K159" i="2"/>
  <c r="O159" i="2" s="1"/>
  <c r="K161" i="2"/>
  <c r="O161" i="2" s="1"/>
  <c r="J94" i="2"/>
  <c r="J61" i="2"/>
  <c r="N61" i="2" s="1"/>
  <c r="J21" i="2"/>
  <c r="J102" i="2"/>
  <c r="K48" i="2"/>
  <c r="O48" i="2" s="1"/>
  <c r="K21" i="2"/>
  <c r="O21" i="2" s="1"/>
  <c r="J78" i="2"/>
  <c r="J82" i="2"/>
  <c r="J84" i="2"/>
  <c r="J88" i="2"/>
  <c r="J90" i="2"/>
  <c r="J92" i="2"/>
  <c r="J96" i="2"/>
  <c r="K102" i="2"/>
  <c r="O102" i="2" s="1"/>
  <c r="J109" i="2"/>
  <c r="J123" i="2"/>
  <c r="N123" i="2" s="1"/>
  <c r="J125" i="2"/>
  <c r="N125" i="2" s="1"/>
  <c r="J132" i="2"/>
  <c r="N132" i="2" s="1"/>
  <c r="J139" i="2"/>
  <c r="N139" i="2" s="1"/>
  <c r="J62" i="2"/>
  <c r="N62" i="2" s="1"/>
  <c r="K82" i="2"/>
  <c r="O82" i="2" s="1"/>
  <c r="K84" i="2"/>
  <c r="O84" i="2" s="1"/>
  <c r="K88" i="2"/>
  <c r="O88" i="2" s="1"/>
  <c r="K92" i="2"/>
  <c r="O92" i="2" s="1"/>
  <c r="K96" i="2"/>
  <c r="O96" i="2" s="1"/>
  <c r="K107" i="2"/>
  <c r="O107" i="2" s="1"/>
  <c r="K109" i="2"/>
  <c r="O109" i="2" s="1"/>
  <c r="K122" i="2"/>
  <c r="O122" i="2" s="1"/>
  <c r="K123" i="2"/>
  <c r="O123" i="2" s="1"/>
  <c r="K129" i="2"/>
  <c r="O129" i="2" s="1"/>
  <c r="K132" i="2"/>
  <c r="O132" i="2" s="1"/>
  <c r="K135" i="2"/>
  <c r="O135" i="2" s="1"/>
  <c r="K139" i="2"/>
  <c r="O139" i="2" s="1"/>
  <c r="K143" i="2"/>
  <c r="O143" i="2" s="1"/>
  <c r="J34" i="2"/>
  <c r="O55" i="23"/>
  <c r="U55" i="23" s="1"/>
  <c r="O59" i="23"/>
  <c r="U59" i="23" s="1"/>
  <c r="O56" i="23"/>
  <c r="U56" i="23" s="1"/>
  <c r="O60" i="23"/>
  <c r="U60" i="23" s="1"/>
  <c r="O52" i="23"/>
  <c r="U52" i="23" s="1"/>
  <c r="O57" i="23"/>
  <c r="U57" i="23" s="1"/>
  <c r="O53" i="23"/>
  <c r="U53" i="23" s="1"/>
  <c r="O58" i="23"/>
  <c r="U58" i="23" s="1"/>
  <c r="K52" i="23"/>
  <c r="Q52" i="23" s="1"/>
  <c r="J161" i="21"/>
  <c r="N161" i="21" s="1"/>
  <c r="J166" i="21"/>
  <c r="N166" i="21" s="1"/>
  <c r="J169" i="21"/>
  <c r="N169" i="21" s="1"/>
  <c r="K168" i="21"/>
  <c r="O168" i="21" s="1"/>
  <c r="K169" i="21"/>
  <c r="O169" i="21" s="1"/>
  <c r="N37" i="21"/>
  <c r="J165" i="21"/>
  <c r="N165" i="21" s="1"/>
  <c r="F20" i="11"/>
  <c r="L20" i="11" s="1"/>
  <c r="F6" i="8"/>
  <c r="L6" i="8" s="1"/>
  <c r="F7" i="11"/>
  <c r="E53" i="31" s="1"/>
  <c r="F11" i="12"/>
  <c r="F14" i="8"/>
  <c r="K165" i="2" s="1"/>
  <c r="O165" i="2" s="1"/>
  <c r="K136" i="2"/>
  <c r="O136" i="2" s="1"/>
  <c r="K144" i="2"/>
  <c r="O144" i="2" s="1"/>
  <c r="K125" i="2"/>
  <c r="O125" i="2" s="1"/>
  <c r="K100" i="2"/>
  <c r="O100" i="2" s="1"/>
  <c r="K105" i="17"/>
  <c r="O105" i="17" s="1"/>
  <c r="K83" i="2"/>
  <c r="O83" i="2" s="1"/>
  <c r="K91" i="2"/>
  <c r="O91" i="2" s="1"/>
  <c r="K69" i="21"/>
  <c r="O69" i="21" s="1"/>
  <c r="K58" i="2"/>
  <c r="O58" i="2" s="1"/>
  <c r="O37" i="21"/>
  <c r="K62" i="2"/>
  <c r="O62" i="2" s="1"/>
  <c r="J18" i="2"/>
  <c r="J81" i="2"/>
  <c r="J83" i="2"/>
  <c r="J91" i="2"/>
  <c r="J98" i="2"/>
  <c r="K51" i="2"/>
  <c r="O51" i="2" s="1"/>
  <c r="J108" i="2"/>
  <c r="J127" i="2"/>
  <c r="N127" i="2" s="1"/>
  <c r="J136" i="2"/>
  <c r="N136" i="2" s="1"/>
  <c r="J144" i="2"/>
  <c r="N144" i="2" s="1"/>
  <c r="J51" i="2"/>
  <c r="N51" i="2" s="1"/>
  <c r="J58" i="2"/>
  <c r="N58" i="2" s="1"/>
  <c r="K18" i="2"/>
  <c r="O18" i="2" s="1"/>
  <c r="K23" i="2"/>
  <c r="O23" i="2" s="1"/>
  <c r="J77" i="2"/>
  <c r="J80" i="2"/>
  <c r="K81" i="2"/>
  <c r="O81" i="2" s="1"/>
  <c r="K98" i="2"/>
  <c r="O98" i="2" s="1"/>
  <c r="J100" i="2"/>
  <c r="J122" i="2"/>
  <c r="N122" i="2" s="1"/>
  <c r="K127" i="2"/>
  <c r="O127" i="2" s="1"/>
  <c r="K134" i="2"/>
  <c r="O134" i="2" s="1"/>
  <c r="K171" i="2"/>
  <c r="O171" i="2" s="1"/>
  <c r="K61" i="2"/>
  <c r="O61" i="2" s="1"/>
  <c r="K77" i="2"/>
  <c r="O77" i="2" s="1"/>
  <c r="K86" i="2"/>
  <c r="O86" i="2" s="1"/>
  <c r="K90" i="2"/>
  <c r="O90" i="2" s="1"/>
  <c r="K94" i="2"/>
  <c r="O94" i="2" s="1"/>
  <c r="K124" i="2"/>
  <c r="O124" i="2" s="1"/>
  <c r="K29" i="2"/>
  <c r="O29" i="2" s="1"/>
  <c r="K168" i="2"/>
  <c r="O168" i="2" s="1"/>
  <c r="J171" i="2"/>
  <c r="N171" i="2" s="1"/>
  <c r="J177" i="2"/>
  <c r="N177" i="2" s="1"/>
  <c r="K177" i="2"/>
  <c r="O177" i="2" s="1"/>
  <c r="D11" i="12"/>
  <c r="J11" i="12" s="1"/>
  <c r="E6" i="8"/>
  <c r="D27" i="12"/>
  <c r="D7" i="11"/>
  <c r="C53" i="31" s="1"/>
  <c r="J35" i="12"/>
  <c r="J34" i="12"/>
  <c r="E11" i="12"/>
  <c r="E27" i="12"/>
  <c r="H31" i="12"/>
  <c r="H25" i="11"/>
  <c r="D20" i="11"/>
  <c r="C8" i="15"/>
  <c r="C141" i="1" s="1"/>
  <c r="I141" i="1" s="1"/>
  <c r="M141" i="1" s="1"/>
  <c r="D8" i="15"/>
  <c r="D141" i="1" s="1"/>
  <c r="J141" i="1" s="1"/>
  <c r="N141" i="1" s="1"/>
  <c r="E20" i="11"/>
  <c r="D55" i="1" s="1"/>
  <c r="H19" i="8"/>
  <c r="E8" i="15"/>
  <c r="E141" i="1" s="1"/>
  <c r="K141" i="1" s="1"/>
  <c r="O141" i="1" s="1"/>
  <c r="E7" i="11"/>
  <c r="D53" i="31" s="1"/>
  <c r="J33" i="12"/>
  <c r="O16" i="25"/>
  <c r="F38" i="17"/>
  <c r="F113" i="17"/>
  <c r="F34" i="17"/>
  <c r="N16" i="25"/>
  <c r="O18" i="25"/>
  <c r="K29" i="25"/>
  <c r="O29" i="25" s="1"/>
  <c r="K33" i="25"/>
  <c r="O33" i="25" s="1"/>
  <c r="O15" i="25"/>
  <c r="O19" i="25"/>
  <c r="K24" i="25"/>
  <c r="O24" i="25" s="1"/>
  <c r="K53" i="23"/>
  <c r="Q53" i="23" s="1"/>
  <c r="K57" i="23"/>
  <c r="Q57" i="23" s="1"/>
  <c r="K58" i="23"/>
  <c r="Q58" i="23" s="1"/>
  <c r="K55" i="23"/>
  <c r="Q55" i="23" s="1"/>
  <c r="K59" i="23"/>
  <c r="Q59" i="23" s="1"/>
  <c r="K56" i="23"/>
  <c r="Q56" i="23" s="1"/>
  <c r="K60" i="23"/>
  <c r="Q60" i="23" s="1"/>
  <c r="L52" i="23"/>
  <c r="R52" i="23" s="1"/>
  <c r="L53" i="23"/>
  <c r="R53" i="23" s="1"/>
  <c r="L55" i="23"/>
  <c r="R55" i="23" s="1"/>
  <c r="L56" i="23"/>
  <c r="R56" i="23" s="1"/>
  <c r="L57" i="23"/>
  <c r="R57" i="23" s="1"/>
  <c r="L58" i="23"/>
  <c r="R58" i="23" s="1"/>
  <c r="L59" i="23"/>
  <c r="R59" i="23" s="1"/>
  <c r="L60" i="23"/>
  <c r="R60" i="23" s="1"/>
  <c r="M52" i="23"/>
  <c r="S52" i="23" s="1"/>
  <c r="M53" i="23"/>
  <c r="S53" i="23" s="1"/>
  <c r="M55" i="23"/>
  <c r="S55" i="23" s="1"/>
  <c r="M56" i="23"/>
  <c r="S56" i="23" s="1"/>
  <c r="M57" i="23"/>
  <c r="S57" i="23" s="1"/>
  <c r="M58" i="23"/>
  <c r="S58" i="23" s="1"/>
  <c r="M59" i="23"/>
  <c r="S59" i="23" s="1"/>
  <c r="M60" i="23"/>
  <c r="S60" i="23" s="1"/>
  <c r="I14" i="23"/>
  <c r="Q14" i="23" s="1"/>
  <c r="I22" i="23"/>
  <c r="Q22" i="23" s="1"/>
  <c r="I28" i="23"/>
  <c r="Q28" i="23" s="1"/>
  <c r="J17" i="23"/>
  <c r="R17" i="23" s="1"/>
  <c r="J15" i="23"/>
  <c r="R15" i="23" s="1"/>
  <c r="J34" i="23"/>
  <c r="R34" i="23" s="1"/>
  <c r="J29" i="23"/>
  <c r="R29" i="23" s="1"/>
  <c r="J26" i="23"/>
  <c r="R26" i="23" s="1"/>
  <c r="I30" i="23"/>
  <c r="Q30" i="23" s="1"/>
  <c r="J21" i="23"/>
  <c r="R21" i="23" s="1"/>
  <c r="J30" i="23"/>
  <c r="R30" i="23" s="1"/>
  <c r="J32" i="23"/>
  <c r="R32" i="23" s="1"/>
  <c r="J38" i="23"/>
  <c r="R38" i="23" s="1"/>
  <c r="I13" i="23"/>
  <c r="Q13" i="23" s="1"/>
  <c r="J16" i="23"/>
  <c r="R16" i="23" s="1"/>
  <c r="J31" i="23"/>
  <c r="R31" i="23" s="1"/>
  <c r="J13" i="23"/>
  <c r="R13" i="23" s="1"/>
  <c r="I15" i="23"/>
  <c r="Q15" i="23" s="1"/>
  <c r="J18" i="23"/>
  <c r="R18" i="23" s="1"/>
  <c r="J20" i="23"/>
  <c r="R20" i="23" s="1"/>
  <c r="F23" i="17"/>
  <c r="G34" i="17"/>
  <c r="G52" i="17"/>
  <c r="G107" i="17"/>
  <c r="J165" i="2"/>
  <c r="N165" i="2" s="1"/>
  <c r="J28" i="23"/>
  <c r="R28" i="23" s="1"/>
  <c r="J36" i="23"/>
  <c r="R36" i="23" s="1"/>
  <c r="J27" i="23"/>
  <c r="R27" i="23" s="1"/>
  <c r="J35" i="23"/>
  <c r="R35" i="23" s="1"/>
  <c r="N20" i="21"/>
  <c r="J57" i="21"/>
  <c r="N57" i="21" s="1"/>
  <c r="J66" i="21"/>
  <c r="N66" i="21" s="1"/>
  <c r="J164" i="21"/>
  <c r="N164" i="21" s="1"/>
  <c r="K166" i="21"/>
  <c r="O166" i="21" s="1"/>
  <c r="K167" i="21"/>
  <c r="O167" i="21" s="1"/>
  <c r="O23" i="21"/>
  <c r="J56" i="21"/>
  <c r="N56" i="21" s="1"/>
  <c r="K57" i="21"/>
  <c r="O57" i="21" s="1"/>
  <c r="K161" i="21"/>
  <c r="O161" i="21" s="1"/>
  <c r="N23" i="21"/>
  <c r="N34" i="21"/>
  <c r="J62" i="21"/>
  <c r="N62" i="21" s="1"/>
  <c r="K65" i="21"/>
  <c r="O65" i="21" s="1"/>
  <c r="K66" i="21"/>
  <c r="O66" i="21" s="1"/>
  <c r="K165" i="21"/>
  <c r="O165" i="21" s="1"/>
  <c r="O20" i="21"/>
  <c r="N31" i="21"/>
  <c r="K62" i="21"/>
  <c r="O62" i="21" s="1"/>
  <c r="K164" i="21"/>
  <c r="O164" i="21" s="1"/>
  <c r="J167" i="21"/>
  <c r="N167" i="21" s="1"/>
  <c r="J55" i="21"/>
  <c r="N55" i="21" s="1"/>
  <c r="J65" i="21"/>
  <c r="N65" i="21" s="1"/>
  <c r="J69" i="21"/>
  <c r="N69" i="21" s="1"/>
  <c r="J34" i="19"/>
  <c r="N34" i="19" s="1"/>
  <c r="J165" i="19"/>
  <c r="N165" i="19" s="1"/>
  <c r="J167" i="19"/>
  <c r="N167" i="19" s="1"/>
  <c r="K56" i="19"/>
  <c r="O56" i="19" s="1"/>
  <c r="K165" i="19"/>
  <c r="O165" i="19" s="1"/>
  <c r="J62" i="19"/>
  <c r="N62" i="19" s="1"/>
  <c r="J66" i="19"/>
  <c r="N66" i="19" s="1"/>
  <c r="K57" i="19"/>
  <c r="O57" i="19" s="1"/>
  <c r="J20" i="19"/>
  <c r="N20" i="19" s="1"/>
  <c r="K55" i="19"/>
  <c r="O55" i="19" s="1"/>
  <c r="K65" i="19"/>
  <c r="O65" i="19" s="1"/>
  <c r="K69" i="19"/>
  <c r="O69" i="19" s="1"/>
  <c r="K168" i="19"/>
  <c r="O168" i="19" s="1"/>
  <c r="J56" i="19"/>
  <c r="N56" i="19" s="1"/>
  <c r="K164" i="19"/>
  <c r="O164" i="19" s="1"/>
  <c r="K169" i="19"/>
  <c r="O169" i="19" s="1"/>
  <c r="K26" i="20"/>
  <c r="O26" i="20" s="1"/>
  <c r="J80" i="20"/>
  <c r="N80" i="20" s="1"/>
  <c r="J86" i="20"/>
  <c r="N86" i="20" s="1"/>
  <c r="K24" i="20"/>
  <c r="O24" i="20" s="1"/>
  <c r="K86" i="20"/>
  <c r="O86" i="20" s="1"/>
  <c r="J83" i="20"/>
  <c r="N83" i="20" s="1"/>
  <c r="J87" i="20"/>
  <c r="N87" i="20" s="1"/>
  <c r="K83" i="20"/>
  <c r="O83" i="20" s="1"/>
  <c r="J84" i="20"/>
  <c r="N84" i="20" s="1"/>
  <c r="K87" i="20"/>
  <c r="O87" i="20" s="1"/>
  <c r="J88" i="20"/>
  <c r="N88" i="20" s="1"/>
  <c r="J24" i="20"/>
  <c r="N24" i="20" s="1"/>
  <c r="J26" i="20"/>
  <c r="N26" i="20" s="1"/>
  <c r="K81" i="20"/>
  <c r="O81" i="20" s="1"/>
  <c r="K84" i="20"/>
  <c r="O84" i="20" s="1"/>
  <c r="K88" i="20"/>
  <c r="O88" i="20" s="1"/>
  <c r="J81" i="20"/>
  <c r="N81" i="20" s="1"/>
  <c r="K80" i="20"/>
  <c r="O80" i="20" s="1"/>
  <c r="J55" i="19"/>
  <c r="N55" i="19" s="1"/>
  <c r="J65" i="19"/>
  <c r="N65" i="19" s="1"/>
  <c r="J69" i="19"/>
  <c r="N69" i="19" s="1"/>
  <c r="K168" i="17"/>
  <c r="O168" i="17" s="1"/>
  <c r="J170" i="17"/>
  <c r="N170" i="17" s="1"/>
  <c r="K173" i="17"/>
  <c r="O173" i="17" s="1"/>
  <c r="J174" i="17"/>
  <c r="N174" i="17" s="1"/>
  <c r="J167" i="17"/>
  <c r="N167" i="17" s="1"/>
  <c r="J171" i="17"/>
  <c r="N171" i="17" s="1"/>
  <c r="J175" i="17"/>
  <c r="N175" i="17" s="1"/>
  <c r="I29" i="17"/>
  <c r="M29" i="17" s="1"/>
  <c r="J22" i="17"/>
  <c r="N22" i="17" s="1"/>
  <c r="J55" i="17"/>
  <c r="N55" i="17" s="1"/>
  <c r="J105" i="1"/>
  <c r="N105" i="1" s="1"/>
  <c r="J33" i="17"/>
  <c r="N33" i="17" s="1"/>
  <c r="K65" i="17"/>
  <c r="O65" i="17" s="1"/>
  <c r="J65" i="17"/>
  <c r="N65" i="17" s="1"/>
  <c r="J36" i="17"/>
  <c r="N36" i="17" s="1"/>
  <c r="K55" i="17"/>
  <c r="O55" i="17" s="1"/>
  <c r="K64" i="17"/>
  <c r="O64" i="17" s="1"/>
  <c r="J29" i="17"/>
  <c r="N29" i="17" s="1"/>
  <c r="K54" i="17"/>
  <c r="O54" i="17" s="1"/>
  <c r="J31" i="17"/>
  <c r="N31" i="17" s="1"/>
  <c r="J37" i="17"/>
  <c r="N37" i="17" s="1"/>
  <c r="J54" i="17"/>
  <c r="N54" i="17" s="1"/>
  <c r="J64" i="17"/>
  <c r="N64" i="17" s="1"/>
  <c r="J68" i="17"/>
  <c r="N68" i="17" s="1"/>
  <c r="J61" i="17"/>
  <c r="N61" i="17" s="1"/>
  <c r="K68" i="17"/>
  <c r="O68" i="17" s="1"/>
  <c r="J19" i="17"/>
  <c r="N19" i="17" s="1"/>
  <c r="J30" i="17"/>
  <c r="N30" i="17" s="1"/>
  <c r="J32" i="17"/>
  <c r="N32" i="17" s="1"/>
  <c r="K61" i="17"/>
  <c r="O61" i="17" s="1"/>
  <c r="F55" i="1"/>
  <c r="F63" i="17"/>
  <c r="G55" i="1"/>
  <c r="F52" i="17"/>
  <c r="F58" i="17"/>
  <c r="J16" i="16"/>
  <c r="N16" i="16" s="1"/>
  <c r="K16" i="16"/>
  <c r="O16" i="16" s="1"/>
  <c r="J15" i="16"/>
  <c r="N15" i="16" s="1"/>
  <c r="K15" i="16"/>
  <c r="O15" i="16" s="1"/>
  <c r="J92" i="1"/>
  <c r="N92" i="1" s="1"/>
  <c r="J95" i="1"/>
  <c r="N95" i="1" s="1"/>
  <c r="K83" i="1"/>
  <c r="O83" i="1" s="1"/>
  <c r="K85" i="1"/>
  <c r="O85" i="1" s="1"/>
  <c r="K91" i="1"/>
  <c r="O91" i="1" s="1"/>
  <c r="K93" i="1"/>
  <c r="O93" i="1" s="1"/>
  <c r="K95" i="1"/>
  <c r="O95" i="1" s="1"/>
  <c r="I51" i="1"/>
  <c r="M51" i="1" s="1"/>
  <c r="J109" i="1"/>
  <c r="N109" i="1" s="1"/>
  <c r="K96" i="1"/>
  <c r="O96" i="1" s="1"/>
  <c r="N52" i="1"/>
  <c r="J79" i="1"/>
  <c r="N79" i="1" s="1"/>
  <c r="J106" i="1"/>
  <c r="N106" i="1" s="1"/>
  <c r="J108" i="1"/>
  <c r="N108" i="1" s="1"/>
  <c r="J48" i="1"/>
  <c r="N48" i="1" s="1"/>
  <c r="J78" i="1"/>
  <c r="N78" i="1" s="1"/>
  <c r="K79" i="1"/>
  <c r="O79" i="1" s="1"/>
  <c r="K81" i="1"/>
  <c r="O81" i="1" s="1"/>
  <c r="K90" i="1"/>
  <c r="O90" i="1" s="1"/>
  <c r="J99" i="1"/>
  <c r="N99" i="1" s="1"/>
  <c r="K106" i="1"/>
  <c r="O106" i="1" s="1"/>
  <c r="K108" i="1"/>
  <c r="O108" i="1" s="1"/>
  <c r="J111" i="1"/>
  <c r="N111" i="1" s="1"/>
  <c r="K21" i="1"/>
  <c r="O21" i="1" s="1"/>
  <c r="K48" i="1"/>
  <c r="O48" i="1" s="1"/>
  <c r="J58" i="1"/>
  <c r="N58" i="1" s="1"/>
  <c r="K78" i="1"/>
  <c r="O78" i="1" s="1"/>
  <c r="J82" i="1"/>
  <c r="N82" i="1" s="1"/>
  <c r="J83" i="1"/>
  <c r="N83" i="1" s="1"/>
  <c r="J96" i="1"/>
  <c r="N96" i="1" s="1"/>
  <c r="K97" i="1"/>
  <c r="O97" i="1" s="1"/>
  <c r="K99" i="1"/>
  <c r="O99" i="1" s="1"/>
  <c r="K111" i="1"/>
  <c r="O111" i="1" s="1"/>
  <c r="J107" i="1"/>
  <c r="N107" i="1" s="1"/>
  <c r="J87" i="1"/>
  <c r="N87" i="1" s="1"/>
  <c r="J18" i="1"/>
  <c r="N18" i="1" s="1"/>
  <c r="J62" i="1"/>
  <c r="N62" i="1" s="1"/>
  <c r="J80" i="1"/>
  <c r="N80" i="1" s="1"/>
  <c r="K86" i="1"/>
  <c r="O86" i="1" s="1"/>
  <c r="K87" i="1"/>
  <c r="O87" i="1" s="1"/>
  <c r="K89" i="1"/>
  <c r="O89" i="1" s="1"/>
  <c r="K94" i="1"/>
  <c r="O94" i="1" s="1"/>
  <c r="J100" i="1"/>
  <c r="N100" i="1" s="1"/>
  <c r="K107" i="1"/>
  <c r="O107" i="1" s="1"/>
  <c r="J84" i="1"/>
  <c r="N84" i="1" s="1"/>
  <c r="J86" i="1"/>
  <c r="N86" i="1" s="1"/>
  <c r="J94" i="1"/>
  <c r="N94" i="1" s="1"/>
  <c r="J76" i="1"/>
  <c r="N76" i="1" s="1"/>
  <c r="K77" i="1"/>
  <c r="O77" i="1" s="1"/>
  <c r="J88" i="1"/>
  <c r="N88" i="1" s="1"/>
  <c r="J90" i="1"/>
  <c r="N90" i="1" s="1"/>
  <c r="J91" i="1"/>
  <c r="N91" i="1" s="1"/>
  <c r="K100" i="1"/>
  <c r="O100" i="1" s="1"/>
  <c r="K18" i="1"/>
  <c r="O18" i="1" s="1"/>
  <c r="J51" i="1"/>
  <c r="N51" i="1" s="1"/>
  <c r="J65" i="1"/>
  <c r="N65" i="1" s="1"/>
  <c r="J98" i="1"/>
  <c r="N98" i="1" s="1"/>
  <c r="I98" i="1"/>
  <c r="M98" i="1" s="1"/>
  <c r="J21" i="1"/>
  <c r="N21" i="1" s="1"/>
  <c r="K51" i="1"/>
  <c r="O51" i="1" s="1"/>
  <c r="O52" i="1"/>
  <c r="K58" i="1"/>
  <c r="O58" i="1" s="1"/>
  <c r="J61" i="1"/>
  <c r="N61" i="1" s="1"/>
  <c r="K65" i="1"/>
  <c r="O65" i="1" s="1"/>
  <c r="K76" i="1"/>
  <c r="O76" i="1" s="1"/>
  <c r="J77" i="1"/>
  <c r="N77" i="1" s="1"/>
  <c r="K80" i="1"/>
  <c r="O80" i="1" s="1"/>
  <c r="J81" i="1"/>
  <c r="N81" i="1" s="1"/>
  <c r="K84" i="1"/>
  <c r="O84" i="1" s="1"/>
  <c r="J85" i="1"/>
  <c r="N85" i="1" s="1"/>
  <c r="K88" i="1"/>
  <c r="O88" i="1" s="1"/>
  <c r="J89" i="1"/>
  <c r="N89" i="1" s="1"/>
  <c r="K92" i="1"/>
  <c r="O92" i="1" s="1"/>
  <c r="J93" i="1"/>
  <c r="N93" i="1" s="1"/>
  <c r="J97" i="1"/>
  <c r="N97" i="1" s="1"/>
  <c r="K98" i="1"/>
  <c r="O98" i="1" s="1"/>
  <c r="J102" i="1"/>
  <c r="N102" i="1" s="1"/>
  <c r="K109" i="1"/>
  <c r="O109" i="1" s="1"/>
  <c r="K61" i="1"/>
  <c r="O61" i="1" s="1"/>
  <c r="K62" i="1"/>
  <c r="O62" i="1" s="1"/>
  <c r="K102" i="1"/>
  <c r="O102" i="1" s="1"/>
  <c r="K105" i="1"/>
  <c r="O105" i="1" s="1"/>
  <c r="J168" i="2"/>
  <c r="N168" i="2" s="1"/>
  <c r="M127" i="2"/>
  <c r="N129" i="2"/>
  <c r="M126" i="2"/>
  <c r="M125" i="2"/>
  <c r="M122" i="2"/>
  <c r="M123" i="2"/>
  <c r="M130" i="2"/>
  <c r="M129" i="2"/>
  <c r="J30" i="12"/>
  <c r="K10" i="12"/>
  <c r="L8" i="11"/>
  <c r="K28" i="16" s="1"/>
  <c r="O28" i="16" s="1"/>
  <c r="O31" i="16" s="1"/>
  <c r="K31" i="16" s="1"/>
  <c r="K8" i="11"/>
  <c r="J28" i="16" s="1"/>
  <c r="N28" i="16" s="1"/>
  <c r="N31" i="16" s="1"/>
  <c r="J138" i="1" l="1"/>
  <c r="N138" i="1" s="1"/>
  <c r="K138" i="1"/>
  <c r="O138" i="1" s="1"/>
  <c r="I138" i="1"/>
  <c r="M138" i="1" s="1"/>
  <c r="I131" i="1"/>
  <c r="M131" i="1" s="1"/>
  <c r="J131" i="1"/>
  <c r="N131" i="1" s="1"/>
  <c r="K131" i="1"/>
  <c r="O131" i="1" s="1"/>
  <c r="J140" i="1"/>
  <c r="N140" i="1" s="1"/>
  <c r="I140" i="1"/>
  <c r="M140" i="1" s="1"/>
  <c r="K140" i="1"/>
  <c r="O140" i="1" s="1"/>
  <c r="I53" i="31"/>
  <c r="M53" i="31" s="1"/>
  <c r="J59" i="2"/>
  <c r="N59" i="2" s="1"/>
  <c r="I60" i="19"/>
  <c r="M60" i="19" s="1"/>
  <c r="I127" i="1"/>
  <c r="M127" i="1" s="1"/>
  <c r="K127" i="1"/>
  <c r="O127" i="1" s="1"/>
  <c r="J127" i="1"/>
  <c r="N127" i="1" s="1"/>
  <c r="I133" i="1"/>
  <c r="M133" i="1" s="1"/>
  <c r="K133" i="1"/>
  <c r="O133" i="1" s="1"/>
  <c r="J133" i="1"/>
  <c r="N133" i="1" s="1"/>
  <c r="J16" i="6"/>
  <c r="N16" i="6" s="1"/>
  <c r="J161" i="19"/>
  <c r="N161" i="19" s="1"/>
  <c r="J53" i="31"/>
  <c r="N53" i="31" s="1"/>
  <c r="O41" i="6"/>
  <c r="K41" i="6" s="1"/>
  <c r="E5" i="6" s="1"/>
  <c r="K8" i="30" s="1"/>
  <c r="K40" i="6"/>
  <c r="J147" i="1"/>
  <c r="N147" i="1" s="1"/>
  <c r="K147" i="1"/>
  <c r="O147" i="1" s="1"/>
  <c r="I147" i="1"/>
  <c r="M147" i="1" s="1"/>
  <c r="I129" i="1"/>
  <c r="M129" i="1" s="1"/>
  <c r="J129" i="1"/>
  <c r="N129" i="1" s="1"/>
  <c r="K129" i="1"/>
  <c r="O129" i="1" s="1"/>
  <c r="K53" i="31"/>
  <c r="O53" i="31" s="1"/>
  <c r="J137" i="1"/>
  <c r="N137" i="1" s="1"/>
  <c r="K137" i="1"/>
  <c r="O137" i="1" s="1"/>
  <c r="I137" i="1"/>
  <c r="M137" i="1" s="1"/>
  <c r="K161" i="19"/>
  <c r="O161" i="19" s="1"/>
  <c r="K145" i="1"/>
  <c r="O145" i="1" s="1"/>
  <c r="I145" i="1"/>
  <c r="M145" i="1" s="1"/>
  <c r="J145" i="1"/>
  <c r="N145" i="1" s="1"/>
  <c r="J17" i="1"/>
  <c r="N17" i="1" s="1"/>
  <c r="J146" i="1"/>
  <c r="N146" i="1" s="1"/>
  <c r="K146" i="1"/>
  <c r="O146" i="1" s="1"/>
  <c r="I146" i="1"/>
  <c r="M146" i="1" s="1"/>
  <c r="J16" i="1"/>
  <c r="N16" i="1" s="1"/>
  <c r="K16" i="1"/>
  <c r="O16" i="1" s="1"/>
  <c r="K17" i="1"/>
  <c r="O17" i="1" s="1"/>
  <c r="I38" i="1"/>
  <c r="M38" i="1" s="1"/>
  <c r="J31" i="1"/>
  <c r="N31" i="1" s="1"/>
  <c r="J38" i="1"/>
  <c r="N38" i="1" s="1"/>
  <c r="J20" i="1"/>
  <c r="N20" i="1" s="1"/>
  <c r="K162" i="2"/>
  <c r="O162" i="2" s="1"/>
  <c r="K28" i="2"/>
  <c r="O28" i="2" s="1"/>
  <c r="J28" i="2"/>
  <c r="K162" i="19"/>
  <c r="O162" i="19" s="1"/>
  <c r="O170" i="19" s="1"/>
  <c r="J175" i="2"/>
  <c r="N175" i="2" s="1"/>
  <c r="K169" i="2"/>
  <c r="O169" i="2" s="1"/>
  <c r="J176" i="2"/>
  <c r="N176" i="2" s="1"/>
  <c r="J25" i="19"/>
  <c r="N25" i="19" s="1"/>
  <c r="K175" i="2"/>
  <c r="O175" i="2" s="1"/>
  <c r="I176" i="2"/>
  <c r="M176" i="2" s="1"/>
  <c r="J169" i="2"/>
  <c r="N169" i="2" s="1"/>
  <c r="K162" i="21"/>
  <c r="O162" i="21" s="1"/>
  <c r="I20" i="1"/>
  <c r="M20" i="1" s="1"/>
  <c r="J162" i="2"/>
  <c r="N162" i="2" s="1"/>
  <c r="J57" i="2"/>
  <c r="N57" i="2" s="1"/>
  <c r="K24" i="2"/>
  <c r="O24" i="2" s="1"/>
  <c r="J162" i="21"/>
  <c r="N162" i="21" s="1"/>
  <c r="J162" i="19"/>
  <c r="N162" i="19" s="1"/>
  <c r="G113" i="17"/>
  <c r="K39" i="17"/>
  <c r="O39" i="17" s="1"/>
  <c r="C67" i="31"/>
  <c r="I67" i="31" s="1"/>
  <c r="M67" i="31" s="1"/>
  <c r="C41" i="31"/>
  <c r="I41" i="31" s="1"/>
  <c r="M41" i="31" s="1"/>
  <c r="J160" i="22"/>
  <c r="N160" i="22" s="1"/>
  <c r="K160" i="22"/>
  <c r="O160" i="22" s="1"/>
  <c r="I160" i="22"/>
  <c r="M160" i="22" s="1"/>
  <c r="I161" i="22"/>
  <c r="M161" i="22" s="1"/>
  <c r="M169" i="22" s="1"/>
  <c r="K161" i="22"/>
  <c r="O161" i="22" s="1"/>
  <c r="J161" i="22"/>
  <c r="N161" i="22" s="1"/>
  <c r="E67" i="31"/>
  <c r="K67" i="31" s="1"/>
  <c r="O67" i="31" s="1"/>
  <c r="E41" i="31"/>
  <c r="K41" i="31" s="1"/>
  <c r="O41" i="31" s="1"/>
  <c r="D41" i="31"/>
  <c r="J41" i="31" s="1"/>
  <c r="N41" i="31" s="1"/>
  <c r="D67" i="31"/>
  <c r="J67" i="31" s="1"/>
  <c r="N67" i="31" s="1"/>
  <c r="J180" i="17"/>
  <c r="I167" i="17"/>
  <c r="M167" i="17" s="1"/>
  <c r="I32" i="25"/>
  <c r="M32" i="25" s="1"/>
  <c r="K32" i="25"/>
  <c r="O32" i="25" s="1"/>
  <c r="I70" i="21"/>
  <c r="M70" i="21" s="1"/>
  <c r="J68" i="21"/>
  <c r="N68" i="21" s="1"/>
  <c r="I31" i="20"/>
  <c r="M31" i="20" s="1"/>
  <c r="K67" i="19"/>
  <c r="O67" i="19" s="1"/>
  <c r="K32" i="20"/>
  <c r="O32" i="20" s="1"/>
  <c r="J32" i="20"/>
  <c r="N32" i="20" s="1"/>
  <c r="J38" i="19"/>
  <c r="N38" i="19" s="1"/>
  <c r="K60" i="19"/>
  <c r="O60" i="19" s="1"/>
  <c r="K38" i="19"/>
  <c r="O38" i="19" s="1"/>
  <c r="J32" i="19"/>
  <c r="N32" i="19" s="1"/>
  <c r="K32" i="19"/>
  <c r="O32" i="19" s="1"/>
  <c r="J21" i="19"/>
  <c r="N21" i="19" s="1"/>
  <c r="J24" i="17"/>
  <c r="N24" i="17" s="1"/>
  <c r="K24" i="17"/>
  <c r="O24" i="17" s="1"/>
  <c r="K28" i="17"/>
  <c r="O28" i="17" s="1"/>
  <c r="J21" i="17"/>
  <c r="N21" i="17" s="1"/>
  <c r="J25" i="17"/>
  <c r="N25" i="17" s="1"/>
  <c r="K21" i="17"/>
  <c r="O21" i="17" s="1"/>
  <c r="J17" i="16"/>
  <c r="N17" i="16" s="1"/>
  <c r="K16" i="6"/>
  <c r="O16" i="6" s="1"/>
  <c r="O18" i="6" s="1"/>
  <c r="O19" i="6" s="1"/>
  <c r="K19" i="6" s="1"/>
  <c r="E3" i="6" s="1"/>
  <c r="E8" i="30" s="1"/>
  <c r="AC8" i="30" s="1"/>
  <c r="M18" i="6"/>
  <c r="M19" i="6" s="1"/>
  <c r="I19" i="6" s="1"/>
  <c r="C3" i="6" s="1"/>
  <c r="C8" i="30" s="1"/>
  <c r="K50" i="1"/>
  <c r="O50" i="1" s="1"/>
  <c r="J50" i="1"/>
  <c r="N50" i="1" s="1"/>
  <c r="K36" i="1"/>
  <c r="O36" i="1" s="1"/>
  <c r="J174" i="2"/>
  <c r="N174" i="2" s="1"/>
  <c r="K174" i="2"/>
  <c r="O174" i="2" s="1"/>
  <c r="J172" i="2"/>
  <c r="N172" i="2" s="1"/>
  <c r="K172" i="2"/>
  <c r="O172" i="2" s="1"/>
  <c r="J20" i="2"/>
  <c r="J26" i="2"/>
  <c r="K25" i="17"/>
  <c r="O25" i="17" s="1"/>
  <c r="K57" i="1"/>
  <c r="O57" i="1" s="1"/>
  <c r="J34" i="25"/>
  <c r="N34" i="25" s="1"/>
  <c r="K34" i="25"/>
  <c r="O34" i="25" s="1"/>
  <c r="I34" i="25"/>
  <c r="M34" i="25" s="1"/>
  <c r="I31" i="25"/>
  <c r="M31" i="25" s="1"/>
  <c r="J31" i="25"/>
  <c r="N31" i="25" s="1"/>
  <c r="J66" i="31"/>
  <c r="N66" i="31" s="1"/>
  <c r="K66" i="31"/>
  <c r="O66" i="31" s="1"/>
  <c r="I66" i="31"/>
  <c r="M66" i="31" s="1"/>
  <c r="I73" i="31"/>
  <c r="M73" i="31" s="1"/>
  <c r="K73" i="31"/>
  <c r="O73" i="31" s="1"/>
  <c r="J73" i="31"/>
  <c r="N73" i="31" s="1"/>
  <c r="I71" i="31"/>
  <c r="M71" i="31" s="1"/>
  <c r="J71" i="31"/>
  <c r="N71" i="31" s="1"/>
  <c r="K71" i="31"/>
  <c r="O71" i="31" s="1"/>
  <c r="I70" i="31"/>
  <c r="M70" i="31" s="1"/>
  <c r="J70" i="31"/>
  <c r="N70" i="31" s="1"/>
  <c r="K70" i="31"/>
  <c r="O70" i="31" s="1"/>
  <c r="J25" i="25"/>
  <c r="N25" i="25" s="1"/>
  <c r="I25" i="25"/>
  <c r="M25" i="25" s="1"/>
  <c r="K63" i="31"/>
  <c r="O63" i="31" s="1"/>
  <c r="I63" i="31"/>
  <c r="M63" i="31" s="1"/>
  <c r="J63" i="31"/>
  <c r="N63" i="31" s="1"/>
  <c r="J24" i="25"/>
  <c r="N24" i="25" s="1"/>
  <c r="I24" i="25"/>
  <c r="M24" i="25" s="1"/>
  <c r="K27" i="25"/>
  <c r="O27" i="25" s="1"/>
  <c r="J27" i="25"/>
  <c r="N27" i="25" s="1"/>
  <c r="I27" i="25"/>
  <c r="M27" i="25" s="1"/>
  <c r="K64" i="31"/>
  <c r="O64" i="31" s="1"/>
  <c r="J64" i="31"/>
  <c r="N64" i="31" s="1"/>
  <c r="I64" i="31"/>
  <c r="M64" i="31" s="1"/>
  <c r="K59" i="2"/>
  <c r="O59" i="2" s="1"/>
  <c r="K56" i="2"/>
  <c r="O56" i="2" s="1"/>
  <c r="K63" i="2"/>
  <c r="O63" i="2" s="1"/>
  <c r="I70" i="19"/>
  <c r="M70" i="19" s="1"/>
  <c r="J63" i="2"/>
  <c r="N63" i="2" s="1"/>
  <c r="K59" i="1"/>
  <c r="O59" i="1" s="1"/>
  <c r="K64" i="2"/>
  <c r="O64" i="2" s="1"/>
  <c r="J56" i="2"/>
  <c r="N56" i="2" s="1"/>
  <c r="J64" i="2"/>
  <c r="N64" i="2" s="1"/>
  <c r="J59" i="1"/>
  <c r="N59" i="1" s="1"/>
  <c r="J70" i="21"/>
  <c r="N70" i="21" s="1"/>
  <c r="J36" i="1"/>
  <c r="N36" i="1" s="1"/>
  <c r="J28" i="1"/>
  <c r="N28" i="1" s="1"/>
  <c r="K28" i="19"/>
  <c r="O28" i="19" s="1"/>
  <c r="I34" i="1"/>
  <c r="M34" i="1" s="1"/>
  <c r="K27" i="17"/>
  <c r="O27" i="17" s="1"/>
  <c r="J23" i="1"/>
  <c r="N23" i="1" s="1"/>
  <c r="K23" i="1"/>
  <c r="O23" i="1" s="1"/>
  <c r="I27" i="17"/>
  <c r="M27" i="17" s="1"/>
  <c r="J28" i="19"/>
  <c r="N28" i="19" s="1"/>
  <c r="J16" i="2"/>
  <c r="I27" i="1"/>
  <c r="M27" i="1" s="1"/>
  <c r="I26" i="1"/>
  <c r="M26" i="1" s="1"/>
  <c r="I28" i="1"/>
  <c r="M28" i="1" s="1"/>
  <c r="J26" i="1"/>
  <c r="N26" i="1" s="1"/>
  <c r="J20" i="17"/>
  <c r="N20" i="17" s="1"/>
  <c r="J29" i="19"/>
  <c r="N29" i="19" s="1"/>
  <c r="J30" i="2"/>
  <c r="I30" i="2"/>
  <c r="K16" i="2"/>
  <c r="O16" i="2" s="1"/>
  <c r="I20" i="17"/>
  <c r="M20" i="17" s="1"/>
  <c r="J24" i="2"/>
  <c r="J30" i="1"/>
  <c r="N30" i="1" s="1"/>
  <c r="J34" i="1"/>
  <c r="N34" i="1" s="1"/>
  <c r="I30" i="1"/>
  <c r="M30" i="1" s="1"/>
  <c r="K17" i="16"/>
  <c r="O17" i="16" s="1"/>
  <c r="O19" i="16" s="1"/>
  <c r="K19" i="16" s="1"/>
  <c r="J17" i="17"/>
  <c r="N17" i="17" s="1"/>
  <c r="J18" i="19"/>
  <c r="N18" i="19" s="1"/>
  <c r="K38" i="2"/>
  <c r="O38" i="2" s="1"/>
  <c r="K29" i="19"/>
  <c r="O29" i="19" s="1"/>
  <c r="K18" i="19"/>
  <c r="O18" i="19" s="1"/>
  <c r="J33" i="19"/>
  <c r="N33" i="19" s="1"/>
  <c r="K20" i="2"/>
  <c r="O20" i="2" s="1"/>
  <c r="I26" i="2"/>
  <c r="K40" i="19"/>
  <c r="O40" i="19" s="1"/>
  <c r="J30" i="19"/>
  <c r="N30" i="19" s="1"/>
  <c r="K21" i="19"/>
  <c r="O21" i="19" s="1"/>
  <c r="K33" i="19"/>
  <c r="O33" i="19" s="1"/>
  <c r="J18" i="17"/>
  <c r="N18" i="17" s="1"/>
  <c r="J40" i="19"/>
  <c r="N40" i="19" s="1"/>
  <c r="K19" i="19"/>
  <c r="O19" i="19" s="1"/>
  <c r="J19" i="19"/>
  <c r="N19" i="19" s="1"/>
  <c r="I18" i="17"/>
  <c r="M18" i="17" s="1"/>
  <c r="J24" i="1"/>
  <c r="N24" i="1" s="1"/>
  <c r="K30" i="19"/>
  <c r="O30" i="19" s="1"/>
  <c r="K36" i="19"/>
  <c r="O36" i="19" s="1"/>
  <c r="J36" i="19"/>
  <c r="N36" i="19" s="1"/>
  <c r="I36" i="21"/>
  <c r="M36" i="21" s="1"/>
  <c r="J36" i="21"/>
  <c r="N36" i="21" s="1"/>
  <c r="K36" i="21"/>
  <c r="O36" i="21" s="1"/>
  <c r="K39" i="22"/>
  <c r="O39" i="22" s="1"/>
  <c r="I39" i="22"/>
  <c r="M39" i="22" s="1"/>
  <c r="J39" i="22"/>
  <c r="N39" i="22" s="1"/>
  <c r="K17" i="31"/>
  <c r="O17" i="31" s="1"/>
  <c r="I17" i="31"/>
  <c r="M17" i="31" s="1"/>
  <c r="J17" i="31"/>
  <c r="N17" i="31" s="1"/>
  <c r="K24" i="1"/>
  <c r="O24" i="1" s="1"/>
  <c r="K35" i="17"/>
  <c r="O35" i="17" s="1"/>
  <c r="I35" i="17"/>
  <c r="M35" i="17" s="1"/>
  <c r="I38" i="31"/>
  <c r="M38" i="31" s="1"/>
  <c r="J38" i="31"/>
  <c r="N38" i="31" s="1"/>
  <c r="K38" i="31"/>
  <c r="O38" i="31" s="1"/>
  <c r="J22" i="21"/>
  <c r="N22" i="21" s="1"/>
  <c r="K22" i="21"/>
  <c r="O22" i="21" s="1"/>
  <c r="I22" i="21"/>
  <c r="M22" i="21" s="1"/>
  <c r="I20" i="31"/>
  <c r="M20" i="31" s="1"/>
  <c r="J20" i="31"/>
  <c r="N20" i="31" s="1"/>
  <c r="K20" i="31"/>
  <c r="O20" i="31" s="1"/>
  <c r="I39" i="17"/>
  <c r="M39" i="17" s="1"/>
  <c r="K33" i="21"/>
  <c r="J33" i="21"/>
  <c r="N33" i="21" s="1"/>
  <c r="I33" i="21"/>
  <c r="M33" i="21" s="1"/>
  <c r="J35" i="31"/>
  <c r="N35" i="31" s="1"/>
  <c r="I35" i="31"/>
  <c r="M35" i="31" s="1"/>
  <c r="K35" i="31"/>
  <c r="O35" i="31" s="1"/>
  <c r="K19" i="31"/>
  <c r="O19" i="31" s="1"/>
  <c r="J19" i="31"/>
  <c r="N19" i="31" s="1"/>
  <c r="I19" i="31"/>
  <c r="M19" i="31" s="1"/>
  <c r="I28" i="17"/>
  <c r="M28" i="17" s="1"/>
  <c r="J42" i="31"/>
  <c r="N42" i="31" s="1"/>
  <c r="K42" i="31"/>
  <c r="O42" i="31" s="1"/>
  <c r="I42" i="31"/>
  <c r="M42" i="31" s="1"/>
  <c r="K23" i="31"/>
  <c r="O23" i="31" s="1"/>
  <c r="I23" i="31"/>
  <c r="M23" i="31" s="1"/>
  <c r="J23" i="31"/>
  <c r="N23" i="31" s="1"/>
  <c r="K19" i="21"/>
  <c r="O19" i="21" s="1"/>
  <c r="J19" i="21"/>
  <c r="N19" i="21" s="1"/>
  <c r="I19" i="21"/>
  <c r="M19" i="21" s="1"/>
  <c r="I25" i="22"/>
  <c r="M25" i="22" s="1"/>
  <c r="K25" i="22"/>
  <c r="O25" i="22" s="1"/>
  <c r="J25" i="22"/>
  <c r="N25" i="22" s="1"/>
  <c r="I35" i="22"/>
  <c r="M35" i="22" s="1"/>
  <c r="K35" i="22"/>
  <c r="O35" i="22" s="1"/>
  <c r="J35" i="22"/>
  <c r="N35" i="22" s="1"/>
  <c r="I21" i="22"/>
  <c r="M21" i="22" s="1"/>
  <c r="K21" i="22"/>
  <c r="O21" i="22" s="1"/>
  <c r="J21" i="22"/>
  <c r="N21" i="22" s="1"/>
  <c r="J28" i="21"/>
  <c r="N28" i="21" s="1"/>
  <c r="I28" i="21"/>
  <c r="M28" i="21" s="1"/>
  <c r="K28" i="21"/>
  <c r="O28" i="21" s="1"/>
  <c r="K38" i="21"/>
  <c r="O38" i="21" s="1"/>
  <c r="J38" i="21"/>
  <c r="N38" i="21" s="1"/>
  <c r="I38" i="21"/>
  <c r="M38" i="21" s="1"/>
  <c r="K40" i="21"/>
  <c r="O40" i="21" s="1"/>
  <c r="J40" i="21"/>
  <c r="N40" i="21" s="1"/>
  <c r="I40" i="21"/>
  <c r="M40" i="21" s="1"/>
  <c r="J38" i="2"/>
  <c r="J26" i="19"/>
  <c r="N26" i="19" s="1"/>
  <c r="K22" i="19"/>
  <c r="O22" i="19" s="1"/>
  <c r="J29" i="22"/>
  <c r="N29" i="22" s="1"/>
  <c r="K29" i="22"/>
  <c r="O29" i="22" s="1"/>
  <c r="I29" i="22"/>
  <c r="M29" i="22" s="1"/>
  <c r="J27" i="2"/>
  <c r="K27" i="2"/>
  <c r="O27" i="2" s="1"/>
  <c r="K28" i="22"/>
  <c r="O28" i="22" s="1"/>
  <c r="I28" i="22"/>
  <c r="M28" i="22" s="1"/>
  <c r="J28" i="22"/>
  <c r="N28" i="22" s="1"/>
  <c r="O33" i="21"/>
  <c r="K31" i="2"/>
  <c r="O31" i="2" s="1"/>
  <c r="J31" i="2"/>
  <c r="I27" i="22"/>
  <c r="M27" i="22" s="1"/>
  <c r="J27" i="22"/>
  <c r="N27" i="22" s="1"/>
  <c r="K27" i="22"/>
  <c r="O27" i="22" s="1"/>
  <c r="I21" i="21"/>
  <c r="M21" i="21" s="1"/>
  <c r="K21" i="21"/>
  <c r="O21" i="21" s="1"/>
  <c r="J21" i="21"/>
  <c r="N21" i="21" s="1"/>
  <c r="I17" i="17"/>
  <c r="M17" i="17" s="1"/>
  <c r="I36" i="2"/>
  <c r="K36" i="2"/>
  <c r="O36" i="2" s="1"/>
  <c r="J36" i="2"/>
  <c r="I17" i="22"/>
  <c r="M17" i="22" s="1"/>
  <c r="K17" i="22"/>
  <c r="O17" i="22" s="1"/>
  <c r="J17" i="22"/>
  <c r="N17" i="22" s="1"/>
  <c r="J32" i="21"/>
  <c r="N32" i="21" s="1"/>
  <c r="I32" i="21"/>
  <c r="M32" i="21" s="1"/>
  <c r="K32" i="21"/>
  <c r="O32" i="21" s="1"/>
  <c r="J31" i="22"/>
  <c r="N31" i="22" s="1"/>
  <c r="I31" i="22"/>
  <c r="M31" i="22" s="1"/>
  <c r="K31" i="22"/>
  <c r="O31" i="22" s="1"/>
  <c r="K25" i="21"/>
  <c r="O25" i="21" s="1"/>
  <c r="I25" i="21"/>
  <c r="M25" i="21" s="1"/>
  <c r="J25" i="21"/>
  <c r="N25" i="21" s="1"/>
  <c r="K24" i="31"/>
  <c r="O24" i="31" s="1"/>
  <c r="J24" i="31"/>
  <c r="N24" i="31" s="1"/>
  <c r="I24" i="31"/>
  <c r="M24" i="31" s="1"/>
  <c r="I30" i="21"/>
  <c r="M30" i="21" s="1"/>
  <c r="K30" i="21"/>
  <c r="O30" i="21" s="1"/>
  <c r="J30" i="21"/>
  <c r="N30" i="21" s="1"/>
  <c r="I32" i="22"/>
  <c r="M32" i="22" s="1"/>
  <c r="K32" i="22"/>
  <c r="O32" i="22" s="1"/>
  <c r="J32" i="22"/>
  <c r="N32" i="22" s="1"/>
  <c r="I20" i="22"/>
  <c r="M20" i="22" s="1"/>
  <c r="J20" i="22"/>
  <c r="N20" i="22" s="1"/>
  <c r="K20" i="22"/>
  <c r="O20" i="22" s="1"/>
  <c r="K40" i="31"/>
  <c r="O40" i="31" s="1"/>
  <c r="I40" i="31"/>
  <c r="M40" i="31" s="1"/>
  <c r="J40" i="31"/>
  <c r="N40" i="31" s="1"/>
  <c r="J18" i="21"/>
  <c r="N18" i="21" s="1"/>
  <c r="K18" i="21"/>
  <c r="O18" i="21" s="1"/>
  <c r="I18" i="21"/>
  <c r="M18" i="21" s="1"/>
  <c r="K24" i="22"/>
  <c r="O24" i="22" s="1"/>
  <c r="J24" i="22"/>
  <c r="N24" i="22" s="1"/>
  <c r="I24" i="22"/>
  <c r="M24" i="22" s="1"/>
  <c r="K27" i="1"/>
  <c r="O27" i="1" s="1"/>
  <c r="J19" i="1"/>
  <c r="N19" i="1" s="1"/>
  <c r="K17" i="2"/>
  <c r="O17" i="2" s="1"/>
  <c r="I31" i="1"/>
  <c r="M31" i="1" s="1"/>
  <c r="K19" i="1"/>
  <c r="O19" i="1" s="1"/>
  <c r="J22" i="19"/>
  <c r="N22" i="19" s="1"/>
  <c r="J17" i="2"/>
  <c r="K26" i="19"/>
  <c r="O26" i="19" s="1"/>
  <c r="K25" i="19"/>
  <c r="O25" i="19" s="1"/>
  <c r="K34" i="2"/>
  <c r="O34" i="2" s="1"/>
  <c r="I34" i="2"/>
  <c r="I32" i="31"/>
  <c r="M32" i="31" s="1"/>
  <c r="K32" i="31"/>
  <c r="O32" i="31" s="1"/>
  <c r="J32" i="31"/>
  <c r="N32" i="31" s="1"/>
  <c r="K29" i="21"/>
  <c r="O29" i="21" s="1"/>
  <c r="J29" i="21"/>
  <c r="N29" i="21" s="1"/>
  <c r="I29" i="21"/>
  <c r="M29" i="21" s="1"/>
  <c r="I31" i="31"/>
  <c r="M31" i="31" s="1"/>
  <c r="J31" i="31"/>
  <c r="N31" i="31" s="1"/>
  <c r="K31" i="31"/>
  <c r="O31" i="31" s="1"/>
  <c r="J30" i="31"/>
  <c r="N30" i="31" s="1"/>
  <c r="K30" i="31"/>
  <c r="O30" i="31" s="1"/>
  <c r="I30" i="31"/>
  <c r="M30" i="31" s="1"/>
  <c r="I37" i="22"/>
  <c r="M37" i="22" s="1"/>
  <c r="J37" i="22"/>
  <c r="N37" i="22" s="1"/>
  <c r="K37" i="22"/>
  <c r="O37" i="22" s="1"/>
  <c r="K16" i="31"/>
  <c r="O16" i="31" s="1"/>
  <c r="I16" i="31"/>
  <c r="M16" i="31" s="1"/>
  <c r="J16" i="31"/>
  <c r="N16" i="31" s="1"/>
  <c r="I34" i="31"/>
  <c r="M34" i="31" s="1"/>
  <c r="K34" i="31"/>
  <c r="O34" i="31" s="1"/>
  <c r="J34" i="31"/>
  <c r="N34" i="31" s="1"/>
  <c r="J18" i="22"/>
  <c r="N18" i="22" s="1"/>
  <c r="I18" i="22"/>
  <c r="M18" i="22" s="1"/>
  <c r="K18" i="22"/>
  <c r="O18" i="22" s="1"/>
  <c r="I26" i="21"/>
  <c r="M26" i="21" s="1"/>
  <c r="K26" i="21"/>
  <c r="O26" i="21" s="1"/>
  <c r="J26" i="21"/>
  <c r="N26" i="21" s="1"/>
  <c r="S61" i="23"/>
  <c r="U61" i="23"/>
  <c r="O61" i="23" s="1"/>
  <c r="R61" i="23"/>
  <c r="L61" i="23" s="1"/>
  <c r="Q61" i="23"/>
  <c r="Q62" i="23" s="1"/>
  <c r="E34" i="17"/>
  <c r="K34" i="17" s="1"/>
  <c r="O34" i="17" s="1"/>
  <c r="M53" i="24"/>
  <c r="S54" i="24"/>
  <c r="M54" i="24" s="1"/>
  <c r="C19" i="23"/>
  <c r="I19" i="23" s="1"/>
  <c r="Q19" i="23" s="1"/>
  <c r="J11" i="29"/>
  <c r="M176" i="17"/>
  <c r="M177" i="17" s="1"/>
  <c r="I177" i="17" s="1"/>
  <c r="C8" i="17" s="1"/>
  <c r="R10" i="30" s="1"/>
  <c r="G38" i="24"/>
  <c r="G37" i="23"/>
  <c r="L53" i="24"/>
  <c r="R54" i="24"/>
  <c r="L54" i="24" s="1"/>
  <c r="D28" i="25"/>
  <c r="J28" i="25" s="1"/>
  <c r="N28" i="25" s="1"/>
  <c r="D140" i="22"/>
  <c r="J140" i="22" s="1"/>
  <c r="N140" i="22" s="1"/>
  <c r="D62" i="22"/>
  <c r="J62" i="22" s="1"/>
  <c r="N62" i="22" s="1"/>
  <c r="D38" i="22"/>
  <c r="J38" i="22" s="1"/>
  <c r="N38" i="22" s="1"/>
  <c r="D112" i="22"/>
  <c r="J112" i="22" s="1"/>
  <c r="N112" i="22" s="1"/>
  <c r="N114" i="22" s="1"/>
  <c r="E31" i="29"/>
  <c r="D141" i="21"/>
  <c r="J141" i="21" s="1"/>
  <c r="N141" i="21" s="1"/>
  <c r="D147" i="17"/>
  <c r="J147" i="17" s="1"/>
  <c r="N147" i="17" s="1"/>
  <c r="D60" i="2"/>
  <c r="D37" i="1"/>
  <c r="D114" i="21"/>
  <c r="J114" i="21" s="1"/>
  <c r="N114" i="21" s="1"/>
  <c r="N116" i="21" s="1"/>
  <c r="D64" i="21"/>
  <c r="D39" i="21"/>
  <c r="D110" i="1"/>
  <c r="D111" i="2"/>
  <c r="D37" i="2"/>
  <c r="D170" i="2"/>
  <c r="D141" i="19"/>
  <c r="J141" i="19" s="1"/>
  <c r="N141" i="19" s="1"/>
  <c r="D39" i="19"/>
  <c r="D145" i="2"/>
  <c r="E28" i="14"/>
  <c r="D64" i="19"/>
  <c r="E40" i="13"/>
  <c r="D114" i="19" s="1"/>
  <c r="J114" i="19" s="1"/>
  <c r="N114" i="19" s="1"/>
  <c r="N116" i="19" s="1"/>
  <c r="E28" i="25"/>
  <c r="K28" i="25" s="1"/>
  <c r="O28" i="25" s="1"/>
  <c r="E38" i="22"/>
  <c r="K38" i="22" s="1"/>
  <c r="O38" i="22" s="1"/>
  <c r="E140" i="22"/>
  <c r="K140" i="22" s="1"/>
  <c r="O140" i="22" s="1"/>
  <c r="E62" i="22"/>
  <c r="K62" i="22" s="1"/>
  <c r="O62" i="22" s="1"/>
  <c r="F31" i="29"/>
  <c r="E112" i="22"/>
  <c r="K112" i="22" s="1"/>
  <c r="O112" i="22" s="1"/>
  <c r="O114" i="22" s="1"/>
  <c r="E114" i="21"/>
  <c r="K114" i="21" s="1"/>
  <c r="O114" i="21" s="1"/>
  <c r="E64" i="21"/>
  <c r="E39" i="21"/>
  <c r="E110" i="1"/>
  <c r="E111" i="2"/>
  <c r="E37" i="2"/>
  <c r="E147" i="17"/>
  <c r="K147" i="17" s="1"/>
  <c r="O147" i="17" s="1"/>
  <c r="E141" i="19"/>
  <c r="K141" i="19" s="1"/>
  <c r="O141" i="19" s="1"/>
  <c r="E39" i="19"/>
  <c r="E145" i="2"/>
  <c r="F28" i="14"/>
  <c r="E60" i="2"/>
  <c r="E64" i="19"/>
  <c r="E37" i="1"/>
  <c r="E170" i="2"/>
  <c r="F40" i="13"/>
  <c r="E114" i="19" s="1"/>
  <c r="K114" i="19" s="1"/>
  <c r="O114" i="19" s="1"/>
  <c r="O116" i="19" s="1"/>
  <c r="E141" i="21"/>
  <c r="K141" i="21" s="1"/>
  <c r="O141" i="21" s="1"/>
  <c r="C28" i="25"/>
  <c r="I28" i="25" s="1"/>
  <c r="M28" i="25" s="1"/>
  <c r="D31" i="29"/>
  <c r="C112" i="22"/>
  <c r="I112" i="22" s="1"/>
  <c r="M112" i="22" s="1"/>
  <c r="M114" i="22" s="1"/>
  <c r="C140" i="22"/>
  <c r="I140" i="22" s="1"/>
  <c r="M140" i="22" s="1"/>
  <c r="C62" i="22"/>
  <c r="I62" i="22" s="1"/>
  <c r="M62" i="22" s="1"/>
  <c r="C38" i="22"/>
  <c r="I38" i="22" s="1"/>
  <c r="M38" i="22" s="1"/>
  <c r="C64" i="19"/>
  <c r="C37" i="1"/>
  <c r="I37" i="1" s="1"/>
  <c r="M37" i="1" s="1"/>
  <c r="C170" i="2"/>
  <c r="D40" i="13"/>
  <c r="C114" i="19" s="1"/>
  <c r="I114" i="19" s="1"/>
  <c r="M114" i="19" s="1"/>
  <c r="M116" i="19" s="1"/>
  <c r="C39" i="19"/>
  <c r="C145" i="2"/>
  <c r="C141" i="21"/>
  <c r="I141" i="21" s="1"/>
  <c r="M141" i="21" s="1"/>
  <c r="C147" i="17"/>
  <c r="I147" i="17" s="1"/>
  <c r="M147" i="17" s="1"/>
  <c r="C60" i="2"/>
  <c r="C141" i="19"/>
  <c r="I141" i="19" s="1"/>
  <c r="M141" i="19" s="1"/>
  <c r="C114" i="21"/>
  <c r="I114" i="21" s="1"/>
  <c r="M114" i="21" s="1"/>
  <c r="M116" i="21" s="1"/>
  <c r="C64" i="21"/>
  <c r="C39" i="21"/>
  <c r="C110" i="1"/>
  <c r="C111" i="2"/>
  <c r="C37" i="2"/>
  <c r="D28" i="14"/>
  <c r="L11" i="29"/>
  <c r="E19" i="23"/>
  <c r="K19" i="23" s="1"/>
  <c r="S19" i="23" s="1"/>
  <c r="T54" i="24"/>
  <c r="N54" i="24" s="1"/>
  <c r="N53" i="24"/>
  <c r="O116" i="21"/>
  <c r="K53" i="24"/>
  <c r="Q54" i="24"/>
  <c r="K54" i="24" s="1"/>
  <c r="F20" i="30" s="1"/>
  <c r="L27" i="29"/>
  <c r="E34" i="24"/>
  <c r="K34" i="24" s="1"/>
  <c r="S34" i="24" s="1"/>
  <c r="E33" i="23"/>
  <c r="K33" i="23" s="1"/>
  <c r="S33" i="23" s="1"/>
  <c r="U54" i="24"/>
  <c r="O54" i="24" s="1"/>
  <c r="O53" i="24"/>
  <c r="K27" i="29"/>
  <c r="D33" i="23"/>
  <c r="J33" i="23" s="1"/>
  <c r="R33" i="23" s="1"/>
  <c r="D34" i="24"/>
  <c r="J34" i="24" s="1"/>
  <c r="R34" i="24" s="1"/>
  <c r="K11" i="29"/>
  <c r="D19" i="23"/>
  <c r="J19" i="23" s="1"/>
  <c r="R19" i="23" s="1"/>
  <c r="C33" i="23"/>
  <c r="I33" i="23" s="1"/>
  <c r="Q33" i="23" s="1"/>
  <c r="C34" i="24"/>
  <c r="I34" i="24" s="1"/>
  <c r="Q34" i="24" s="1"/>
  <c r="J27" i="29"/>
  <c r="K66" i="1"/>
  <c r="O66" i="1" s="1"/>
  <c r="I64" i="1"/>
  <c r="M64" i="1" s="1"/>
  <c r="K64" i="1"/>
  <c r="O64" i="1" s="1"/>
  <c r="K61" i="19"/>
  <c r="O61" i="19" s="1"/>
  <c r="J65" i="22"/>
  <c r="N65" i="22" s="1"/>
  <c r="K65" i="22"/>
  <c r="O65" i="22" s="1"/>
  <c r="I65" i="22"/>
  <c r="M65" i="22" s="1"/>
  <c r="K67" i="21"/>
  <c r="O67" i="21" s="1"/>
  <c r="J66" i="2"/>
  <c r="N66" i="2" s="1"/>
  <c r="I61" i="19"/>
  <c r="M61" i="19" s="1"/>
  <c r="I59" i="22"/>
  <c r="M59" i="22" s="1"/>
  <c r="J59" i="22"/>
  <c r="N59" i="22" s="1"/>
  <c r="K59" i="22"/>
  <c r="O59" i="22" s="1"/>
  <c r="J61" i="22"/>
  <c r="N61" i="22" s="1"/>
  <c r="K61" i="22"/>
  <c r="O61" i="22" s="1"/>
  <c r="I61" i="22"/>
  <c r="M61" i="22" s="1"/>
  <c r="I17" i="25"/>
  <c r="M17" i="25" s="1"/>
  <c r="J17" i="25"/>
  <c r="N17" i="25" s="1"/>
  <c r="K17" i="25"/>
  <c r="O17" i="25" s="1"/>
  <c r="J68" i="22"/>
  <c r="N68" i="22" s="1"/>
  <c r="K68" i="22"/>
  <c r="O68" i="22" s="1"/>
  <c r="I68" i="22"/>
  <c r="M68" i="22" s="1"/>
  <c r="K68" i="19"/>
  <c r="O68" i="19" s="1"/>
  <c r="J67" i="21"/>
  <c r="N67" i="21" s="1"/>
  <c r="J58" i="22"/>
  <c r="N58" i="22" s="1"/>
  <c r="K58" i="22"/>
  <c r="O58" i="22" s="1"/>
  <c r="I58" i="22"/>
  <c r="M58" i="22" s="1"/>
  <c r="I66" i="22"/>
  <c r="M66" i="22" s="1"/>
  <c r="J66" i="22"/>
  <c r="N66" i="22" s="1"/>
  <c r="K66" i="22"/>
  <c r="O66" i="22" s="1"/>
  <c r="I52" i="22"/>
  <c r="M52" i="22" s="1"/>
  <c r="K52" i="22"/>
  <c r="O52" i="22" s="1"/>
  <c r="J52" i="22"/>
  <c r="N52" i="22" s="1"/>
  <c r="J57" i="1"/>
  <c r="N57" i="1" s="1"/>
  <c r="J53" i="17"/>
  <c r="N53" i="17" s="1"/>
  <c r="K66" i="2"/>
  <c r="O66" i="2" s="1"/>
  <c r="K53" i="17"/>
  <c r="O53" i="17" s="1"/>
  <c r="K173" i="2"/>
  <c r="O173" i="2" s="1"/>
  <c r="J158" i="2"/>
  <c r="N158" i="2" s="1"/>
  <c r="J50" i="2"/>
  <c r="N50" i="2" s="1"/>
  <c r="K50" i="2"/>
  <c r="O50" i="2" s="1"/>
  <c r="J139" i="22"/>
  <c r="N139" i="22" s="1"/>
  <c r="K139" i="22"/>
  <c r="O139" i="22" s="1"/>
  <c r="I139" i="22"/>
  <c r="M139" i="22" s="1"/>
  <c r="J144" i="22"/>
  <c r="N144" i="22" s="1"/>
  <c r="I144" i="22"/>
  <c r="M144" i="22" s="1"/>
  <c r="K144" i="22"/>
  <c r="O144" i="22" s="1"/>
  <c r="J173" i="2"/>
  <c r="N173" i="2" s="1"/>
  <c r="K61" i="20"/>
  <c r="O61" i="20" s="1"/>
  <c r="I61" i="20"/>
  <c r="M61" i="20" s="1"/>
  <c r="J61" i="20"/>
  <c r="N61" i="20" s="1"/>
  <c r="K131" i="19"/>
  <c r="O131" i="19" s="1"/>
  <c r="I131" i="19"/>
  <c r="M131" i="19" s="1"/>
  <c r="J131" i="19"/>
  <c r="N131" i="19" s="1"/>
  <c r="J146" i="21"/>
  <c r="N146" i="21" s="1"/>
  <c r="I146" i="21"/>
  <c r="M146" i="21" s="1"/>
  <c r="K146" i="21"/>
  <c r="O146" i="21" s="1"/>
  <c r="I140" i="19"/>
  <c r="M140" i="19" s="1"/>
  <c r="J140" i="19"/>
  <c r="N140" i="19" s="1"/>
  <c r="K140" i="19"/>
  <c r="O140" i="19" s="1"/>
  <c r="I147" i="21"/>
  <c r="M147" i="21" s="1"/>
  <c r="J147" i="21"/>
  <c r="N147" i="21" s="1"/>
  <c r="K147" i="21"/>
  <c r="O147" i="21" s="1"/>
  <c r="K67" i="20"/>
  <c r="O67" i="20" s="1"/>
  <c r="J67" i="20"/>
  <c r="N67" i="20" s="1"/>
  <c r="I67" i="20"/>
  <c r="M67" i="20" s="1"/>
  <c r="J59" i="20"/>
  <c r="N59" i="20" s="1"/>
  <c r="K59" i="20"/>
  <c r="O59" i="20" s="1"/>
  <c r="I59" i="20"/>
  <c r="M59" i="20" s="1"/>
  <c r="I145" i="21"/>
  <c r="M145" i="21" s="1"/>
  <c r="J145" i="21"/>
  <c r="N145" i="21" s="1"/>
  <c r="K145" i="21"/>
  <c r="O145" i="21" s="1"/>
  <c r="K138" i="19"/>
  <c r="O138" i="19" s="1"/>
  <c r="J138" i="19"/>
  <c r="N138" i="19" s="1"/>
  <c r="I138" i="19"/>
  <c r="M138" i="19" s="1"/>
  <c r="K144" i="17"/>
  <c r="O144" i="17" s="1"/>
  <c r="J144" i="17"/>
  <c r="N144" i="17" s="1"/>
  <c r="I144" i="17"/>
  <c r="M144" i="17" s="1"/>
  <c r="J139" i="17"/>
  <c r="N139" i="17" s="1"/>
  <c r="I139" i="17"/>
  <c r="M139" i="17" s="1"/>
  <c r="K139" i="17"/>
  <c r="O139" i="17" s="1"/>
  <c r="I132" i="22"/>
  <c r="M132" i="22" s="1"/>
  <c r="J132" i="22"/>
  <c r="N132" i="22" s="1"/>
  <c r="K132" i="22"/>
  <c r="O132" i="22" s="1"/>
  <c r="I129" i="19"/>
  <c r="M129" i="19" s="1"/>
  <c r="J129" i="19"/>
  <c r="N129" i="19" s="1"/>
  <c r="K129" i="19"/>
  <c r="O129" i="19" s="1"/>
  <c r="I150" i="17"/>
  <c r="M150" i="17" s="1"/>
  <c r="K150" i="17"/>
  <c r="O150" i="17" s="1"/>
  <c r="J150" i="17"/>
  <c r="N150" i="17" s="1"/>
  <c r="K143" i="17"/>
  <c r="O143" i="17" s="1"/>
  <c r="J143" i="17"/>
  <c r="N143" i="17" s="1"/>
  <c r="I143" i="17"/>
  <c r="M143" i="17" s="1"/>
  <c r="J136" i="22"/>
  <c r="N136" i="22" s="1"/>
  <c r="I136" i="22"/>
  <c r="M136" i="22" s="1"/>
  <c r="K136" i="22"/>
  <c r="O136" i="22" s="1"/>
  <c r="K146" i="17"/>
  <c r="O146" i="17" s="1"/>
  <c r="J146" i="17"/>
  <c r="N146" i="17" s="1"/>
  <c r="I146" i="17"/>
  <c r="M146" i="17" s="1"/>
  <c r="K147" i="19"/>
  <c r="O147" i="19" s="1"/>
  <c r="J147" i="19"/>
  <c r="N147" i="19" s="1"/>
  <c r="I147" i="19"/>
  <c r="M147" i="19" s="1"/>
  <c r="K127" i="19"/>
  <c r="O127" i="19" s="1"/>
  <c r="I127" i="19"/>
  <c r="M127" i="19" s="1"/>
  <c r="J127" i="19"/>
  <c r="N127" i="19" s="1"/>
  <c r="I151" i="17"/>
  <c r="M151" i="17" s="1"/>
  <c r="K151" i="17"/>
  <c r="O151" i="17" s="1"/>
  <c r="J151" i="17"/>
  <c r="N151" i="17" s="1"/>
  <c r="J149" i="17"/>
  <c r="N149" i="17" s="1"/>
  <c r="I149" i="17"/>
  <c r="M149" i="17" s="1"/>
  <c r="K149" i="17"/>
  <c r="O149" i="17" s="1"/>
  <c r="J166" i="2"/>
  <c r="N166" i="2" s="1"/>
  <c r="K158" i="2"/>
  <c r="O158" i="2" s="1"/>
  <c r="K160" i="2"/>
  <c r="O160" i="2" s="1"/>
  <c r="K167" i="2"/>
  <c r="O167" i="2" s="1"/>
  <c r="I137" i="17"/>
  <c r="M137" i="17" s="1"/>
  <c r="K137" i="17"/>
  <c r="O137" i="17" s="1"/>
  <c r="J137" i="17"/>
  <c r="N137" i="17" s="1"/>
  <c r="K130" i="22"/>
  <c r="O130" i="22" s="1"/>
  <c r="J130" i="22"/>
  <c r="N130" i="22" s="1"/>
  <c r="I130" i="22"/>
  <c r="M130" i="22" s="1"/>
  <c r="J152" i="17"/>
  <c r="N152" i="17" s="1"/>
  <c r="K152" i="17"/>
  <c r="O152" i="17" s="1"/>
  <c r="I152" i="17"/>
  <c r="M152" i="17" s="1"/>
  <c r="K140" i="21"/>
  <c r="O140" i="21" s="1"/>
  <c r="I140" i="21"/>
  <c r="M140" i="21" s="1"/>
  <c r="J140" i="21"/>
  <c r="N140" i="21" s="1"/>
  <c r="I153" i="17"/>
  <c r="M153" i="17" s="1"/>
  <c r="K153" i="17"/>
  <c r="O153" i="17" s="1"/>
  <c r="J153" i="17"/>
  <c r="N153" i="17" s="1"/>
  <c r="K146" i="22"/>
  <c r="O146" i="22" s="1"/>
  <c r="I146" i="22"/>
  <c r="M146" i="22" s="1"/>
  <c r="J146" i="22"/>
  <c r="N146" i="22" s="1"/>
  <c r="K127" i="21"/>
  <c r="O127" i="21" s="1"/>
  <c r="I127" i="21"/>
  <c r="M127" i="21" s="1"/>
  <c r="J127" i="21"/>
  <c r="N127" i="21" s="1"/>
  <c r="K133" i="17"/>
  <c r="O133" i="17" s="1"/>
  <c r="I133" i="17"/>
  <c r="M133" i="17" s="1"/>
  <c r="J133" i="17"/>
  <c r="N133" i="17" s="1"/>
  <c r="I66" i="20"/>
  <c r="M66" i="20" s="1"/>
  <c r="J66" i="20"/>
  <c r="N66" i="20" s="1"/>
  <c r="K66" i="20"/>
  <c r="O66" i="20" s="1"/>
  <c r="J137" i="22"/>
  <c r="N137" i="22" s="1"/>
  <c r="I137" i="22"/>
  <c r="M137" i="22" s="1"/>
  <c r="K137" i="22"/>
  <c r="O137" i="22" s="1"/>
  <c r="I133" i="21"/>
  <c r="M133" i="21" s="1"/>
  <c r="J133" i="21"/>
  <c r="N133" i="21" s="1"/>
  <c r="K133" i="21"/>
  <c r="O133" i="21" s="1"/>
  <c r="K135" i="17"/>
  <c r="O135" i="17" s="1"/>
  <c r="J135" i="17"/>
  <c r="N135" i="17" s="1"/>
  <c r="I135" i="17"/>
  <c r="M135" i="17" s="1"/>
  <c r="J128" i="22"/>
  <c r="N128" i="22" s="1"/>
  <c r="K128" i="22"/>
  <c r="O128" i="22" s="1"/>
  <c r="I128" i="22"/>
  <c r="M128" i="22" s="1"/>
  <c r="K144" i="19"/>
  <c r="O144" i="19" s="1"/>
  <c r="J144" i="19"/>
  <c r="N144" i="19" s="1"/>
  <c r="I144" i="19"/>
  <c r="M144" i="19" s="1"/>
  <c r="I137" i="21"/>
  <c r="M137" i="21" s="1"/>
  <c r="K137" i="21"/>
  <c r="O137" i="21" s="1"/>
  <c r="J137" i="21"/>
  <c r="N137" i="21" s="1"/>
  <c r="I143" i="19"/>
  <c r="M143" i="19" s="1"/>
  <c r="J143" i="19"/>
  <c r="N143" i="19" s="1"/>
  <c r="K143" i="19"/>
  <c r="O143" i="19" s="1"/>
  <c r="K146" i="19"/>
  <c r="O146" i="19" s="1"/>
  <c r="I146" i="19"/>
  <c r="M146" i="19" s="1"/>
  <c r="J146" i="19"/>
  <c r="N146" i="19" s="1"/>
  <c r="J133" i="19"/>
  <c r="N133" i="19" s="1"/>
  <c r="K133" i="19"/>
  <c r="O133" i="19" s="1"/>
  <c r="I133" i="19"/>
  <c r="M133" i="19" s="1"/>
  <c r="K65" i="20"/>
  <c r="O65" i="20" s="1"/>
  <c r="I65" i="20"/>
  <c r="M65" i="20" s="1"/>
  <c r="J65" i="20"/>
  <c r="N65" i="20" s="1"/>
  <c r="J160" i="2"/>
  <c r="N160" i="2" s="1"/>
  <c r="K166" i="2"/>
  <c r="O166" i="2" s="1"/>
  <c r="J167" i="2"/>
  <c r="N167" i="2" s="1"/>
  <c r="I131" i="21"/>
  <c r="M131" i="21" s="1"/>
  <c r="J131" i="21"/>
  <c r="N131" i="21" s="1"/>
  <c r="K131" i="21"/>
  <c r="O131" i="21" s="1"/>
  <c r="I145" i="22"/>
  <c r="M145" i="22" s="1"/>
  <c r="K145" i="22"/>
  <c r="O145" i="22" s="1"/>
  <c r="J145" i="22"/>
  <c r="N145" i="22" s="1"/>
  <c r="I156" i="2"/>
  <c r="M156" i="2" s="1"/>
  <c r="K156" i="2"/>
  <c r="O156" i="2" s="1"/>
  <c r="J126" i="22"/>
  <c r="N126" i="22" s="1"/>
  <c r="K126" i="22"/>
  <c r="O126" i="22" s="1"/>
  <c r="I126" i="22"/>
  <c r="M126" i="22" s="1"/>
  <c r="K145" i="19"/>
  <c r="O145" i="19" s="1"/>
  <c r="I145" i="19"/>
  <c r="M145" i="19" s="1"/>
  <c r="J145" i="19"/>
  <c r="N145" i="19" s="1"/>
  <c r="K138" i="21"/>
  <c r="O138" i="21" s="1"/>
  <c r="J138" i="21"/>
  <c r="N138" i="21" s="1"/>
  <c r="I138" i="21"/>
  <c r="M138" i="21" s="1"/>
  <c r="I129" i="21"/>
  <c r="M129" i="21" s="1"/>
  <c r="J129" i="21"/>
  <c r="N129" i="21" s="1"/>
  <c r="K129" i="21"/>
  <c r="O129" i="21" s="1"/>
  <c r="J144" i="21"/>
  <c r="N144" i="21" s="1"/>
  <c r="K144" i="21"/>
  <c r="O144" i="21" s="1"/>
  <c r="I144" i="21"/>
  <c r="M144" i="21" s="1"/>
  <c r="K143" i="22"/>
  <c r="O143" i="22" s="1"/>
  <c r="I143" i="22"/>
  <c r="M143" i="22" s="1"/>
  <c r="J143" i="22"/>
  <c r="N143" i="22" s="1"/>
  <c r="J137" i="19"/>
  <c r="N137" i="19" s="1"/>
  <c r="K137" i="19"/>
  <c r="O137" i="19" s="1"/>
  <c r="I137" i="19"/>
  <c r="M137" i="19" s="1"/>
  <c r="I143" i="21"/>
  <c r="M143" i="21" s="1"/>
  <c r="J143" i="21"/>
  <c r="N143" i="21" s="1"/>
  <c r="K143" i="21"/>
  <c r="O143" i="21" s="1"/>
  <c r="K142" i="22"/>
  <c r="O142" i="22" s="1"/>
  <c r="J142" i="22"/>
  <c r="N142" i="22" s="1"/>
  <c r="I142" i="22"/>
  <c r="M142" i="22" s="1"/>
  <c r="M89" i="20"/>
  <c r="I89" i="20" s="1"/>
  <c r="J70" i="19"/>
  <c r="N70" i="19" s="1"/>
  <c r="J61" i="21"/>
  <c r="N61" i="21" s="1"/>
  <c r="J52" i="21"/>
  <c r="N52" i="21" s="1"/>
  <c r="I52" i="21"/>
  <c r="M52" i="21" s="1"/>
  <c r="I68" i="21"/>
  <c r="M68" i="21" s="1"/>
  <c r="J30" i="20"/>
  <c r="N30" i="20" s="1"/>
  <c r="K63" i="19"/>
  <c r="O63" i="19" s="1"/>
  <c r="K61" i="21"/>
  <c r="O61" i="21" s="1"/>
  <c r="J60" i="17"/>
  <c r="N60" i="17" s="1"/>
  <c r="J69" i="17"/>
  <c r="N69" i="17" s="1"/>
  <c r="K62" i="17"/>
  <c r="O62" i="17" s="1"/>
  <c r="K59" i="17"/>
  <c r="O59" i="17" s="1"/>
  <c r="J67" i="17"/>
  <c r="N67" i="17" s="1"/>
  <c r="I67" i="17"/>
  <c r="M67" i="17" s="1"/>
  <c r="K60" i="17"/>
  <c r="O60" i="17" s="1"/>
  <c r="N176" i="17"/>
  <c r="N177" i="17" s="1"/>
  <c r="J177" i="17" s="1"/>
  <c r="D8" i="17" s="1"/>
  <c r="S10" i="30" s="1"/>
  <c r="O176" i="17"/>
  <c r="O177" i="17" s="1"/>
  <c r="K177" i="17" s="1"/>
  <c r="E8" i="17" s="1"/>
  <c r="T10" i="30" s="1"/>
  <c r="J59" i="17"/>
  <c r="N59" i="17" s="1"/>
  <c r="K31" i="20"/>
  <c r="O31" i="20" s="1"/>
  <c r="K30" i="20"/>
  <c r="O30" i="20" s="1"/>
  <c r="J68" i="19"/>
  <c r="N68" i="19" s="1"/>
  <c r="K60" i="21"/>
  <c r="O60" i="21" s="1"/>
  <c r="J62" i="17"/>
  <c r="N62" i="17" s="1"/>
  <c r="J60" i="21"/>
  <c r="N60" i="21" s="1"/>
  <c r="J56" i="1"/>
  <c r="N56" i="1" s="1"/>
  <c r="I63" i="1"/>
  <c r="M63" i="1" s="1"/>
  <c r="I66" i="1"/>
  <c r="M66" i="1" s="1"/>
  <c r="I69" i="17"/>
  <c r="M69" i="17" s="1"/>
  <c r="I56" i="1"/>
  <c r="M56" i="1" s="1"/>
  <c r="K63" i="1"/>
  <c r="O63" i="1" s="1"/>
  <c r="I51" i="17"/>
  <c r="M51" i="17" s="1"/>
  <c r="K51" i="17"/>
  <c r="O51" i="17" s="1"/>
  <c r="I67" i="19"/>
  <c r="M67" i="19" s="1"/>
  <c r="J52" i="19"/>
  <c r="N52" i="19" s="1"/>
  <c r="K52" i="19"/>
  <c r="O52" i="19" s="1"/>
  <c r="J25" i="20"/>
  <c r="N25" i="20" s="1"/>
  <c r="D49" i="2"/>
  <c r="J49" i="2" s="1"/>
  <c r="N49" i="2" s="1"/>
  <c r="K59" i="21"/>
  <c r="O59" i="21" s="1"/>
  <c r="I63" i="21"/>
  <c r="M63" i="21" s="1"/>
  <c r="I54" i="21"/>
  <c r="M54" i="21" s="1"/>
  <c r="I66" i="17"/>
  <c r="M66" i="17" s="1"/>
  <c r="I63" i="19"/>
  <c r="M63" i="19" s="1"/>
  <c r="I54" i="19"/>
  <c r="M54" i="19" s="1"/>
  <c r="K66" i="17"/>
  <c r="O66" i="17" s="1"/>
  <c r="E58" i="17"/>
  <c r="K58" i="17" s="1"/>
  <c r="O58" i="17" s="1"/>
  <c r="L7" i="11"/>
  <c r="E49" i="2"/>
  <c r="K49" i="2" s="1"/>
  <c r="O49" i="2" s="1"/>
  <c r="K63" i="21"/>
  <c r="O63" i="21" s="1"/>
  <c r="J54" i="19"/>
  <c r="N54" i="19" s="1"/>
  <c r="K54" i="21"/>
  <c r="O54" i="21" s="1"/>
  <c r="C52" i="17"/>
  <c r="I52" i="17" s="1"/>
  <c r="M52" i="17" s="1"/>
  <c r="C49" i="2"/>
  <c r="I49" i="2" s="1"/>
  <c r="M49" i="2" s="1"/>
  <c r="K35" i="21"/>
  <c r="O35" i="21" s="1"/>
  <c r="L34" i="13"/>
  <c r="D107" i="17"/>
  <c r="J107" i="17" s="1"/>
  <c r="N107" i="17" s="1"/>
  <c r="I35" i="21"/>
  <c r="M35" i="21" s="1"/>
  <c r="C107" i="17"/>
  <c r="I107" i="17" s="1"/>
  <c r="M107" i="17" s="1"/>
  <c r="M170" i="19"/>
  <c r="M171" i="19" s="1"/>
  <c r="I171" i="19" s="1"/>
  <c r="C9" i="19" s="1"/>
  <c r="R11" i="30" s="1"/>
  <c r="C23" i="17"/>
  <c r="I23" i="17" s="1"/>
  <c r="M23" i="17" s="1"/>
  <c r="K24" i="19"/>
  <c r="O24" i="19" s="1"/>
  <c r="K35" i="19"/>
  <c r="O35" i="19" s="1"/>
  <c r="K19" i="2"/>
  <c r="O19" i="2" s="1"/>
  <c r="T62" i="23"/>
  <c r="N62" i="23" s="1"/>
  <c r="N170" i="21"/>
  <c r="N171" i="21" s="1"/>
  <c r="J171" i="21" s="1"/>
  <c r="D9" i="21" s="1"/>
  <c r="S13" i="30" s="1"/>
  <c r="O170" i="21"/>
  <c r="L14" i="8"/>
  <c r="K33" i="2"/>
  <c r="O33" i="2" s="1"/>
  <c r="K157" i="2"/>
  <c r="O157" i="2" s="1"/>
  <c r="K59" i="19"/>
  <c r="O59" i="19" s="1"/>
  <c r="E55" i="1"/>
  <c r="K55" i="1" s="1"/>
  <c r="O55" i="1" s="1"/>
  <c r="K29" i="20"/>
  <c r="O29" i="20" s="1"/>
  <c r="O55" i="2"/>
  <c r="K53" i="19"/>
  <c r="O53" i="19" s="1"/>
  <c r="K22" i="2"/>
  <c r="O22" i="2" s="1"/>
  <c r="L11" i="12"/>
  <c r="E23" i="17"/>
  <c r="O24" i="21"/>
  <c r="K103" i="17"/>
  <c r="O103" i="17" s="1"/>
  <c r="K101" i="2"/>
  <c r="O101" i="2" s="1"/>
  <c r="K105" i="2"/>
  <c r="O105" i="2" s="1"/>
  <c r="E107" i="17"/>
  <c r="K107" i="17" s="1"/>
  <c r="O107" i="17" s="1"/>
  <c r="E52" i="17"/>
  <c r="K52" i="17" s="1"/>
  <c r="O52" i="17" s="1"/>
  <c r="K25" i="20"/>
  <c r="O25" i="20" s="1"/>
  <c r="K53" i="21"/>
  <c r="O53" i="21" s="1"/>
  <c r="F19" i="8"/>
  <c r="F25" i="11"/>
  <c r="L25" i="11" s="1"/>
  <c r="F31" i="12"/>
  <c r="I19" i="2"/>
  <c r="I25" i="20"/>
  <c r="M25" i="20" s="1"/>
  <c r="J7" i="11"/>
  <c r="G38" i="17"/>
  <c r="K6" i="8"/>
  <c r="K34" i="13"/>
  <c r="K7" i="11"/>
  <c r="N24" i="21"/>
  <c r="J11" i="14"/>
  <c r="I105" i="2"/>
  <c r="J33" i="2"/>
  <c r="J34" i="13"/>
  <c r="I104" i="1"/>
  <c r="M104" i="1" s="1"/>
  <c r="J27" i="12"/>
  <c r="K27" i="12"/>
  <c r="C34" i="17"/>
  <c r="I34" i="17" s="1"/>
  <c r="M34" i="17" s="1"/>
  <c r="I35" i="19"/>
  <c r="M35" i="19" s="1"/>
  <c r="D34" i="17"/>
  <c r="J34" i="17" s="1"/>
  <c r="N34" i="17" s="1"/>
  <c r="I33" i="2"/>
  <c r="N18" i="6"/>
  <c r="N19" i="6" s="1"/>
  <c r="J19" i="6" s="1"/>
  <c r="D3" i="6" s="1"/>
  <c r="D8" i="30" s="1"/>
  <c r="G60" i="1"/>
  <c r="D58" i="17"/>
  <c r="J58" i="17" s="1"/>
  <c r="N58" i="17" s="1"/>
  <c r="K20" i="11"/>
  <c r="J59" i="21"/>
  <c r="N59" i="21" s="1"/>
  <c r="J29" i="20"/>
  <c r="N29" i="20" s="1"/>
  <c r="J59" i="19"/>
  <c r="N59" i="19" s="1"/>
  <c r="J35" i="19"/>
  <c r="N35" i="19" s="1"/>
  <c r="J55" i="2"/>
  <c r="N55" i="2" s="1"/>
  <c r="J53" i="21"/>
  <c r="N53" i="21" s="1"/>
  <c r="D52" i="17"/>
  <c r="J52" i="17" s="1"/>
  <c r="N52" i="17" s="1"/>
  <c r="D23" i="17"/>
  <c r="J23" i="17" s="1"/>
  <c r="N23" i="17" s="1"/>
  <c r="J24" i="14"/>
  <c r="D19" i="8"/>
  <c r="D25" i="11"/>
  <c r="D31" i="12"/>
  <c r="J128" i="2"/>
  <c r="N128" i="2" s="1"/>
  <c r="G63" i="17"/>
  <c r="C58" i="17"/>
  <c r="I58" i="17" s="1"/>
  <c r="M58" i="17" s="1"/>
  <c r="I55" i="2"/>
  <c r="M55" i="2" s="1"/>
  <c r="I59" i="21"/>
  <c r="M59" i="21" s="1"/>
  <c r="J22" i="2"/>
  <c r="E19" i="8"/>
  <c r="E25" i="11"/>
  <c r="E31" i="12"/>
  <c r="J104" i="1"/>
  <c r="N104" i="1" s="1"/>
  <c r="J105" i="2"/>
  <c r="C55" i="1"/>
  <c r="I55" i="1" s="1"/>
  <c r="M55" i="1" s="1"/>
  <c r="J20" i="11"/>
  <c r="K11" i="12"/>
  <c r="I59" i="19"/>
  <c r="M59" i="19" s="1"/>
  <c r="I141" i="2"/>
  <c r="M141" i="2" s="1"/>
  <c r="J103" i="17"/>
  <c r="N103" i="17" s="1"/>
  <c r="J101" i="2"/>
  <c r="I22" i="2"/>
  <c r="I29" i="20"/>
  <c r="M29" i="20" s="1"/>
  <c r="I101" i="2"/>
  <c r="K128" i="2"/>
  <c r="O128" i="2" s="1"/>
  <c r="I128" i="2"/>
  <c r="M128" i="2" s="1"/>
  <c r="I157" i="2"/>
  <c r="M157" i="2" s="1"/>
  <c r="I53" i="19"/>
  <c r="M53" i="19" s="1"/>
  <c r="J157" i="2"/>
  <c r="N157" i="2" s="1"/>
  <c r="I53" i="21"/>
  <c r="M53" i="21" s="1"/>
  <c r="J55" i="1"/>
  <c r="N55" i="1" s="1"/>
  <c r="I103" i="17"/>
  <c r="M103" i="17" s="1"/>
  <c r="N141" i="2"/>
  <c r="J53" i="19"/>
  <c r="N53" i="19" s="1"/>
  <c r="J24" i="19"/>
  <c r="N24" i="19" s="1"/>
  <c r="M24" i="21"/>
  <c r="N61" i="23"/>
  <c r="I24" i="19"/>
  <c r="M24" i="19" s="1"/>
  <c r="M171" i="21"/>
  <c r="I171" i="21" s="1"/>
  <c r="C9" i="21" s="1"/>
  <c r="R13" i="30" s="1"/>
  <c r="I170" i="21"/>
  <c r="N170" i="19"/>
  <c r="J170" i="19" s="1"/>
  <c r="O89" i="20"/>
  <c r="N89" i="20"/>
  <c r="J89" i="20" s="1"/>
  <c r="K104" i="1"/>
  <c r="O104" i="1" s="1"/>
  <c r="I31" i="16"/>
  <c r="N19" i="16"/>
  <c r="N20" i="16" s="1"/>
  <c r="J20" i="16" s="1"/>
  <c r="D3" i="16" s="1"/>
  <c r="G3" i="16" s="1"/>
  <c r="D9" i="30" s="1"/>
  <c r="O32" i="16"/>
  <c r="K32" i="16" s="1"/>
  <c r="E4" i="16" s="1"/>
  <c r="H4" i="16" s="1"/>
  <c r="H9" i="30" s="1"/>
  <c r="I19" i="16"/>
  <c r="M20" i="16"/>
  <c r="I20" i="16" s="1"/>
  <c r="C3" i="16" s="1"/>
  <c r="J31" i="16"/>
  <c r="N32" i="16"/>
  <c r="J32" i="16" s="1"/>
  <c r="D4" i="16" s="1"/>
  <c r="G4" i="16" s="1"/>
  <c r="G9" i="30" s="1"/>
  <c r="M41" i="6"/>
  <c r="I41" i="6" s="1"/>
  <c r="C5" i="6" s="1"/>
  <c r="I8" i="30" s="1"/>
  <c r="N30" i="6"/>
  <c r="J30" i="6" s="1"/>
  <c r="D4" i="6" s="1"/>
  <c r="G8" i="30" s="1"/>
  <c r="K29" i="6"/>
  <c r="J40" i="6"/>
  <c r="N41" i="6"/>
  <c r="J41" i="6" s="1"/>
  <c r="D5" i="6" s="1"/>
  <c r="J8" i="30" s="1"/>
  <c r="I29" i="6"/>
  <c r="M30" i="6"/>
  <c r="I30" i="6" s="1"/>
  <c r="C4" i="6" s="1"/>
  <c r="F8" i="30" s="1"/>
  <c r="N149" i="1" l="1"/>
  <c r="O149" i="1"/>
  <c r="M149" i="1"/>
  <c r="F3" i="16"/>
  <c r="C9" i="30" s="1"/>
  <c r="AA9" i="30" s="1"/>
  <c r="N169" i="22"/>
  <c r="I18" i="6"/>
  <c r="U62" i="23"/>
  <c r="O62" i="23" s="1"/>
  <c r="O169" i="22"/>
  <c r="K169" i="22" s="1"/>
  <c r="M117" i="19"/>
  <c r="I117" i="19" s="1"/>
  <c r="I119" i="19" s="1"/>
  <c r="C6" i="19" s="1"/>
  <c r="I11" i="30" s="1"/>
  <c r="I116" i="19"/>
  <c r="N117" i="19"/>
  <c r="J117" i="19" s="1"/>
  <c r="J119" i="19" s="1"/>
  <c r="D6" i="19" s="1"/>
  <c r="J11" i="30" s="1"/>
  <c r="J116" i="19"/>
  <c r="N170" i="22"/>
  <c r="J170" i="22" s="1"/>
  <c r="D8" i="22" s="1"/>
  <c r="S14" i="30" s="1"/>
  <c r="J169" i="22"/>
  <c r="I169" i="22"/>
  <c r="M170" i="22"/>
  <c r="I170" i="22" s="1"/>
  <c r="C8" i="22" s="1"/>
  <c r="R14" i="30" s="1"/>
  <c r="O117" i="19"/>
  <c r="K117" i="19" s="1"/>
  <c r="K119" i="19" s="1"/>
  <c r="E6" i="19" s="1"/>
  <c r="K11" i="30" s="1"/>
  <c r="K116" i="19"/>
  <c r="N35" i="25"/>
  <c r="J35" i="25" s="1"/>
  <c r="M90" i="20"/>
  <c r="I90" i="20" s="1"/>
  <c r="C9" i="20" s="1"/>
  <c r="R12" i="30" s="1"/>
  <c r="O74" i="31"/>
  <c r="K74" i="31" s="1"/>
  <c r="N74" i="31"/>
  <c r="N75" i="31" s="1"/>
  <c r="J75" i="31" s="1"/>
  <c r="D5" i="31" s="1"/>
  <c r="G6" i="30" s="1"/>
  <c r="M74" i="31"/>
  <c r="I74" i="31" s="1"/>
  <c r="N68" i="20"/>
  <c r="J68" i="20" s="1"/>
  <c r="M68" i="20"/>
  <c r="M69" i="20" s="1"/>
  <c r="I69" i="20" s="1"/>
  <c r="I71" i="20" s="1"/>
  <c r="C8" i="20" s="1"/>
  <c r="O12" i="30" s="1"/>
  <c r="M35" i="25"/>
  <c r="I35" i="25" s="1"/>
  <c r="O35" i="25"/>
  <c r="O36" i="25" s="1"/>
  <c r="K36" i="25" s="1"/>
  <c r="K38" i="25" s="1"/>
  <c r="E5" i="25" s="1"/>
  <c r="E15" i="30" s="1"/>
  <c r="M39" i="1"/>
  <c r="M40" i="1" s="1"/>
  <c r="I40" i="1" s="1"/>
  <c r="C4" i="1" s="1"/>
  <c r="C7" i="30" s="1"/>
  <c r="M43" i="31"/>
  <c r="M44" i="31" s="1"/>
  <c r="I44" i="31" s="1"/>
  <c r="C4" i="31" s="1"/>
  <c r="C6" i="30" s="1"/>
  <c r="O43" i="31"/>
  <c r="O40" i="22"/>
  <c r="K40" i="22" s="1"/>
  <c r="M40" i="22"/>
  <c r="M41" i="22" s="1"/>
  <c r="I41" i="22" s="1"/>
  <c r="I43" i="22" s="1"/>
  <c r="C3" i="22" s="1"/>
  <c r="C14" i="30" s="1"/>
  <c r="N40" i="22"/>
  <c r="J40" i="22" s="1"/>
  <c r="N43" i="31"/>
  <c r="AB9" i="30"/>
  <c r="K61" i="23"/>
  <c r="O69" i="22"/>
  <c r="K69" i="22" s="1"/>
  <c r="K170" i="2"/>
  <c r="O170" i="2" s="1"/>
  <c r="O178" i="2" s="1"/>
  <c r="O179" i="2" s="1"/>
  <c r="K179" i="2" s="1"/>
  <c r="E8" i="2" s="1"/>
  <c r="Q5" i="30" s="1"/>
  <c r="AA8" i="30"/>
  <c r="I176" i="17"/>
  <c r="I116" i="21"/>
  <c r="M117" i="21"/>
  <c r="I117" i="21" s="1"/>
  <c r="I119" i="21" s="1"/>
  <c r="C6" i="21" s="1"/>
  <c r="I13" i="30" s="1"/>
  <c r="J116" i="21"/>
  <c r="N117" i="21"/>
  <c r="J117" i="21" s="1"/>
  <c r="J119" i="21" s="1"/>
  <c r="D6" i="21" s="1"/>
  <c r="J13" i="30" s="1"/>
  <c r="I114" i="22"/>
  <c r="M115" i="22"/>
  <c r="I115" i="22" s="1"/>
  <c r="I117" i="22" s="1"/>
  <c r="C5" i="22" s="1"/>
  <c r="I14" i="30" s="1"/>
  <c r="AB8" i="30"/>
  <c r="K116" i="21"/>
  <c r="O117" i="21"/>
  <c r="K117" i="21" s="1"/>
  <c r="K119" i="21" s="1"/>
  <c r="E6" i="21" s="1"/>
  <c r="K13" i="30" s="1"/>
  <c r="H20" i="30"/>
  <c r="G20" i="30"/>
  <c r="J114" i="22"/>
  <c r="N115" i="22"/>
  <c r="J115" i="22" s="1"/>
  <c r="J117" i="22" s="1"/>
  <c r="D5" i="22" s="1"/>
  <c r="J14" i="30" s="1"/>
  <c r="K31" i="29"/>
  <c r="D38" i="24"/>
  <c r="J38" i="24" s="1"/>
  <c r="R38" i="24" s="1"/>
  <c r="R40" i="24" s="1"/>
  <c r="D37" i="23"/>
  <c r="J37" i="23" s="1"/>
  <c r="R37" i="23" s="1"/>
  <c r="R39" i="23" s="1"/>
  <c r="K114" i="22"/>
  <c r="O115" i="22"/>
  <c r="K115" i="22" s="1"/>
  <c r="K117" i="22" s="1"/>
  <c r="E5" i="22" s="1"/>
  <c r="K14" i="30" s="1"/>
  <c r="C38" i="24"/>
  <c r="I38" i="24" s="1"/>
  <c r="Q38" i="24" s="1"/>
  <c r="Q40" i="24" s="1"/>
  <c r="C37" i="23"/>
  <c r="I37" i="23" s="1"/>
  <c r="Q37" i="23" s="1"/>
  <c r="Q39" i="23" s="1"/>
  <c r="J31" i="29"/>
  <c r="L31" i="29"/>
  <c r="E37" i="23"/>
  <c r="K37" i="23" s="1"/>
  <c r="S37" i="23" s="1"/>
  <c r="S39" i="23" s="1"/>
  <c r="K39" i="23" s="1"/>
  <c r="E38" i="24"/>
  <c r="K38" i="24" s="1"/>
  <c r="S38" i="24" s="1"/>
  <c r="S40" i="24" s="1"/>
  <c r="K23" i="17"/>
  <c r="O23" i="17" s="1"/>
  <c r="M69" i="22"/>
  <c r="N69" i="22"/>
  <c r="O148" i="22"/>
  <c r="O149" i="22" s="1"/>
  <c r="K149" i="22" s="1"/>
  <c r="K151" i="22" s="1"/>
  <c r="E7" i="22" s="1"/>
  <c r="Q14" i="30" s="1"/>
  <c r="N148" i="22"/>
  <c r="N149" i="21"/>
  <c r="M149" i="19"/>
  <c r="O68" i="20"/>
  <c r="O155" i="17"/>
  <c r="N155" i="17"/>
  <c r="M149" i="21"/>
  <c r="O149" i="19"/>
  <c r="N149" i="19"/>
  <c r="M148" i="22"/>
  <c r="M155" i="17"/>
  <c r="O149" i="21"/>
  <c r="O171" i="21"/>
  <c r="K171" i="21" s="1"/>
  <c r="E9" i="21" s="1"/>
  <c r="T13" i="30" s="1"/>
  <c r="K170" i="21"/>
  <c r="J170" i="21"/>
  <c r="I170" i="19"/>
  <c r="K176" i="17"/>
  <c r="J176" i="17"/>
  <c r="J35" i="21"/>
  <c r="N35" i="21" s="1"/>
  <c r="O90" i="20"/>
  <c r="K90" i="20" s="1"/>
  <c r="E9" i="20" s="1"/>
  <c r="T12" i="30" s="1"/>
  <c r="K89" i="20"/>
  <c r="N171" i="19"/>
  <c r="J171" i="19" s="1"/>
  <c r="D9" i="19" s="1"/>
  <c r="S11" i="30" s="1"/>
  <c r="O171" i="19"/>
  <c r="K171" i="19" s="1"/>
  <c r="E9" i="19" s="1"/>
  <c r="T11" i="30" s="1"/>
  <c r="K170" i="19"/>
  <c r="O33" i="20"/>
  <c r="K33" i="20" s="1"/>
  <c r="L19" i="8"/>
  <c r="E113" i="17"/>
  <c r="K113" i="17" s="1"/>
  <c r="O113" i="17" s="1"/>
  <c r="O115" i="17" s="1"/>
  <c r="K110" i="1"/>
  <c r="O110" i="1" s="1"/>
  <c r="O112" i="1" s="1"/>
  <c r="K111" i="2"/>
  <c r="O111" i="2" s="1"/>
  <c r="O113" i="2" s="1"/>
  <c r="L40" i="13"/>
  <c r="K39" i="21"/>
  <c r="K37" i="2"/>
  <c r="O37" i="2" s="1"/>
  <c r="O39" i="2" s="1"/>
  <c r="O40" i="2" s="1"/>
  <c r="K40" i="2" s="1"/>
  <c r="E4" i="2" s="1"/>
  <c r="E5" i="30" s="1"/>
  <c r="L31" i="12"/>
  <c r="K39" i="19"/>
  <c r="E38" i="17"/>
  <c r="K38" i="17" s="1"/>
  <c r="E63" i="17"/>
  <c r="K63" i="17" s="1"/>
  <c r="O63" i="17" s="1"/>
  <c r="O70" i="17" s="1"/>
  <c r="K64" i="21"/>
  <c r="O64" i="21" s="1"/>
  <c r="O71" i="21" s="1"/>
  <c r="K64" i="19"/>
  <c r="O64" i="19" s="1"/>
  <c r="O71" i="19" s="1"/>
  <c r="K71" i="19" s="1"/>
  <c r="K60" i="2"/>
  <c r="O60" i="2" s="1"/>
  <c r="O67" i="2" s="1"/>
  <c r="E60" i="1"/>
  <c r="K60" i="1" s="1"/>
  <c r="O60" i="1" s="1"/>
  <c r="O67" i="1" s="1"/>
  <c r="K145" i="2"/>
  <c r="O145" i="2" s="1"/>
  <c r="O147" i="2" s="1"/>
  <c r="L28" i="14"/>
  <c r="J37" i="1"/>
  <c r="N37" i="1" s="1"/>
  <c r="N39" i="1" s="1"/>
  <c r="N40" i="1" s="1"/>
  <c r="J40" i="1" s="1"/>
  <c r="D4" i="1" s="1"/>
  <c r="D7" i="30" s="1"/>
  <c r="K37" i="1"/>
  <c r="O37" i="1" s="1"/>
  <c r="O39" i="1" s="1"/>
  <c r="O40" i="1" s="1"/>
  <c r="K40" i="1" s="1"/>
  <c r="E4" i="1" s="1"/>
  <c r="E7" i="30" s="1"/>
  <c r="J18" i="6"/>
  <c r="O20" i="16"/>
  <c r="K20" i="16" s="1"/>
  <c r="E3" i="16" s="1"/>
  <c r="H3" i="16" s="1"/>
  <c r="E9" i="30" s="1"/>
  <c r="AC9" i="30" s="1"/>
  <c r="J64" i="21"/>
  <c r="N64" i="21" s="1"/>
  <c r="N71" i="21" s="1"/>
  <c r="N72" i="21" s="1"/>
  <c r="J72" i="21" s="1"/>
  <c r="J74" i="21" s="1"/>
  <c r="D5" i="21" s="1"/>
  <c r="G13" i="30" s="1"/>
  <c r="D60" i="1"/>
  <c r="J60" i="1" s="1"/>
  <c r="N60" i="1" s="1"/>
  <c r="N67" i="1" s="1"/>
  <c r="J67" i="1" s="1"/>
  <c r="K25" i="11"/>
  <c r="D63" i="17"/>
  <c r="J63" i="17" s="1"/>
  <c r="N63" i="17" s="1"/>
  <c r="N70" i="17" s="1"/>
  <c r="J70" i="17" s="1"/>
  <c r="J64" i="19"/>
  <c r="N64" i="19" s="1"/>
  <c r="N71" i="19" s="1"/>
  <c r="N72" i="19" s="1"/>
  <c r="J72" i="19" s="1"/>
  <c r="J74" i="19" s="1"/>
  <c r="D5" i="19" s="1"/>
  <c r="G11" i="30" s="1"/>
  <c r="J60" i="2"/>
  <c r="N60" i="2" s="1"/>
  <c r="I111" i="2"/>
  <c r="I110" i="1"/>
  <c r="M110" i="1" s="1"/>
  <c r="M112" i="1" s="1"/>
  <c r="I112" i="1" s="1"/>
  <c r="J40" i="13"/>
  <c r="C113" i="17"/>
  <c r="I113" i="17" s="1"/>
  <c r="M113" i="17" s="1"/>
  <c r="M115" i="17" s="1"/>
  <c r="M116" i="17" s="1"/>
  <c r="I116" i="17" s="1"/>
  <c r="J110" i="1"/>
  <c r="N110" i="1" s="1"/>
  <c r="N112" i="1" s="1"/>
  <c r="N113" i="1" s="1"/>
  <c r="J113" i="1" s="1"/>
  <c r="D6" i="1" s="1"/>
  <c r="J7" i="30" s="1"/>
  <c r="D113" i="17"/>
  <c r="J113" i="17" s="1"/>
  <c r="N113" i="17" s="1"/>
  <c r="N115" i="17" s="1"/>
  <c r="K40" i="13"/>
  <c r="J111" i="2"/>
  <c r="J170" i="2"/>
  <c r="N170" i="2" s="1"/>
  <c r="K19" i="8"/>
  <c r="J28" i="14"/>
  <c r="I145" i="2"/>
  <c r="M145" i="2" s="1"/>
  <c r="M147" i="2" s="1"/>
  <c r="J39" i="19"/>
  <c r="N39" i="19" s="1"/>
  <c r="N41" i="19" s="1"/>
  <c r="D38" i="17"/>
  <c r="J38" i="17" s="1"/>
  <c r="N38" i="17" s="1"/>
  <c r="N40" i="17" s="1"/>
  <c r="N41" i="17" s="1"/>
  <c r="J41" i="17" s="1"/>
  <c r="J43" i="17" s="1"/>
  <c r="D3" i="17" s="1"/>
  <c r="D10" i="30" s="1"/>
  <c r="J37" i="2"/>
  <c r="K31" i="12"/>
  <c r="C63" i="17"/>
  <c r="I63" i="17" s="1"/>
  <c r="M63" i="17" s="1"/>
  <c r="M70" i="17" s="1"/>
  <c r="I64" i="21"/>
  <c r="M64" i="21" s="1"/>
  <c r="M71" i="21" s="1"/>
  <c r="M72" i="21" s="1"/>
  <c r="I72" i="21" s="1"/>
  <c r="I74" i="21" s="1"/>
  <c r="C5" i="21" s="1"/>
  <c r="F13" i="30" s="1"/>
  <c r="J25" i="11"/>
  <c r="C60" i="1"/>
  <c r="I60" i="1" s="1"/>
  <c r="M60" i="1" s="1"/>
  <c r="M67" i="1" s="1"/>
  <c r="I67" i="1" s="1"/>
  <c r="I64" i="19"/>
  <c r="M64" i="19" s="1"/>
  <c r="M71" i="19" s="1"/>
  <c r="I71" i="19" s="1"/>
  <c r="I60" i="2"/>
  <c r="M60" i="2" s="1"/>
  <c r="I170" i="2"/>
  <c r="M170" i="2" s="1"/>
  <c r="J19" i="8"/>
  <c r="J145" i="2"/>
  <c r="N145" i="2" s="1"/>
  <c r="N147" i="2" s="1"/>
  <c r="J147" i="2" s="1"/>
  <c r="K28" i="14"/>
  <c r="J31" i="12"/>
  <c r="I39" i="19"/>
  <c r="M39" i="19" s="1"/>
  <c r="M41" i="19" s="1"/>
  <c r="I37" i="2"/>
  <c r="C38" i="17"/>
  <c r="I38" i="17" s="1"/>
  <c r="M38" i="17" s="1"/>
  <c r="M40" i="17" s="1"/>
  <c r="M41" i="17" s="1"/>
  <c r="I41" i="17" s="1"/>
  <c r="I43" i="17" s="1"/>
  <c r="C3" i="17" s="1"/>
  <c r="C10" i="30" s="1"/>
  <c r="M33" i="20"/>
  <c r="N33" i="20"/>
  <c r="J33" i="20" s="1"/>
  <c r="K18" i="6"/>
  <c r="S62" i="23"/>
  <c r="M62" i="23" s="1"/>
  <c r="M61" i="23"/>
  <c r="K62" i="23"/>
  <c r="R62" i="23"/>
  <c r="N90" i="20"/>
  <c r="J90" i="20" s="1"/>
  <c r="D9" i="20" s="1"/>
  <c r="S12" i="30" s="1"/>
  <c r="J19" i="16"/>
  <c r="M150" i="1" l="1"/>
  <c r="I150" i="1" s="1"/>
  <c r="C8" i="1" s="1"/>
  <c r="O7" i="30" s="1"/>
  <c r="I149" i="1"/>
  <c r="O150" i="1"/>
  <c r="K150" i="1" s="1"/>
  <c r="E8" i="1" s="1"/>
  <c r="Q7" i="30" s="1"/>
  <c r="K149" i="1"/>
  <c r="N150" i="1"/>
  <c r="J150" i="1" s="1"/>
  <c r="D8" i="1" s="1"/>
  <c r="P7" i="30" s="1"/>
  <c r="J149" i="1"/>
  <c r="N41" i="22"/>
  <c r="J41" i="22" s="1"/>
  <c r="J43" i="22" s="1"/>
  <c r="D3" i="22" s="1"/>
  <c r="D14" i="30" s="1"/>
  <c r="O75" i="31"/>
  <c r="K75" i="31" s="1"/>
  <c r="E5" i="31" s="1"/>
  <c r="H6" i="30" s="1"/>
  <c r="O170" i="22"/>
  <c r="K170" i="22" s="1"/>
  <c r="E8" i="22" s="1"/>
  <c r="T14" i="30" s="1"/>
  <c r="N36" i="25"/>
  <c r="J36" i="25" s="1"/>
  <c r="J38" i="25" s="1"/>
  <c r="D5" i="25" s="1"/>
  <c r="D15" i="30" s="1"/>
  <c r="AB15" i="30" s="1"/>
  <c r="M75" i="31"/>
  <c r="I75" i="31" s="1"/>
  <c r="C5" i="31" s="1"/>
  <c r="F6" i="30" s="1"/>
  <c r="AA6" i="30" s="1"/>
  <c r="AC15" i="30"/>
  <c r="N69" i="20"/>
  <c r="J69" i="20" s="1"/>
  <c r="J71" i="20" s="1"/>
  <c r="D8" i="20" s="1"/>
  <c r="P12" i="30" s="1"/>
  <c r="I68" i="20"/>
  <c r="I39" i="1"/>
  <c r="J74" i="31"/>
  <c r="O148" i="2"/>
  <c r="K148" i="2" s="1"/>
  <c r="E6" i="2" s="1"/>
  <c r="N5" i="30" s="1"/>
  <c r="K147" i="2"/>
  <c r="M36" i="25"/>
  <c r="I36" i="25" s="1"/>
  <c r="I38" i="25" s="1"/>
  <c r="C5" i="25" s="1"/>
  <c r="C15" i="30" s="1"/>
  <c r="K35" i="25"/>
  <c r="O70" i="22"/>
  <c r="K70" i="22" s="1"/>
  <c r="K72" i="22" s="1"/>
  <c r="E4" i="22" s="1"/>
  <c r="H14" i="30" s="1"/>
  <c r="I40" i="22"/>
  <c r="I43" i="31"/>
  <c r="O41" i="22"/>
  <c r="K41" i="22" s="1"/>
  <c r="K43" i="22" s="1"/>
  <c r="E3" i="22" s="1"/>
  <c r="E14" i="30" s="1"/>
  <c r="N44" i="31"/>
  <c r="J44" i="31" s="1"/>
  <c r="D4" i="31" s="1"/>
  <c r="D6" i="30" s="1"/>
  <c r="AB6" i="30" s="1"/>
  <c r="J43" i="31"/>
  <c r="K43" i="31"/>
  <c r="O44" i="31"/>
  <c r="K44" i="31" s="1"/>
  <c r="E4" i="31" s="1"/>
  <c r="E6" i="30" s="1"/>
  <c r="J39" i="1"/>
  <c r="K148" i="22"/>
  <c r="S40" i="23"/>
  <c r="K40" i="23" s="1"/>
  <c r="K42" i="23" s="1"/>
  <c r="E3" i="23" s="1"/>
  <c r="E19" i="30" s="1"/>
  <c r="I39" i="23"/>
  <c r="Q40" i="23"/>
  <c r="I40" i="23" s="1"/>
  <c r="I42" i="23" s="1"/>
  <c r="C3" i="23" s="1"/>
  <c r="C19" i="30" s="1"/>
  <c r="R41" i="24"/>
  <c r="J41" i="24" s="1"/>
  <c r="J43" i="24" s="1"/>
  <c r="D3" i="24" s="1"/>
  <c r="D20" i="30" s="1"/>
  <c r="M20" i="30" s="1"/>
  <c r="J40" i="24"/>
  <c r="J39" i="23"/>
  <c r="R40" i="23"/>
  <c r="J40" i="23" s="1"/>
  <c r="J42" i="23" s="1"/>
  <c r="D3" i="23" s="1"/>
  <c r="D19" i="30" s="1"/>
  <c r="K40" i="24"/>
  <c r="S41" i="24"/>
  <c r="K41" i="24" s="1"/>
  <c r="K43" i="24" s="1"/>
  <c r="E3" i="24" s="1"/>
  <c r="E20" i="30" s="1"/>
  <c r="N20" i="30" s="1"/>
  <c r="I40" i="24"/>
  <c r="Q41" i="24"/>
  <c r="I41" i="24" s="1"/>
  <c r="I43" i="24" s="1"/>
  <c r="C3" i="24" s="1"/>
  <c r="C20" i="30" s="1"/>
  <c r="L20" i="30" s="1"/>
  <c r="N70" i="22"/>
  <c r="J70" i="22" s="1"/>
  <c r="J72" i="22" s="1"/>
  <c r="D4" i="22" s="1"/>
  <c r="G14" i="30" s="1"/>
  <c r="J69" i="22"/>
  <c r="M70" i="22"/>
  <c r="I70" i="22" s="1"/>
  <c r="I72" i="22" s="1"/>
  <c r="C4" i="22" s="1"/>
  <c r="F14" i="30" s="1"/>
  <c r="I69" i="22"/>
  <c r="M149" i="22"/>
  <c r="I149" i="22" s="1"/>
  <c r="I151" i="22" s="1"/>
  <c r="C7" i="22" s="1"/>
  <c r="O14" i="30" s="1"/>
  <c r="I148" i="22"/>
  <c r="J149" i="19"/>
  <c r="N150" i="19"/>
  <c r="J150" i="19" s="1"/>
  <c r="J152" i="19" s="1"/>
  <c r="D8" i="19" s="1"/>
  <c r="P11" i="30" s="1"/>
  <c r="I149" i="21"/>
  <c r="M150" i="21"/>
  <c r="I150" i="21" s="1"/>
  <c r="I152" i="21" s="1"/>
  <c r="C8" i="21" s="1"/>
  <c r="O13" i="30" s="1"/>
  <c r="N149" i="22"/>
  <c r="J149" i="22" s="1"/>
  <c r="J151" i="22" s="1"/>
  <c r="D7" i="22" s="1"/>
  <c r="P14" i="30" s="1"/>
  <c r="J148" i="22"/>
  <c r="O150" i="19"/>
  <c r="K150" i="19" s="1"/>
  <c r="K152" i="19" s="1"/>
  <c r="E8" i="19" s="1"/>
  <c r="Q11" i="30" s="1"/>
  <c r="K149" i="19"/>
  <c r="J149" i="21"/>
  <c r="N150" i="21"/>
  <c r="J150" i="21" s="1"/>
  <c r="J152" i="21" s="1"/>
  <c r="D8" i="21" s="1"/>
  <c r="P13" i="30" s="1"/>
  <c r="K149" i="21"/>
  <c r="O150" i="21"/>
  <c r="K150" i="21" s="1"/>
  <c r="K152" i="21" s="1"/>
  <c r="E8" i="21" s="1"/>
  <c r="Q13" i="30" s="1"/>
  <c r="N156" i="17"/>
  <c r="J156" i="17" s="1"/>
  <c r="J158" i="17" s="1"/>
  <c r="D7" i="17" s="1"/>
  <c r="P10" i="30" s="1"/>
  <c r="J155" i="17"/>
  <c r="K68" i="20"/>
  <c r="O69" i="20"/>
  <c r="K69" i="20" s="1"/>
  <c r="K71" i="20" s="1"/>
  <c r="E8" i="20" s="1"/>
  <c r="Q12" i="30" s="1"/>
  <c r="M156" i="17"/>
  <c r="I156" i="17" s="1"/>
  <c r="I158" i="17" s="1"/>
  <c r="C7" i="17" s="1"/>
  <c r="O10" i="30" s="1"/>
  <c r="I155" i="17"/>
  <c r="O156" i="17"/>
  <c r="K156" i="17" s="1"/>
  <c r="K158" i="17" s="1"/>
  <c r="E7" i="17" s="1"/>
  <c r="Q10" i="30" s="1"/>
  <c r="K155" i="17"/>
  <c r="M150" i="19"/>
  <c r="I150" i="19" s="1"/>
  <c r="I152" i="19" s="1"/>
  <c r="C8" i="19" s="1"/>
  <c r="O11" i="30" s="1"/>
  <c r="I149" i="19"/>
  <c r="O34" i="20"/>
  <c r="K34" i="20" s="1"/>
  <c r="K36" i="20" s="1"/>
  <c r="E5" i="20" s="1"/>
  <c r="H12" i="30" s="1"/>
  <c r="I39" i="21"/>
  <c r="M39" i="21" s="1"/>
  <c r="M41" i="21" s="1"/>
  <c r="J39" i="21"/>
  <c r="N39" i="21" s="1"/>
  <c r="N41" i="21" s="1"/>
  <c r="O72" i="19"/>
  <c r="K72" i="19" s="1"/>
  <c r="K74" i="19" s="1"/>
  <c r="E5" i="19" s="1"/>
  <c r="H11" i="30" s="1"/>
  <c r="O116" i="17"/>
  <c r="K116" i="17" s="1"/>
  <c r="K115" i="17"/>
  <c r="O114" i="2"/>
  <c r="K114" i="2" s="1"/>
  <c r="E7" i="2" s="1"/>
  <c r="K5" i="30" s="1"/>
  <c r="K113" i="2"/>
  <c r="O113" i="1"/>
  <c r="K113" i="1" s="1"/>
  <c r="E6" i="1" s="1"/>
  <c r="K7" i="30" s="1"/>
  <c r="K112" i="1"/>
  <c r="D4" i="23"/>
  <c r="G19" i="30" s="1"/>
  <c r="E4" i="23"/>
  <c r="H19" i="30" s="1"/>
  <c r="K39" i="1"/>
  <c r="K70" i="17"/>
  <c r="O71" i="17"/>
  <c r="K71" i="17" s="1"/>
  <c r="K73" i="17" s="1"/>
  <c r="E4" i="17" s="1"/>
  <c r="H10" i="30" s="1"/>
  <c r="O68" i="1"/>
  <c r="K68" i="1" s="1"/>
  <c r="E5" i="1" s="1"/>
  <c r="H7" i="30" s="1"/>
  <c r="K67" i="1"/>
  <c r="K71" i="21"/>
  <c r="O72" i="21"/>
  <c r="K72" i="21" s="1"/>
  <c r="K74" i="21" s="1"/>
  <c r="E5" i="21" s="1"/>
  <c r="H13" i="30" s="1"/>
  <c r="O39" i="19"/>
  <c r="O41" i="19" s="1"/>
  <c r="O38" i="17"/>
  <c r="O40" i="17" s="1"/>
  <c r="O39" i="21"/>
  <c r="O41" i="21" s="1"/>
  <c r="K39" i="2"/>
  <c r="K178" i="2"/>
  <c r="J41" i="19"/>
  <c r="N42" i="19"/>
  <c r="J42" i="19" s="1"/>
  <c r="J44" i="19" s="1"/>
  <c r="D4" i="19" s="1"/>
  <c r="D11" i="30" s="1"/>
  <c r="I147" i="2"/>
  <c r="M148" i="2"/>
  <c r="I148" i="2" s="1"/>
  <c r="C6" i="2" s="1"/>
  <c r="L5" i="30" s="1"/>
  <c r="J115" i="17"/>
  <c r="N116" i="17"/>
  <c r="J116" i="17" s="1"/>
  <c r="J112" i="1"/>
  <c r="J40" i="17"/>
  <c r="N34" i="20"/>
  <c r="J34" i="20" s="1"/>
  <c r="J36" i="20" s="1"/>
  <c r="D5" i="20" s="1"/>
  <c r="G12" i="30" s="1"/>
  <c r="M72" i="19"/>
  <c r="I72" i="19" s="1"/>
  <c r="I74" i="19" s="1"/>
  <c r="C5" i="19" s="1"/>
  <c r="F11" i="30" s="1"/>
  <c r="I40" i="17"/>
  <c r="M34" i="20"/>
  <c r="I34" i="20" s="1"/>
  <c r="I36" i="20" s="1"/>
  <c r="C5" i="20" s="1"/>
  <c r="F12" i="30" s="1"/>
  <c r="I33" i="20"/>
  <c r="N68" i="1"/>
  <c r="J68" i="1" s="1"/>
  <c r="D5" i="1" s="1"/>
  <c r="G7" i="30" s="1"/>
  <c r="AB7" i="30" s="1"/>
  <c r="I71" i="21"/>
  <c r="J71" i="19"/>
  <c r="N148" i="2"/>
  <c r="J148" i="2" s="1"/>
  <c r="D6" i="2" s="1"/>
  <c r="M5" i="30" s="1"/>
  <c r="J71" i="21"/>
  <c r="O68" i="2"/>
  <c r="K68" i="2" s="1"/>
  <c r="E5" i="2" s="1"/>
  <c r="H5" i="30" s="1"/>
  <c r="K67" i="2"/>
  <c r="M113" i="1"/>
  <c r="I113" i="1" s="1"/>
  <c r="C6" i="1" s="1"/>
  <c r="I7" i="30" s="1"/>
  <c r="I41" i="19"/>
  <c r="M42" i="19"/>
  <c r="I42" i="19" s="1"/>
  <c r="I44" i="19" s="1"/>
  <c r="C4" i="19" s="1"/>
  <c r="C11" i="30" s="1"/>
  <c r="M68" i="1"/>
  <c r="I68" i="1" s="1"/>
  <c r="C5" i="1" s="1"/>
  <c r="F7" i="30" s="1"/>
  <c r="L62" i="23"/>
  <c r="C4" i="23" s="1"/>
  <c r="F19" i="30" s="1"/>
  <c r="I118" i="17"/>
  <c r="C5" i="17" s="1"/>
  <c r="I10" i="30" s="1"/>
  <c r="I115" i="17"/>
  <c r="N71" i="17"/>
  <c r="J71" i="17" s="1"/>
  <c r="M71" i="17"/>
  <c r="I71" i="17" s="1"/>
  <c r="I70" i="17"/>
  <c r="AC6" i="30" l="1"/>
  <c r="AA15" i="30"/>
  <c r="M19" i="30"/>
  <c r="AC14" i="30"/>
  <c r="L19" i="30"/>
  <c r="N19" i="30"/>
  <c r="AB11" i="30"/>
  <c r="AA11" i="30"/>
  <c r="AB14" i="30"/>
  <c r="AC5" i="30"/>
  <c r="AA7" i="30"/>
  <c r="AC7" i="30"/>
  <c r="AA14" i="30"/>
  <c r="AB12" i="30"/>
  <c r="AA12" i="30"/>
  <c r="AC12" i="30"/>
  <c r="N42" i="21"/>
  <c r="J42" i="21" s="1"/>
  <c r="J44" i="21" s="1"/>
  <c r="D4" i="21" s="1"/>
  <c r="D13" i="30" s="1"/>
  <c r="J41" i="21"/>
  <c r="J118" i="17"/>
  <c r="D5" i="17" s="1"/>
  <c r="J10" i="30" s="1"/>
  <c r="I41" i="21"/>
  <c r="M42" i="21"/>
  <c r="I42" i="21" s="1"/>
  <c r="I44" i="21" s="1"/>
  <c r="C4" i="21" s="1"/>
  <c r="C13" i="30" s="1"/>
  <c r="K118" i="17"/>
  <c r="E5" i="17" s="1"/>
  <c r="K10" i="30" s="1"/>
  <c r="O42" i="21"/>
  <c r="K42" i="21" s="1"/>
  <c r="K44" i="21" s="1"/>
  <c r="E4" i="21" s="1"/>
  <c r="E13" i="30" s="1"/>
  <c r="K41" i="21"/>
  <c r="O41" i="17"/>
  <c r="K41" i="17" s="1"/>
  <c r="K43" i="17" s="1"/>
  <c r="E3" i="17" s="1"/>
  <c r="E10" i="30" s="1"/>
  <c r="K40" i="17"/>
  <c r="O42" i="19"/>
  <c r="K42" i="19" s="1"/>
  <c r="K44" i="19" s="1"/>
  <c r="E4" i="19" s="1"/>
  <c r="E11" i="30" s="1"/>
  <c r="K41" i="19"/>
  <c r="J73" i="17"/>
  <c r="D4" i="17" s="1"/>
  <c r="G10" i="30" s="1"/>
  <c r="I73" i="17"/>
  <c r="C4" i="17" s="1"/>
  <c r="F10" i="30" s="1"/>
  <c r="AA13" i="30" l="1"/>
  <c r="AC13" i="30"/>
  <c r="AB13" i="30"/>
  <c r="AC11" i="30"/>
  <c r="AA10" i="30"/>
  <c r="AC10" i="30"/>
  <c r="AB10" i="30"/>
  <c r="N112" i="2"/>
  <c r="M112" i="2"/>
  <c r="N111" i="2"/>
  <c r="M111" i="2"/>
  <c r="N110" i="2"/>
  <c r="M110" i="2"/>
  <c r="N109" i="2"/>
  <c r="M109" i="2"/>
  <c r="N108" i="2"/>
  <c r="M108" i="2"/>
  <c r="N107" i="2"/>
  <c r="M107" i="2"/>
  <c r="N106" i="2"/>
  <c r="M106" i="2"/>
  <c r="N105" i="2"/>
  <c r="M105" i="2"/>
  <c r="N104" i="2"/>
  <c r="M104" i="2"/>
  <c r="N102" i="2"/>
  <c r="M102" i="2"/>
  <c r="N101" i="2"/>
  <c r="M101" i="2"/>
  <c r="N100" i="2"/>
  <c r="M100" i="2"/>
  <c r="N99" i="2"/>
  <c r="M99" i="2"/>
  <c r="N98" i="2"/>
  <c r="M98" i="2"/>
  <c r="N38" i="2"/>
  <c r="M38" i="2"/>
  <c r="N97" i="2"/>
  <c r="M97" i="2"/>
  <c r="N37" i="2"/>
  <c r="M37" i="2"/>
  <c r="N96" i="2"/>
  <c r="M96" i="2"/>
  <c r="N36" i="2"/>
  <c r="M36" i="2"/>
  <c r="N95" i="2"/>
  <c r="M95" i="2"/>
  <c r="N35" i="2"/>
  <c r="M35" i="2"/>
  <c r="N94" i="2"/>
  <c r="M94" i="2"/>
  <c r="N34" i="2"/>
  <c r="M34" i="2"/>
  <c r="N93" i="2"/>
  <c r="M93" i="2"/>
  <c r="N33" i="2"/>
  <c r="M33" i="2"/>
  <c r="N92" i="2"/>
  <c r="M92" i="2"/>
  <c r="N32" i="2"/>
  <c r="M32" i="2"/>
  <c r="N91" i="2"/>
  <c r="M91" i="2"/>
  <c r="N31" i="2"/>
  <c r="M31" i="2"/>
  <c r="N90" i="2"/>
  <c r="M90" i="2"/>
  <c r="N30" i="2"/>
  <c r="M30" i="2"/>
  <c r="N89" i="2"/>
  <c r="M89" i="2"/>
  <c r="N29" i="2"/>
  <c r="M29" i="2"/>
  <c r="N88" i="2"/>
  <c r="M88" i="2"/>
  <c r="N28" i="2"/>
  <c r="M28" i="2"/>
  <c r="N87" i="2"/>
  <c r="M87" i="2"/>
  <c r="N27" i="2"/>
  <c r="M27" i="2"/>
  <c r="N86" i="2"/>
  <c r="M86" i="2"/>
  <c r="N26" i="2"/>
  <c r="M26" i="2"/>
  <c r="N85" i="2"/>
  <c r="M85" i="2"/>
  <c r="N25" i="2"/>
  <c r="M25" i="2"/>
  <c r="N84" i="2"/>
  <c r="M84" i="2"/>
  <c r="N24" i="2"/>
  <c r="M24" i="2"/>
  <c r="N83" i="2"/>
  <c r="M83" i="2"/>
  <c r="N23" i="2"/>
  <c r="M23" i="2"/>
  <c r="N82" i="2"/>
  <c r="M82" i="2"/>
  <c r="N22" i="2"/>
  <c r="M22" i="2"/>
  <c r="N81" i="2"/>
  <c r="M81" i="2"/>
  <c r="N21" i="2"/>
  <c r="M21" i="2"/>
  <c r="N80" i="2"/>
  <c r="M80" i="2"/>
  <c r="N20" i="2"/>
  <c r="M20" i="2"/>
  <c r="N79" i="2"/>
  <c r="M79" i="2"/>
  <c r="N19" i="2"/>
  <c r="M19" i="2"/>
  <c r="N78" i="2"/>
  <c r="M78" i="2"/>
  <c r="N18" i="2"/>
  <c r="M18" i="2"/>
  <c r="N77" i="2"/>
  <c r="M77" i="2"/>
  <c r="N17" i="2"/>
  <c r="M17" i="2"/>
  <c r="N76" i="2"/>
  <c r="M76" i="2"/>
  <c r="N48" i="2"/>
  <c r="M48" i="2"/>
  <c r="N16" i="2"/>
  <c r="M16" i="2"/>
  <c r="M39" i="2" l="1"/>
  <c r="I39" i="2" s="1"/>
  <c r="M113" i="2"/>
  <c r="M114" i="2" s="1"/>
  <c r="I114" i="2" s="1"/>
  <c r="C7" i="2" s="1"/>
  <c r="I5" i="30" s="1"/>
  <c r="M67" i="2"/>
  <c r="N113" i="2"/>
  <c r="J113" i="2" s="1"/>
  <c r="N39" i="2"/>
  <c r="J39" i="2" s="1"/>
  <c r="I113" i="2" l="1"/>
  <c r="M40" i="2"/>
  <c r="I40" i="2" s="1"/>
  <c r="C4" i="2" s="1"/>
  <c r="C5" i="30" s="1"/>
  <c r="N114" i="2"/>
  <c r="J114" i="2" s="1"/>
  <c r="D7" i="2" s="1"/>
  <c r="J5" i="30" s="1"/>
  <c r="M68" i="2"/>
  <c r="I68" i="2" s="1"/>
  <c r="C5" i="2" s="1"/>
  <c r="F5" i="30" s="1"/>
  <c r="I67" i="2"/>
  <c r="N67" i="2"/>
  <c r="N40" i="2"/>
  <c r="J67" i="2" l="1"/>
  <c r="N68" i="2"/>
  <c r="J68" i="2" s="1"/>
  <c r="D5" i="2" s="1"/>
  <c r="G5" i="30" s="1"/>
  <c r="J40" i="2"/>
  <c r="D4" i="2" s="1"/>
  <c r="D5" i="30" s="1"/>
  <c r="M178" i="2" l="1"/>
  <c r="N178" i="2"/>
  <c r="J178" i="2" s="1"/>
  <c r="N179" i="2" l="1"/>
  <c r="J179" i="2" s="1"/>
  <c r="D8" i="2" s="1"/>
  <c r="P5" i="30" s="1"/>
  <c r="AB5" i="30" s="1"/>
  <c r="M179" i="2"/>
  <c r="I179" i="2" s="1"/>
  <c r="C8" i="2" s="1"/>
  <c r="O5" i="30" s="1"/>
  <c r="AA5" i="30" s="1"/>
  <c r="I178" i="2"/>
</calcChain>
</file>

<file path=xl/sharedStrings.xml><?xml version="1.0" encoding="utf-8"?>
<sst xmlns="http://schemas.openxmlformats.org/spreadsheetml/2006/main" count="2393" uniqueCount="555">
  <si>
    <t>UID</t>
  </si>
  <si>
    <t>Uncertainty source</t>
  </si>
  <si>
    <t>Uncertainty value</t>
  </si>
  <si>
    <t>Distribution of the probability</t>
  </si>
  <si>
    <t>Divisor based on distribution shape</t>
  </si>
  <si>
    <r>
      <t>c</t>
    </r>
    <r>
      <rPr>
        <b/>
        <i/>
        <vertAlign val="subscript"/>
        <sz val="8"/>
        <color theme="1"/>
        <rFont val="Arial"/>
        <family val="2"/>
      </rPr>
      <t>i</t>
    </r>
  </si>
  <si>
    <r>
      <t xml:space="preserve">Standard uncertainty </t>
    </r>
    <r>
      <rPr>
        <b/>
        <i/>
        <sz val="8"/>
        <color theme="1"/>
        <rFont val="Arial"/>
        <family val="2"/>
      </rPr>
      <t>u</t>
    </r>
    <r>
      <rPr>
        <b/>
        <i/>
        <vertAlign val="subscript"/>
        <sz val="8"/>
        <color theme="1"/>
        <rFont val="Arial"/>
        <family val="2"/>
      </rPr>
      <t>i</t>
    </r>
    <r>
      <rPr>
        <b/>
        <sz val="8"/>
        <color rgb="FF000000"/>
        <rFont val="Arial"/>
        <family val="2"/>
      </rPr>
      <t xml:space="preserve"> [dB]</t>
    </r>
  </si>
  <si>
    <t>Stage 2: DUT measurement</t>
  </si>
  <si>
    <t>Positioning misalignment between the AAS BS and the reference antenna</t>
  </si>
  <si>
    <t>Rectangular</t>
  </si>
  <si>
    <t>Pointing misalignment between the AAS BS and the receiving antenna</t>
  </si>
  <si>
    <t>Quality of quiet zone</t>
  </si>
  <si>
    <t>Gaussian</t>
  </si>
  <si>
    <t>Polarization mismatch between the AAS BS and the receiving antenna</t>
  </si>
  <si>
    <t>Mutual coupling between the AAS BS and the receiving antenna</t>
  </si>
  <si>
    <t>Phase curvature</t>
  </si>
  <si>
    <t>Impedance mismatch in the receiving chain</t>
  </si>
  <si>
    <t>U-shaped</t>
  </si>
  <si>
    <t>Random uncertainty</t>
  </si>
  <si>
    <t>Stage 1: Calibration measurement</t>
  </si>
  <si>
    <t>Impedance mismatch between the receiving antenna and the network analyzer</t>
  </si>
  <si>
    <t>Positioning and pointing misalignment between the reference antenna and the receiving antenna</t>
  </si>
  <si>
    <t>Impedance mismatch between the reference antenna and the network analyzer.</t>
  </si>
  <si>
    <t>Polarization mismatch for reference antenna</t>
  </si>
  <si>
    <t>Mutual coupling between the reference antenna and the receiving antenna</t>
  </si>
  <si>
    <t>Uncertainty of the network analyzer</t>
  </si>
  <si>
    <t>Influence of the reference antenna feed cable</t>
  </si>
  <si>
    <t>Reference antenna feed cable loss measurement uncertainty</t>
  </si>
  <si>
    <t>Influence of the receiving antenna feed cable</t>
  </si>
  <si>
    <t>Uncertainty of the absolute gain of the reference antenna</t>
  </si>
  <si>
    <t>Uncertainty of the absolute gain of the receiving antenna</t>
  </si>
  <si>
    <t>Combined standard uncertainty (1σ) [dB]</t>
  </si>
  <si>
    <t>Expanded uncertainty (1.96σ - confidence interval of 95 %) [dB]</t>
  </si>
  <si>
    <t>3&lt;f&lt;4.2 GHz</t>
  </si>
  <si>
    <t>f&lt;3 GHz</t>
  </si>
  <si>
    <t>CATR</t>
  </si>
  <si>
    <t>Exp. normal</t>
  </si>
  <si>
    <t>Standing wave between DUT and test range antenna</t>
  </si>
  <si>
    <t>RF leakage, test range antenna cable connector terminated.</t>
  </si>
  <si>
    <t>QZ ripple with DUT</t>
  </si>
  <si>
    <t>Network Analyzer</t>
  </si>
  <si>
    <t>Uncertainty of return loss (S11) measurement of SGH and test receiver (VNA) ports</t>
  </si>
  <si>
    <t>Insertion loss variation in receiver chain</t>
  </si>
  <si>
    <t>Influence of the calibration antenna feed cable</t>
  </si>
  <si>
    <t>SGH Calibration uncertainty</t>
  </si>
  <si>
    <t>Misalignment  positioning system</t>
  </si>
  <si>
    <t>Misalignment  SGH and pointing error</t>
  </si>
  <si>
    <t>Rotary joints</t>
  </si>
  <si>
    <t>Standing wave between SGH and test range antenna</t>
  </si>
  <si>
    <t>QZ ripple with SGH</t>
  </si>
  <si>
    <t>Switching uncertainty</t>
  </si>
  <si>
    <t>Axes Intersection</t>
  </si>
  <si>
    <t>Axes Orthogonality</t>
  </si>
  <si>
    <t>Horizontal Pointing</t>
  </si>
  <si>
    <t>Probe Vertical Position</t>
  </si>
  <si>
    <t>Probe H/V pointing</t>
  </si>
  <si>
    <t>Measurement Distance</t>
  </si>
  <si>
    <t>Amplitude and Phase Drift</t>
  </si>
  <si>
    <t>Amplitude and Phase Noise</t>
  </si>
  <si>
    <t>Leakage and Crosstalk</t>
  </si>
  <si>
    <t>Amplitude Non-Linearity</t>
  </si>
  <si>
    <t>Amplitude and Phase Shift in rotary joints</t>
  </si>
  <si>
    <t>Channel Balance Amplitude and Phase</t>
  </si>
  <si>
    <t>Probe Polarization Amplitude and Phase</t>
  </si>
  <si>
    <t>Probe Pattern Knowledge</t>
  </si>
  <si>
    <t>Multiple Reflections</t>
  </si>
  <si>
    <t>Room Scattering</t>
  </si>
  <si>
    <t>DUT support Scattering</t>
  </si>
  <si>
    <t>Scan Area Truncation</t>
  </si>
  <si>
    <t>Sampling Point Offset</t>
  </si>
  <si>
    <t>Spherical Mode Truncation</t>
  </si>
  <si>
    <t>Positioning</t>
  </si>
  <si>
    <t>Probe Array Uniformity</t>
  </si>
  <si>
    <t xml:space="preserve">Mismatch of receiver chain </t>
  </si>
  <si>
    <t>U-Shaped</t>
  </si>
  <si>
    <t>Insertion loss of receiver chain</t>
  </si>
  <si>
    <t>Uncertainty of the absolute gain of the probe antenna</t>
  </si>
  <si>
    <t>Measurement repeatability - positioning repeatability</t>
  </si>
  <si>
    <t>Network analyzer</t>
  </si>
  <si>
    <t>Mismatch of receiver chain</t>
  </si>
  <si>
    <t>Mismatch in the connection of the calibration antenna</t>
  </si>
  <si>
    <t>Influence of the probe antenna cable</t>
  </si>
  <si>
    <t>Reference antenna</t>
  </si>
  <si>
    <t>Short term repeatability</t>
  </si>
  <si>
    <t>chamber</t>
  </si>
  <si>
    <t>Near field</t>
  </si>
  <si>
    <t>Uncertainty of the RF Power Measurement Equipment</t>
  </si>
  <si>
    <t>RF power measurement equipment (e.g. spectrum analyzer, power meter)</t>
  </si>
  <si>
    <t>Random uncertainty</t>
    <phoneticPr fontId="7" type="noConversion"/>
  </si>
  <si>
    <t>Misalignment DUT &amp; pointing error</t>
  </si>
  <si>
    <t>RF power measurement equipment</t>
  </si>
  <si>
    <t>RF leakage (SGH connector terminated &amp; test range antenna connector cable terminated)</t>
  </si>
  <si>
    <t>Miscellaneous uncertainty</t>
  </si>
  <si>
    <t>Insertion loss variation of receiver chain</t>
  </si>
  <si>
    <t>RF leakage, (SGH connector terminated &amp; test range antenna connector cable terminated)</t>
  </si>
  <si>
    <t>Influence of the calibration antenna feed cable:</t>
  </si>
  <si>
    <t>Misalignment positioning system</t>
  </si>
  <si>
    <t>Misalignment of calibration antenna and test range antenna</t>
  </si>
  <si>
    <t>Rotary Joints</t>
  </si>
  <si>
    <t>4.2&lt;f&lt;6 GHz</t>
    <phoneticPr fontId="7" type="noConversion"/>
  </si>
  <si>
    <t xml:space="preserve"> Gaussian</t>
  </si>
  <si>
    <t xml:space="preserve">Exp. normal </t>
  </si>
  <si>
    <t>Stage 2: DUT measurement</t>
    <phoneticPr fontId="7" type="noConversion"/>
  </si>
  <si>
    <t>rms calculations</t>
    <phoneticPr fontId="7" type="noConversion"/>
  </si>
  <si>
    <t>CATR</t>
    <phoneticPr fontId="7" type="noConversion"/>
  </si>
  <si>
    <r>
      <t>c</t>
    </r>
    <r>
      <rPr>
        <b/>
        <i/>
        <vertAlign val="subscript"/>
        <sz val="10"/>
        <color theme="1"/>
        <rFont val="Arial"/>
        <family val="2"/>
      </rPr>
      <t>i</t>
    </r>
  </si>
  <si>
    <r>
      <t xml:space="preserve">Standard uncertainty </t>
    </r>
    <r>
      <rPr>
        <b/>
        <i/>
        <sz val="10"/>
        <color theme="1"/>
        <rFont val="Arial"/>
        <family val="2"/>
      </rPr>
      <t>u</t>
    </r>
    <r>
      <rPr>
        <b/>
        <i/>
        <vertAlign val="subscript"/>
        <sz val="10"/>
        <color theme="1"/>
        <rFont val="Arial"/>
        <family val="2"/>
      </rPr>
      <t>i</t>
    </r>
    <r>
      <rPr>
        <b/>
        <sz val="10"/>
        <color rgb="FF000000"/>
        <rFont val="Arial"/>
        <family val="2"/>
      </rPr>
      <t xml:space="preserve"> [dB]</t>
    </r>
  </si>
  <si>
    <t>Misalignment  DUT and pointing error</t>
  </si>
  <si>
    <t>Quiet zone ripple DUT</t>
  </si>
  <si>
    <t>Polarization mismatch between DUT and receiving antenna</t>
  </si>
  <si>
    <t>Mutual coupling between DUT and receiving antenna</t>
  </si>
  <si>
    <t>Impedance mismatch in receiving chain</t>
  </si>
  <si>
    <t>RF leakage (DUT connector terminated and test range antenna connector cable terminated)</t>
  </si>
  <si>
    <t>Pointing error between reference antenna and test range antenna</t>
  </si>
  <si>
    <t>Impedance mismatch in path to reference antenna</t>
  </si>
  <si>
    <t>Impedance mismatch in path to compact probe</t>
  </si>
  <si>
    <t>Standing wave between reference antenna and receiving antenna</t>
  </si>
  <si>
    <t>Quiet zone ripple reference antenna</t>
  </si>
  <si>
    <t>Polarization mismatch between reference antenna and receiving antenna</t>
  </si>
  <si>
    <t>Mutual coupling between reference antenna and receiving antenna</t>
  </si>
  <si>
    <t>Influence of the reference antenna feed cable (flexing cables, adapters, attenuators, connector repeatability)</t>
  </si>
  <si>
    <t>RF leakage (SGH connector terminated and test range antenna connector cable terminated.</t>
  </si>
  <si>
    <t>Near Field</t>
    <phoneticPr fontId="7" type="noConversion"/>
  </si>
  <si>
    <t>Stage 1: Calibration measurement</t>
    <phoneticPr fontId="7" type="noConversion"/>
  </si>
  <si>
    <t xml:space="preserve">One Dimensional Compact Range Chamber </t>
    <phoneticPr fontId="7" type="noConversion"/>
  </si>
  <si>
    <t>Instrument</t>
  </si>
  <si>
    <t>Standard uncertainty σ (dB)</t>
  </si>
  <si>
    <t>Probability distribution</t>
  </si>
  <si>
    <t>Uncertainty value (for the prob dist type)</t>
    <phoneticPr fontId="7" type="noConversion"/>
  </si>
  <si>
    <t>1D CATR</t>
    <phoneticPr fontId="7" type="noConversion"/>
  </si>
  <si>
    <t>Expanded uncertainty (1.96σ - confidence interval of 95 %) [dB]</t>
    <phoneticPr fontId="7" type="noConversion"/>
  </si>
  <si>
    <t>Expanded uncertainty [dB]</t>
    <phoneticPr fontId="7" type="noConversion"/>
  </si>
  <si>
    <t>Plane wave synthesiser</t>
    <phoneticPr fontId="7" type="noConversion"/>
  </si>
  <si>
    <t>Longitudinal position uncertainty (i.e. standing wave and imperfect field synthesis) for DUT antenna</t>
  </si>
  <si>
    <t>RF leakage (calibration antenna connector terminated)</t>
  </si>
  <si>
    <t>Miscellaneous Uncertainty</t>
  </si>
  <si>
    <t>System non-linearity</t>
  </si>
  <si>
    <t>Uncertainty of network analyzer</t>
  </si>
  <si>
    <t>Mismatch (i.e. reference antenna, network analyser and reference cable)</t>
  </si>
  <si>
    <t xml:space="preserve">Insertion loss variation </t>
  </si>
  <si>
    <t>Misalignment of positioning system</t>
  </si>
  <si>
    <t>Misalignment of calibration antenna &amp; pointing error</t>
  </si>
  <si>
    <t>Longitudinal position uncertainty (i.e. standing wave and imperfect field synthesis) for calibration antenna</t>
  </si>
  <si>
    <t>QZ ripple with calibration antenna</t>
  </si>
  <si>
    <t>Field repeatability</t>
  </si>
  <si>
    <t>Plane wave synthesiser</t>
    <phoneticPr fontId="7" type="noConversion"/>
  </si>
  <si>
    <t>Plane wave sythesiser</t>
    <phoneticPr fontId="7" type="noConversion"/>
  </si>
  <si>
    <t>Total power dynamic range conducted unbcertainty</t>
    <phoneticPr fontId="7" type="noConversion"/>
  </si>
  <si>
    <t>TRP Summation error</t>
    <phoneticPr fontId="7" type="noConversion"/>
  </si>
  <si>
    <t>Total MU</t>
    <phoneticPr fontId="7" type="noConversion"/>
  </si>
  <si>
    <t>Test system frequency flatness</t>
  </si>
  <si>
    <t>Test system frequency flatness</t>
    <phoneticPr fontId="7" type="noConversion"/>
  </si>
  <si>
    <t>Reverberation Chamber</t>
    <phoneticPr fontId="7" type="noConversion"/>
  </si>
  <si>
    <t>Uncertainty of the measurement equipment</t>
  </si>
  <si>
    <t>Reference antenna radiation efficiency</t>
  </si>
  <si>
    <t>Mean value estimation of reference antenna radiation efficiency</t>
  </si>
  <si>
    <t>Uncertainty of the Network Analyzer</t>
  </si>
  <si>
    <t>Mean value estimation of transfer function</t>
  </si>
  <si>
    <t>Uniformity of transfer function</t>
  </si>
  <si>
    <t>Reverberation Chamber</t>
    <phoneticPr fontId="7" type="noConversion"/>
  </si>
  <si>
    <t>different from TR</t>
    <phoneticPr fontId="7" type="noConversion"/>
  </si>
  <si>
    <t>General Directional Chamber</t>
    <phoneticPr fontId="7" type="noConversion"/>
  </si>
  <si>
    <t>30MHz&lt;f≤6 GHz</t>
  </si>
  <si>
    <t>6GHz&lt;f ≤19GHz</t>
  </si>
  <si>
    <t>Measurement antenna frequency variation</t>
  </si>
  <si>
    <t>FSPL estimation error</t>
  </si>
  <si>
    <t xml:space="preserve">Measurement system dynamic range uncertainty </t>
    <phoneticPr fontId="7" type="noConversion"/>
  </si>
  <si>
    <t>Impedance mismatch in the transmitting chain</t>
    <phoneticPr fontId="7" type="noConversion"/>
  </si>
  <si>
    <t>Gain variation of power amplifier</t>
    <phoneticPr fontId="7" type="noConversion"/>
  </si>
  <si>
    <t>Influence of the transmitting antenna feed cable
 a) Flexing cables, adapters, attenuators, and connector repeatability</t>
    <phoneticPr fontId="7" type="noConversion"/>
  </si>
  <si>
    <t>General Chamber</t>
    <phoneticPr fontId="7" type="noConversion"/>
  </si>
  <si>
    <t>Conducted MU (minus missmatch) - Whole Spectrum</t>
    <phoneticPr fontId="7" type="noConversion"/>
  </si>
  <si>
    <t>Conducted MU (minus missmatch) - up to 6GHz</t>
    <phoneticPr fontId="7" type="noConversion"/>
  </si>
  <si>
    <t>Test Equipment Errors</t>
    <phoneticPr fontId="7" type="noConversion"/>
  </si>
  <si>
    <t>Total Evm on top of existing 1% EVM uncertainty [%]</t>
    <phoneticPr fontId="7" type="noConversion"/>
  </si>
  <si>
    <t>*note 38.817-02 has an error in this section the values are 1.4 and 1.5 but 38.141-2 is ok</t>
    <phoneticPr fontId="7" type="noConversion"/>
  </si>
  <si>
    <r>
      <t xml:space="preserve">19GHz&lt;f </t>
    </r>
    <r>
      <rPr>
        <b/>
        <sz val="9"/>
        <color theme="1"/>
        <rFont val="NSimSun"/>
        <family val="3"/>
        <charset val="134"/>
      </rPr>
      <t>≤</t>
    </r>
    <r>
      <rPr>
        <b/>
        <sz val="9"/>
        <color theme="1"/>
        <rFont val="Arial"/>
        <family val="2"/>
      </rPr>
      <t>26GHz</t>
    </r>
    <phoneticPr fontId="7" type="noConversion"/>
  </si>
  <si>
    <t>* note. error in 38.817-02 3 to 4.2GHz is captured as 2.6dB, ok in 38.141-2. 4.2 to 6 GHZ as 3dB in TR but as 3.5dB in TS</t>
    <phoneticPr fontId="7" type="noConversion"/>
  </si>
  <si>
    <t>Additional (COEX) emssions - Condcuted Uncertainty (minus missmatch)</t>
    <phoneticPr fontId="7" type="noConversion"/>
  </si>
  <si>
    <t>Indoor anechoic</t>
  </si>
  <si>
    <t>Indoor anechoic</t>
    <phoneticPr fontId="7" type="noConversion"/>
  </si>
  <si>
    <t>A1-3</t>
    <phoneticPr fontId="7" type="noConversion"/>
  </si>
  <si>
    <t>A1-2</t>
    <phoneticPr fontId="7" type="noConversion"/>
  </si>
  <si>
    <t>A1-1</t>
    <phoneticPr fontId="7" type="noConversion"/>
  </si>
  <si>
    <t>A1-5</t>
    <phoneticPr fontId="7" type="noConversion"/>
  </si>
  <si>
    <t>A1-6</t>
    <phoneticPr fontId="7" type="noConversion"/>
  </si>
  <si>
    <t>A1-8</t>
    <phoneticPr fontId="7" type="noConversion"/>
  </si>
  <si>
    <t>A1-9</t>
    <phoneticPr fontId="7" type="noConversion"/>
  </si>
  <si>
    <t>A1-11</t>
    <phoneticPr fontId="7" type="noConversion"/>
  </si>
  <si>
    <t>A1-14</t>
    <phoneticPr fontId="7" type="noConversion"/>
  </si>
  <si>
    <t>A1-15</t>
    <phoneticPr fontId="7" type="noConversion"/>
  </si>
  <si>
    <t>A1-17</t>
    <phoneticPr fontId="7" type="noConversion"/>
  </si>
  <si>
    <t>A1-18</t>
    <phoneticPr fontId="7" type="noConversion"/>
  </si>
  <si>
    <t>A1-19</t>
    <phoneticPr fontId="7" type="noConversion"/>
  </si>
  <si>
    <t>Quality of quiet zone (extreme)</t>
    <phoneticPr fontId="7" type="noConversion"/>
  </si>
  <si>
    <t>Wet radome loss variation</t>
    <phoneticPr fontId="7" type="noConversion"/>
  </si>
  <si>
    <t>Radome loss variation</t>
    <phoneticPr fontId="7" type="noConversion"/>
  </si>
  <si>
    <t>Change in absorber behaviour</t>
    <phoneticPr fontId="7" type="noConversion"/>
  </si>
  <si>
    <t>A1-13</t>
    <phoneticPr fontId="7" type="noConversion"/>
  </si>
  <si>
    <t>A2-6</t>
    <phoneticPr fontId="7" type="noConversion"/>
  </si>
  <si>
    <t>A2-10</t>
    <phoneticPr fontId="7" type="noConversion"/>
  </si>
  <si>
    <t>A2-12</t>
    <phoneticPr fontId="7" type="noConversion"/>
  </si>
  <si>
    <t>A2-14</t>
    <phoneticPr fontId="7" type="noConversion"/>
  </si>
  <si>
    <t>A2-15</t>
    <phoneticPr fontId="7" type="noConversion"/>
  </si>
  <si>
    <t>A2-16</t>
    <phoneticPr fontId="7" type="noConversion"/>
  </si>
  <si>
    <t xml:space="preserve"> Radome loss variation</t>
    <phoneticPr fontId="7" type="noConversion"/>
  </si>
  <si>
    <t>Wet radome loss variation</t>
    <phoneticPr fontId="7" type="noConversion"/>
  </si>
  <si>
    <t>A1-3</t>
    <phoneticPr fontId="7" type="noConversion"/>
  </si>
  <si>
    <t>Polarization mismatch between the AAS BS and the receiving antenna</t>
    <phoneticPr fontId="7" type="noConversion"/>
  </si>
  <si>
    <t>A1-4a</t>
    <phoneticPr fontId="7" type="noConversion"/>
  </si>
  <si>
    <t>Polarization mismatch between the reference antenna and the receiving antenna</t>
    <phoneticPr fontId="7" type="noConversion"/>
  </si>
  <si>
    <t>A1-4b</t>
    <phoneticPr fontId="7" type="noConversion"/>
  </si>
  <si>
    <t>A1-5</t>
    <phoneticPr fontId="7" type="noConversion"/>
  </si>
  <si>
    <t>UID</t>
    <phoneticPr fontId="7" type="noConversion"/>
  </si>
  <si>
    <t>QZ ripple DUT</t>
    <phoneticPr fontId="7" type="noConversion"/>
  </si>
  <si>
    <t>QZ ripple calibration antenna</t>
    <phoneticPr fontId="7" type="noConversion"/>
  </si>
  <si>
    <t>Standing wave between calibration antenna and test range antenna</t>
    <phoneticPr fontId="7" type="noConversion"/>
  </si>
  <si>
    <t>A2-1b</t>
    <phoneticPr fontId="7" type="noConversion"/>
  </si>
  <si>
    <t>A2-1a</t>
    <phoneticPr fontId="7" type="noConversion"/>
  </si>
  <si>
    <t>RF power measurement equipment (e.g. spectrum analyzer, power meter)</t>
    <phoneticPr fontId="7" type="noConversion"/>
  </si>
  <si>
    <t>Uncertainty of the RF signal generator</t>
    <phoneticPr fontId="7" type="noConversion"/>
  </si>
  <si>
    <t>A1-7</t>
    <phoneticPr fontId="7" type="noConversion"/>
  </si>
  <si>
    <t>A1-10</t>
    <phoneticPr fontId="7" type="noConversion"/>
  </si>
  <si>
    <t>A1-12</t>
    <phoneticPr fontId="7" type="noConversion"/>
  </si>
  <si>
    <t>A2-2a</t>
    <phoneticPr fontId="7" type="noConversion"/>
  </si>
  <si>
    <t>A2-4a</t>
    <phoneticPr fontId="7" type="noConversion"/>
  </si>
  <si>
    <t>A2-4b</t>
    <phoneticPr fontId="7" type="noConversion"/>
  </si>
  <si>
    <t>A2-2b</t>
    <phoneticPr fontId="7" type="noConversion"/>
  </si>
  <si>
    <t>A2-3</t>
    <phoneticPr fontId="7" type="noConversion"/>
  </si>
  <si>
    <t>A2-5</t>
    <phoneticPr fontId="7" type="noConversion"/>
  </si>
  <si>
    <t>A2-7</t>
    <phoneticPr fontId="7" type="noConversion"/>
  </si>
  <si>
    <t>A2-8</t>
    <phoneticPr fontId="7" type="noConversion"/>
  </si>
  <si>
    <t>A2-9</t>
    <phoneticPr fontId="7" type="noConversion"/>
  </si>
  <si>
    <t>A2-11</t>
    <phoneticPr fontId="7" type="noConversion"/>
  </si>
  <si>
    <t>Frequency flatness</t>
    <phoneticPr fontId="7" type="noConversion"/>
  </si>
  <si>
    <t>A2-13</t>
    <phoneticPr fontId="7" type="noConversion"/>
  </si>
  <si>
    <t>A3-1</t>
    <phoneticPr fontId="7" type="noConversion"/>
  </si>
  <si>
    <t>A3-2</t>
    <phoneticPr fontId="7" type="noConversion"/>
  </si>
  <si>
    <t>A3-3</t>
  </si>
  <si>
    <t>A3-4</t>
  </si>
  <si>
    <t>A3-5</t>
  </si>
  <si>
    <t>A3-6</t>
  </si>
  <si>
    <t>A3-7</t>
  </si>
  <si>
    <t>A3-8</t>
  </si>
  <si>
    <t>A3-9</t>
  </si>
  <si>
    <t>A3-10</t>
  </si>
  <si>
    <t>A3-11</t>
  </si>
  <si>
    <t>A3-12</t>
  </si>
  <si>
    <t>A3-13</t>
  </si>
  <si>
    <t>A3-14</t>
  </si>
  <si>
    <t>A3-15</t>
  </si>
  <si>
    <t>A3-16</t>
  </si>
  <si>
    <t>A3-17</t>
  </si>
  <si>
    <t>A3-18</t>
  </si>
  <si>
    <t>A3-19</t>
  </si>
  <si>
    <t>A3-20</t>
  </si>
  <si>
    <t>A3-21</t>
  </si>
  <si>
    <t>A3-22</t>
  </si>
  <si>
    <t>A3-23</t>
  </si>
  <si>
    <t>A3-24</t>
  </si>
  <si>
    <t>A3-25</t>
  </si>
  <si>
    <t>A3-29</t>
    <phoneticPr fontId="7" type="noConversion"/>
  </si>
  <si>
    <t>A3-26</t>
    <phoneticPr fontId="7" type="noConversion"/>
  </si>
  <si>
    <t>A3-31</t>
    <phoneticPr fontId="7" type="noConversion"/>
  </si>
  <si>
    <t>A3-30</t>
    <phoneticPr fontId="7" type="noConversion"/>
  </si>
  <si>
    <t>A3-28</t>
    <phoneticPr fontId="7" type="noConversion"/>
  </si>
  <si>
    <t>A3-27</t>
    <phoneticPr fontId="7" type="noConversion"/>
  </si>
  <si>
    <t>A3-32</t>
    <phoneticPr fontId="7" type="noConversion"/>
  </si>
  <si>
    <t>A3-33</t>
    <phoneticPr fontId="7" type="noConversion"/>
  </si>
  <si>
    <t>A4-1</t>
    <phoneticPr fontId="7" type="noConversion"/>
  </si>
  <si>
    <t>A4-10</t>
    <phoneticPr fontId="7" type="noConversion"/>
  </si>
  <si>
    <t>A4-2a</t>
    <phoneticPr fontId="7" type="noConversion"/>
  </si>
  <si>
    <t>A4-2b</t>
    <phoneticPr fontId="7" type="noConversion"/>
  </si>
  <si>
    <t>A4-3a</t>
    <phoneticPr fontId="7" type="noConversion"/>
  </si>
  <si>
    <t>A4-3b</t>
    <phoneticPr fontId="7" type="noConversion"/>
  </si>
  <si>
    <t>Phase curvature refernce antenna</t>
    <phoneticPr fontId="7" type="noConversion"/>
  </si>
  <si>
    <t>Phase curvature AAS</t>
    <phoneticPr fontId="7" type="noConversion"/>
  </si>
  <si>
    <t>A4-4a</t>
    <phoneticPr fontId="7" type="noConversion"/>
  </si>
  <si>
    <t>A4-4b</t>
    <phoneticPr fontId="7" type="noConversion"/>
  </si>
  <si>
    <t>A4-11</t>
    <phoneticPr fontId="7" type="noConversion"/>
  </si>
  <si>
    <t>A4-5a</t>
    <phoneticPr fontId="7" type="noConversion"/>
  </si>
  <si>
    <t>A4-5b</t>
    <phoneticPr fontId="7" type="noConversion"/>
  </si>
  <si>
    <t>A4-6a</t>
    <phoneticPr fontId="7" type="noConversion"/>
  </si>
  <si>
    <t>A4-15</t>
  </si>
  <si>
    <t>A4-7</t>
    <phoneticPr fontId="7" type="noConversion"/>
  </si>
  <si>
    <t>A4-8a</t>
    <phoneticPr fontId="7" type="noConversion"/>
  </si>
  <si>
    <t>A4-9</t>
    <phoneticPr fontId="7" type="noConversion"/>
  </si>
  <si>
    <t>A4-12</t>
    <phoneticPr fontId="7" type="noConversion"/>
  </si>
  <si>
    <t>A4-13</t>
    <phoneticPr fontId="7" type="noConversion"/>
  </si>
  <si>
    <t>A4-14</t>
    <phoneticPr fontId="7" type="noConversion"/>
  </si>
  <si>
    <t>A4-8b</t>
    <phoneticPr fontId="7" type="noConversion"/>
  </si>
  <si>
    <t>A7-3</t>
    <phoneticPr fontId="7" type="noConversion"/>
  </si>
  <si>
    <t>A7-5</t>
  </si>
  <si>
    <t>A7-14</t>
    <phoneticPr fontId="7" type="noConversion"/>
  </si>
  <si>
    <t>A7-6</t>
    <phoneticPr fontId="7" type="noConversion"/>
  </si>
  <si>
    <t>A7-7</t>
    <phoneticPr fontId="7" type="noConversion"/>
  </si>
  <si>
    <t>A7-8</t>
    <phoneticPr fontId="7" type="noConversion"/>
  </si>
  <si>
    <t>A7-9</t>
    <phoneticPr fontId="7" type="noConversion"/>
  </si>
  <si>
    <t>A7-1a</t>
    <phoneticPr fontId="7" type="noConversion"/>
  </si>
  <si>
    <t>A7-1b</t>
    <phoneticPr fontId="7" type="noConversion"/>
  </si>
  <si>
    <t>A7-10</t>
    <phoneticPr fontId="7" type="noConversion"/>
  </si>
  <si>
    <t>A7-2a</t>
    <phoneticPr fontId="7" type="noConversion"/>
  </si>
  <si>
    <t>A7-2b</t>
    <phoneticPr fontId="7" type="noConversion"/>
  </si>
  <si>
    <t>A7-4a</t>
    <phoneticPr fontId="7" type="noConversion"/>
  </si>
  <si>
    <t>A7-11</t>
    <phoneticPr fontId="7" type="noConversion"/>
  </si>
  <si>
    <t>A7-12</t>
    <phoneticPr fontId="7" type="noConversion"/>
  </si>
  <si>
    <t>C1-1</t>
    <phoneticPr fontId="7" type="noConversion"/>
  </si>
  <si>
    <t>C1-2</t>
    <phoneticPr fontId="7" type="noConversion"/>
  </si>
  <si>
    <t>C1-3</t>
  </si>
  <si>
    <t>C1-4</t>
  </si>
  <si>
    <t>C1-5</t>
  </si>
  <si>
    <t>C1-6</t>
  </si>
  <si>
    <t>A6-2</t>
    <phoneticPr fontId="7" type="noConversion"/>
  </si>
  <si>
    <t>A6-1</t>
    <phoneticPr fontId="7" type="noConversion"/>
  </si>
  <si>
    <t>A6-3</t>
    <phoneticPr fontId="7" type="noConversion"/>
  </si>
  <si>
    <t>A6-4</t>
    <phoneticPr fontId="7" type="noConversion"/>
  </si>
  <si>
    <t>A6-5</t>
    <phoneticPr fontId="7" type="noConversion"/>
  </si>
  <si>
    <t>A6-6</t>
    <phoneticPr fontId="7" type="noConversion"/>
  </si>
  <si>
    <t>A6-7</t>
    <phoneticPr fontId="7" type="noConversion"/>
  </si>
  <si>
    <t xml:space="preserve">Combined standard uncertainty (1σ) [dB] </t>
    <phoneticPr fontId="7" type="noConversion"/>
  </si>
  <si>
    <t>DL-RS MU derived from conducted spec</t>
    <phoneticPr fontId="7" type="noConversion"/>
  </si>
  <si>
    <t>C3-2</t>
    <phoneticPr fontId="7" type="noConversion"/>
  </si>
  <si>
    <t>C3-1</t>
    <phoneticPr fontId="7" type="noConversion"/>
  </si>
  <si>
    <t>A5-7</t>
    <phoneticPr fontId="7" type="noConversion"/>
  </si>
  <si>
    <t>A5-1</t>
    <phoneticPr fontId="7" type="noConversion"/>
  </si>
  <si>
    <t>A5-2</t>
    <phoneticPr fontId="7" type="noConversion"/>
  </si>
  <si>
    <t>A5-3</t>
  </si>
  <si>
    <t>A5-8</t>
    <phoneticPr fontId="7" type="noConversion"/>
  </si>
  <si>
    <t>A5-9</t>
    <phoneticPr fontId="7" type="noConversion"/>
  </si>
  <si>
    <t>A5-10</t>
    <phoneticPr fontId="7" type="noConversion"/>
  </si>
  <si>
    <t>A5-11</t>
    <phoneticPr fontId="7" type="noConversion"/>
  </si>
  <si>
    <t>A5-3</t>
    <phoneticPr fontId="7" type="noConversion"/>
  </si>
  <si>
    <t>A5-4a</t>
    <phoneticPr fontId="7" type="noConversion"/>
  </si>
  <si>
    <t>A5-4b</t>
    <phoneticPr fontId="7" type="noConversion"/>
  </si>
  <si>
    <t>A5-5a</t>
    <phoneticPr fontId="7" type="noConversion"/>
  </si>
  <si>
    <t>A5-5b</t>
    <phoneticPr fontId="7" type="noConversion"/>
  </si>
  <si>
    <t>A5-6a</t>
    <phoneticPr fontId="7" type="noConversion"/>
  </si>
  <si>
    <t>A5-6b</t>
    <phoneticPr fontId="7" type="noConversion"/>
  </si>
  <si>
    <t>A5-12</t>
    <phoneticPr fontId="7" type="noConversion"/>
  </si>
  <si>
    <t>A5-13</t>
    <phoneticPr fontId="7" type="noConversion"/>
  </si>
  <si>
    <t>A5-14</t>
    <phoneticPr fontId="7" type="noConversion"/>
  </si>
  <si>
    <t>A5-17</t>
    <phoneticPr fontId="7" type="noConversion"/>
  </si>
  <si>
    <t>A5-18</t>
    <phoneticPr fontId="7" type="noConversion"/>
  </si>
  <si>
    <t>A5-16</t>
    <phoneticPr fontId="7" type="noConversion"/>
  </si>
  <si>
    <t>A5-15</t>
    <phoneticPr fontId="7" type="noConversion"/>
  </si>
  <si>
    <t>Reverberation Chamber  -OOB</t>
    <phoneticPr fontId="7" type="noConversion"/>
  </si>
  <si>
    <t>Reverberation Chamber - In-ban</t>
    <phoneticPr fontId="7" type="noConversion"/>
  </si>
  <si>
    <r>
      <t xml:space="preserve">380 MHz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3 GHz</t>
    </r>
    <phoneticPr fontId="7" type="noConversion"/>
  </si>
  <si>
    <r>
      <t xml:space="preserve">3 GHz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3.8 GHz</t>
    </r>
    <phoneticPr fontId="7" type="noConversion"/>
  </si>
  <si>
    <r>
      <t xml:space="preserve">3.8 GHz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12.75 GHz</t>
    </r>
    <phoneticPr fontId="7" type="noConversion"/>
  </si>
  <si>
    <r>
      <t xml:space="preserve">12.75 GHz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19 GHz</t>
    </r>
    <phoneticPr fontId="7" type="noConversion"/>
  </si>
  <si>
    <r>
      <t xml:space="preserve">380 MHz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3 GHz</t>
    </r>
    <phoneticPr fontId="7" type="noConversion"/>
  </si>
  <si>
    <r>
      <t xml:space="preserve">12.75 GHz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19 GHz</t>
    </r>
    <phoneticPr fontId="7" type="noConversion"/>
  </si>
  <si>
    <r>
      <t xml:space="preserve">19GHz&lt;f </t>
    </r>
    <r>
      <rPr>
        <sz val="8"/>
        <color theme="1"/>
        <rFont val="NSimSun"/>
        <family val="3"/>
        <charset val="134"/>
      </rPr>
      <t>≤</t>
    </r>
    <r>
      <rPr>
        <sz val="8"/>
        <color theme="1"/>
        <rFont val="Arial"/>
        <family val="2"/>
      </rPr>
      <t>26GHz</t>
    </r>
    <phoneticPr fontId="7" type="noConversion"/>
  </si>
  <si>
    <r>
      <t xml:space="preserve">19GHz&lt;f </t>
    </r>
    <r>
      <rPr>
        <b/>
        <sz val="8"/>
        <color theme="1"/>
        <rFont val="NSimSun"/>
        <family val="3"/>
        <charset val="134"/>
      </rPr>
      <t>≤</t>
    </r>
    <r>
      <rPr>
        <b/>
        <sz val="8"/>
        <color theme="1"/>
        <rFont val="Arial"/>
        <family val="2"/>
      </rPr>
      <t>26GHz</t>
    </r>
    <phoneticPr fontId="7" type="noConversion"/>
  </si>
  <si>
    <r>
      <t xml:space="preserve">19GHz&lt;f </t>
    </r>
    <r>
      <rPr>
        <b/>
        <sz val="8"/>
        <color theme="1"/>
        <rFont val="NSimSun"/>
        <family val="3"/>
        <charset val="134"/>
      </rPr>
      <t>≤</t>
    </r>
    <r>
      <rPr>
        <b/>
        <sz val="8"/>
        <color theme="1"/>
        <rFont val="Arial"/>
        <family val="2"/>
      </rPr>
      <t>26GHz</t>
    </r>
    <phoneticPr fontId="7" type="noConversion"/>
  </si>
  <si>
    <r>
      <t xml:space="preserve">19GHz&lt;f </t>
    </r>
    <r>
      <rPr>
        <b/>
        <sz val="8"/>
        <color theme="1"/>
        <rFont val="NSimSun"/>
        <family val="3"/>
        <charset val="134"/>
      </rPr>
      <t>≤</t>
    </r>
    <r>
      <rPr>
        <b/>
        <sz val="8"/>
        <color theme="1"/>
        <rFont val="Arial"/>
        <family val="2"/>
      </rPr>
      <t>26GHz</t>
    </r>
    <phoneticPr fontId="7" type="noConversion"/>
  </si>
  <si>
    <r>
      <t xml:space="preserve">380 MHz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3 GHz</t>
    </r>
    <phoneticPr fontId="7" type="noConversion"/>
  </si>
  <si>
    <r>
      <t xml:space="preserve">3 GHz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6 GHz</t>
    </r>
    <phoneticPr fontId="7" type="noConversion"/>
  </si>
  <si>
    <r>
      <t xml:space="preserve">6 GHz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12.75 GHz</t>
    </r>
    <phoneticPr fontId="7" type="noConversion"/>
  </si>
  <si>
    <r>
      <t xml:space="preserve">12.75 GHz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19 GHz</t>
    </r>
    <phoneticPr fontId="7" type="noConversion"/>
  </si>
  <si>
    <r>
      <t xml:space="preserve">19GHz&lt;f </t>
    </r>
    <r>
      <rPr>
        <sz val="8"/>
        <color theme="1"/>
        <rFont val="NSimSun"/>
        <family val="3"/>
        <charset val="134"/>
      </rPr>
      <t>≤</t>
    </r>
    <r>
      <rPr>
        <sz val="8"/>
        <color theme="1"/>
        <rFont val="Arial"/>
        <family val="2"/>
      </rPr>
      <t>26GHz</t>
    </r>
    <phoneticPr fontId="7" type="noConversion"/>
  </si>
  <si>
    <r>
      <t xml:space="preserve">6 GHz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12.75 GHz</t>
    </r>
    <phoneticPr fontId="7" type="noConversion"/>
  </si>
  <si>
    <r>
      <t xml:space="preserve">12.75 GHz &lt; f </t>
    </r>
    <r>
      <rPr>
        <sz val="8"/>
        <color theme="1"/>
        <rFont val="宋体"/>
        <family val="2"/>
      </rPr>
      <t>≦</t>
    </r>
    <r>
      <rPr>
        <sz val="8"/>
        <color theme="1"/>
        <rFont val="Arial"/>
        <family val="2"/>
      </rPr>
      <t xml:space="preserve"> 19 GHz</t>
    </r>
    <phoneticPr fontId="7" type="noConversion"/>
  </si>
  <si>
    <t>Frequency Flatness</t>
    <phoneticPr fontId="7" type="noConversion"/>
  </si>
  <si>
    <t>A7-13</t>
    <phoneticPr fontId="7" type="noConversion"/>
  </si>
  <si>
    <t>same as 37.843</t>
    <phoneticPr fontId="7" type="noConversion"/>
  </si>
  <si>
    <t>pointimg error use 0 or 0.3, otherwise sa TR37.843</t>
    <phoneticPr fontId="7" type="noConversion"/>
  </si>
  <si>
    <t xml:space="preserve">As per RS comments, </t>
    <phoneticPr fontId="7" type="noConversion"/>
  </si>
  <si>
    <t>0 is used in 37.842 and 0.3 in 37.843</t>
    <phoneticPr fontId="7" type="noConversion"/>
  </si>
  <si>
    <t>Not in 37.8942, added to be consistant with 37.843 and other methods.</t>
    <phoneticPr fontId="7" type="noConversion"/>
  </si>
  <si>
    <t>Total is a bit higjher than 37.842 as FF has been added (pointing error may also increase this a little)</t>
    <phoneticPr fontId="7" type="noConversion"/>
  </si>
  <si>
    <t>same as 37.842</t>
    <phoneticPr fontId="7" type="noConversion"/>
  </si>
  <si>
    <t>value is slightly higher than 37.842 due to addition of FF</t>
    <phoneticPr fontId="7" type="noConversion"/>
  </si>
  <si>
    <t>same as 37.842
should we add FF?</t>
    <phoneticPr fontId="7" type="noConversion"/>
  </si>
  <si>
    <t>Same as 37.843</t>
    <phoneticPr fontId="7" type="noConversion"/>
  </si>
  <si>
    <t>Calculation is done wrong in 37.843, this nnumber is much lower</t>
    <phoneticPr fontId="7" type="noConversion"/>
  </si>
  <si>
    <t>The calculation in 37.843 is for relative?</t>
    <phoneticPr fontId="7" type="noConversion"/>
  </si>
  <si>
    <t>EIRP</t>
    <phoneticPr fontId="7" type="noConversion"/>
  </si>
  <si>
    <t>DL RS</t>
    <phoneticPr fontId="7" type="noConversion"/>
  </si>
  <si>
    <t>In-band TRP</t>
    <phoneticPr fontId="7" type="noConversion"/>
  </si>
  <si>
    <t>ACLR- abs</t>
    <phoneticPr fontId="7" type="noConversion"/>
  </si>
  <si>
    <t>ACLR-rel</t>
    <phoneticPr fontId="7" type="noConversion"/>
  </si>
  <si>
    <t>OBUE</t>
    <phoneticPr fontId="7" type="noConversion"/>
  </si>
  <si>
    <t>SEM</t>
    <phoneticPr fontId="7" type="noConversion"/>
  </si>
  <si>
    <t>OOB EM</t>
    <phoneticPr fontId="7" type="noConversion"/>
  </si>
  <si>
    <t>RX EM</t>
    <phoneticPr fontId="7" type="noConversion"/>
  </si>
  <si>
    <t>COEX EM</t>
    <phoneticPr fontId="7" type="noConversion"/>
  </si>
  <si>
    <t>IAC</t>
    <phoneticPr fontId="7" type="noConversion"/>
  </si>
  <si>
    <t>CATR</t>
    <phoneticPr fontId="7" type="noConversion"/>
  </si>
  <si>
    <t>NF</t>
    <phoneticPr fontId="7" type="noConversion"/>
  </si>
  <si>
    <t>1D</t>
    <phoneticPr fontId="7" type="noConversion"/>
  </si>
  <si>
    <t>PWS</t>
    <phoneticPr fontId="7" type="noConversion"/>
  </si>
  <si>
    <t>Reverb</t>
    <phoneticPr fontId="7" type="noConversion"/>
  </si>
  <si>
    <t>Agreed value</t>
    <phoneticPr fontId="7" type="noConversion"/>
  </si>
  <si>
    <t>x</t>
    <phoneticPr fontId="7" type="noConversion"/>
  </si>
  <si>
    <t>EVM (%)</t>
    <phoneticPr fontId="7" type="noConversion"/>
  </si>
  <si>
    <t>x</t>
    <phoneticPr fontId="7" type="noConversion"/>
  </si>
  <si>
    <t>x</t>
    <phoneticPr fontId="7" type="noConversion"/>
  </si>
  <si>
    <t>x</t>
    <phoneticPr fontId="7" type="noConversion"/>
  </si>
  <si>
    <t>x</t>
    <phoneticPr fontId="7" type="noConversion"/>
  </si>
  <si>
    <r>
      <t xml:space="preserve">19GHz&lt;f </t>
    </r>
    <r>
      <rPr>
        <sz val="8"/>
        <color theme="1"/>
        <rFont val="NSimSun"/>
        <family val="3"/>
        <charset val="134"/>
      </rPr>
      <t>≤</t>
    </r>
    <r>
      <rPr>
        <sz val="8"/>
        <color theme="1"/>
        <rFont val="Arial"/>
        <family val="2"/>
      </rPr>
      <t>26GHz</t>
    </r>
    <phoneticPr fontId="7" type="noConversion"/>
  </si>
  <si>
    <t>x</t>
    <phoneticPr fontId="7" type="noConversion"/>
  </si>
  <si>
    <t>x</t>
    <phoneticPr fontId="7" type="noConversion"/>
  </si>
  <si>
    <t>General chamber</t>
    <phoneticPr fontId="7" type="noConversion"/>
  </si>
  <si>
    <r>
      <t xml:space="preserve">19GHz&lt;f </t>
    </r>
    <r>
      <rPr>
        <b/>
        <sz val="8"/>
        <color theme="1"/>
        <rFont val="NSimSun"/>
        <family val="3"/>
        <charset val="134"/>
      </rPr>
      <t>≤</t>
    </r>
    <r>
      <rPr>
        <b/>
        <sz val="8"/>
        <color theme="1"/>
        <rFont val="Arial"/>
        <family val="2"/>
      </rPr>
      <t>26GHz</t>
    </r>
    <phoneticPr fontId="7" type="noConversion"/>
  </si>
  <si>
    <t>small error in NA, otherwise sae as 37.843</t>
    <phoneticPr fontId="7" type="noConversion"/>
  </si>
  <si>
    <t>same as in-band TRP, now coppied the table over (not sure if its needed in final TR?)
In line with R&amp;S update</t>
    <phoneticPr fontId="7" type="noConversion"/>
  </si>
  <si>
    <t>Same as R&amp;S update</t>
    <phoneticPr fontId="7" type="noConversion"/>
  </si>
  <si>
    <t>no contribution in 37.843</t>
    <phoneticPr fontId="7" type="noConversion"/>
  </si>
  <si>
    <t>TE error and issue with the pointing error, final va;ues very similar to 37.843</t>
    <phoneticPr fontId="7" type="noConversion"/>
  </si>
  <si>
    <t>The near filed calcs used error derived from the conducted measurement here, we should either use in all or just use the TE?</t>
    <phoneticPr fontId="7" type="noConversion"/>
  </si>
  <si>
    <t>Same as TR 37.843 (small rounding errors)</t>
    <phoneticPr fontId="7" type="noConversion"/>
  </si>
  <si>
    <t>same as TR 37.843</t>
    <phoneticPr fontId="7" type="noConversion"/>
  </si>
  <si>
    <t>calculation is wrong in 37.843, other than pointing error all contributions same as 37.843</t>
    <phoneticPr fontId="7" type="noConversion"/>
  </si>
  <si>
    <t>same as current R&amp;S sheet</t>
    <phoneticPr fontId="7" type="noConversion"/>
  </si>
  <si>
    <t>Value in 37.843 has not been recalculated with frequency flatness (which is added in square brackets) so is wrong anyway. Correction of TE and 3 missing parameters also adjusts value. Final corrected value is a bit smaller so is ok.</t>
    <phoneticPr fontId="7" type="noConversion"/>
  </si>
  <si>
    <t>same as in-band power (as stated in 37.843, although some correctiuons to in-band power mena value is a little different)</t>
    <phoneticPr fontId="7" type="noConversion"/>
  </si>
  <si>
    <t>A2-17</t>
    <phoneticPr fontId="7" type="noConversion"/>
  </si>
  <si>
    <t xml:space="preserve">Measurement system dynamic range uncertainty </t>
  </si>
  <si>
    <t>same as 37.143</t>
    <phoneticPr fontId="7" type="noConversion"/>
  </si>
  <si>
    <t>same as 37.843</t>
    <phoneticPr fontId="7" type="noConversion"/>
  </si>
  <si>
    <t>C1-1</t>
    <phoneticPr fontId="7" type="noConversion"/>
  </si>
  <si>
    <t>divisor</t>
    <phoneticPr fontId="7" type="noConversion"/>
  </si>
  <si>
    <t>A6-4</t>
    <phoneticPr fontId="7" type="noConversion"/>
  </si>
  <si>
    <t>A6-1</t>
    <phoneticPr fontId="7" type="noConversion"/>
  </si>
  <si>
    <t>A6-2</t>
    <phoneticPr fontId="7" type="noConversion"/>
  </si>
  <si>
    <t>A6-3</t>
    <phoneticPr fontId="7" type="noConversion"/>
  </si>
  <si>
    <t>A6-5</t>
    <phoneticPr fontId="7" type="noConversion"/>
  </si>
  <si>
    <t>A6-6</t>
    <phoneticPr fontId="7" type="noConversion"/>
  </si>
  <si>
    <t>A6-7</t>
  </si>
  <si>
    <t>Test Equipment Errors (same errors and values are consistant with above, buit greater freq range)</t>
    <phoneticPr fontId="7" type="noConversion"/>
  </si>
  <si>
    <t>Reverberation Chamber (erros are same definitions as for in-bandvalues are consistant but wider freq range)</t>
    <phoneticPr fontId="7" type="noConversion"/>
  </si>
  <si>
    <t>same as TR 37.843</t>
    <phoneticPr fontId="7" type="noConversion"/>
  </si>
  <si>
    <t>A5-19</t>
    <phoneticPr fontId="7" type="noConversion"/>
  </si>
  <si>
    <t>Frequency flatness</t>
    <phoneticPr fontId="7" type="noConversion"/>
  </si>
  <si>
    <t>A1-16</t>
    <phoneticPr fontId="7" type="noConversion"/>
  </si>
  <si>
    <t>Same as 37/843</t>
    <phoneticPr fontId="7" type="noConversion"/>
  </si>
  <si>
    <t>EIRP - Extreme temp</t>
    <phoneticPr fontId="7" type="noConversion"/>
  </si>
  <si>
    <t>Misalignment DUT &amp; pointing error for TRP</t>
    <phoneticPr fontId="7" type="noConversion"/>
  </si>
  <si>
    <t>Misalignment DUT &amp; pointing error for EIRP</t>
    <phoneticPr fontId="7" type="noConversion"/>
  </si>
  <si>
    <t>A2-18</t>
    <phoneticPr fontId="7" type="noConversion"/>
  </si>
  <si>
    <t>A method exceeds agreed value</t>
    <phoneticPr fontId="7" type="noConversion"/>
  </si>
  <si>
    <t>Review comments (RAN4#94)</t>
    <phoneticPr fontId="7" type="noConversion"/>
  </si>
  <si>
    <t>These UID numbers are wrong in TRP, do not line up with EIRP, they are correct here.</t>
    <phoneticPr fontId="7" type="noConversion"/>
  </si>
  <si>
    <t>RK:this figure is wrong in 37.843, 0.41/0.56 is used?</t>
    <phoneticPr fontId="7" type="noConversion"/>
  </si>
  <si>
    <t>RK: mismatch in Rx chain had error, in uncertainty value but std uncertainty was ok, corrected to 0.2 U-shaped. Small error in NA uncertainty. Final balue close to TR 37.843</t>
    <phoneticPr fontId="7" type="noConversion"/>
  </si>
  <si>
    <t>RK:Not in 37.842, added to be consistant with 37.843 and other methods.</t>
    <phoneticPr fontId="7" type="noConversion"/>
  </si>
  <si>
    <t>RK:0 is used in 37.842 and 0.3 in 37.843</t>
    <phoneticPr fontId="7" type="noConversion"/>
  </si>
  <si>
    <t>RK: added to be consistant with TRP anmd other methods</t>
    <phoneticPr fontId="7" type="noConversion"/>
  </si>
  <si>
    <t>RK:repeat</t>
    <phoneticPr fontId="7" type="noConversion"/>
  </si>
  <si>
    <t>RK: this is 0 in the EIPR measurement in TR 37.842 and 0.3 in the TRP meaurements in TR37.843 - is this correct? And why is the error different?</t>
    <phoneticPr fontId="7" type="noConversion"/>
  </si>
  <si>
    <t>RK:added  separate error for TRP after discussion with Torbjorn(Ericsson)</t>
    <phoneticPr fontId="7" type="noConversion"/>
  </si>
  <si>
    <t>RK: use 0.2 (Torbjorn by email)</t>
    <phoneticPr fontId="7" type="noConversion"/>
  </si>
  <si>
    <t>Common maximum accepted test system uncertainty</t>
    <phoneticPr fontId="7" type="noConversion"/>
  </si>
  <si>
    <t>Indoor Anechoic Chamber</t>
  </si>
  <si>
    <t>Compact Antenna Test Range</t>
  </si>
  <si>
    <t>One Dimensional Compact Range Chamber</t>
  </si>
  <si>
    <t>Near Field Test Range</t>
  </si>
  <si>
    <t>PWS</t>
  </si>
  <si>
    <t>Table 9.2.5.3-1: NFTR measurement uncertainty value derivation for EIRP accuracy measurements, FR1</t>
    <phoneticPr fontId="7" type="noConversion"/>
  </si>
  <si>
    <t>Table 9.2.4.3-1: One Dimensional Compact Range MU value derivation for EIRP accuracy measurements, FR1</t>
    <phoneticPr fontId="7" type="noConversion"/>
  </si>
  <si>
    <t>Table 9.3.4-1: Test system specific measurement uncertainty values for the EIRP accuracy in Extreme test conditions</t>
    <phoneticPr fontId="7" type="noConversion"/>
  </si>
  <si>
    <t xml:space="preserve">Table 9.3.2.3-1: Indoor Anechoic Chamber measurement uncertainty value derivation for EIRP accuracy measurements in Extreme test conditions </t>
    <phoneticPr fontId="7" type="noConversion"/>
  </si>
  <si>
    <t>Table 9.3.3.4-1: CATR MU value derivation for EIRP accuracy measurements in Extreme test conditions</t>
    <phoneticPr fontId="7" type="noConversion"/>
  </si>
  <si>
    <t>Table 6.4.3.4-1: CATR MU value derivation for OTA E-UTRA DL RS power measurement</t>
    <phoneticPr fontId="7" type="noConversion"/>
  </si>
  <si>
    <t>Table 9.4.4.3-1: NFTR measurement uncertainty value derivation for OTA E-UTRA DL RS power measurement</t>
    <phoneticPr fontId="7" type="noConversion"/>
  </si>
  <si>
    <t>Table 6.4.5-1: Test system specific measurement uncertainty values for the OTA E-UTRA DL RS power test</t>
    <phoneticPr fontId="7" type="noConversion"/>
  </si>
  <si>
    <t>Table 9.5.3.4-1: NFTR MU value derivation for OTA E-UTRA total power dynamic range measurement</t>
    <phoneticPr fontId="7" type="noConversion"/>
  </si>
  <si>
    <t>Table 9.5.3.3-1: CATR MU value derivation for OTA total power dynamic range measurement</t>
    <phoneticPr fontId="7" type="noConversion"/>
  </si>
  <si>
    <t>Table 9.5.2.3-1: Indoor Anechoic Chamber measurement uncertainty value derivation for OTA total power dynamic range measurement</t>
    <phoneticPr fontId="7" type="noConversion"/>
  </si>
  <si>
    <t>Table 9.7.2.3-1: IAC MU value derivation for power uncertainty aspects of OTA EVM</t>
    <phoneticPr fontId="7" type="noConversion"/>
  </si>
  <si>
    <t>Table 9.7.3.34-1: CATR MU value derivation for power variation aspects for OTA E-UTRA DL RS power measurement</t>
    <phoneticPr fontId="7" type="noConversion"/>
  </si>
  <si>
    <t>Table 11.2.2.3-1: IAC MU value derivation for EIRP measurement of OTA BS output power</t>
    <phoneticPr fontId="7" type="noConversion"/>
  </si>
  <si>
    <t>Table 11.2.3.3-1: CATR MU value derivation for OTA BS output power measurement, FR1</t>
    <phoneticPr fontId="7" type="noConversion"/>
  </si>
  <si>
    <t>Table 11.2.4.3-1: NFTR MU value derivation for power density pattern measurement</t>
    <phoneticPr fontId="7" type="noConversion"/>
  </si>
  <si>
    <t>Table 11.2.5.3-1: Reverberation chamber MU value derivation for OTA BS output power</t>
    <phoneticPr fontId="7" type="noConversion"/>
  </si>
  <si>
    <t>Table 11.2.6.3-1: PWS MU value derivation for OTA BS output power</t>
    <phoneticPr fontId="7" type="noConversion"/>
  </si>
  <si>
    <t>Table 11.3.2.3-1: IAC MU value derivation for the absolute ACLR measurementEIRP measurement of the OTA ACLR</t>
    <phoneticPr fontId="7" type="noConversion"/>
  </si>
  <si>
    <t>Table 11.3.3.3-1: CATR MU value derivation for the EIRP measurement of the absolute OTA ACLR, FR1</t>
    <phoneticPr fontId="7" type="noConversion"/>
  </si>
  <si>
    <t>Table 11.3.3.3-2: CATR MU value derivation for the EIRP measurement of the relative OTA ACLR, FR1</t>
    <phoneticPr fontId="7" type="noConversion"/>
  </si>
  <si>
    <t>Table 11.3.4.3-1: NFTR MU value derivation for relative ACLR measurement</t>
    <phoneticPr fontId="7" type="noConversion"/>
  </si>
  <si>
    <t>Table 11.3.6.3-1: PWS MU value derivation for relative ACLR measurement</t>
    <phoneticPr fontId="7" type="noConversion"/>
  </si>
  <si>
    <t>Table 11.3.4.3-1: NFTR MU value derivation for absolute ACLR measurement</t>
    <phoneticPr fontId="7" type="noConversion"/>
  </si>
  <si>
    <t>x</t>
    <phoneticPr fontId="7" type="noConversion"/>
  </si>
  <si>
    <t>Table 11.3.5.3-1: Reverberation chamber MU value derivation for relative ACLR measurement</t>
    <phoneticPr fontId="7" type="noConversion"/>
  </si>
  <si>
    <t>Table 11.3.5.3-2: Reverberation chamber MU value derivation for absolute ACLR measurement</t>
    <phoneticPr fontId="7" type="noConversion"/>
  </si>
  <si>
    <t>Table 11.3.6.3-2: PWS MU value derivation for absolute ACLR measurement</t>
    <phoneticPr fontId="7" type="noConversion"/>
  </si>
  <si>
    <t>Table 11.4.2.3-1: IAC MU value derivation for OTA OBUE measurement, FR1</t>
    <phoneticPr fontId="7" type="noConversion"/>
  </si>
  <si>
    <t>Table 11.4.3.3-1: CATR MU value derivation for OTA OBUE measurement, FR1</t>
    <phoneticPr fontId="7" type="noConversion"/>
  </si>
  <si>
    <t>Table 11.4.5.3-1: Reverberation chamber MU value derivation for OTA OBUE</t>
    <phoneticPr fontId="7" type="noConversion"/>
  </si>
  <si>
    <t>Reference to In-band TRP is used in TR</t>
    <phoneticPr fontId="7" type="noConversion"/>
  </si>
  <si>
    <t>Table 11.4.7-1: Test system specific MU values for the OTA OBUE measurement, FR1</t>
    <phoneticPr fontId="7" type="noConversion"/>
  </si>
  <si>
    <t>Table 11.5.2.3-1: IAC MU value derivation for for OTA SEM</t>
    <phoneticPr fontId="7" type="noConversion"/>
  </si>
  <si>
    <t>Table 11.5.3.3-1: CATR MU value derivation for OTA SEM</t>
    <phoneticPr fontId="7" type="noConversion"/>
  </si>
  <si>
    <t>Table 11.5.5.3-1: Reverberation chamber MU value derivation for OTA SEM</t>
    <phoneticPr fontId="7" type="noConversion"/>
  </si>
  <si>
    <t>Table 12.2.2.3-1: General directional chamber MU value derivation for the TX spurious emissions, FR1</t>
    <phoneticPr fontId="7" type="noConversion"/>
  </si>
  <si>
    <t>Table 12.2.3.4-1: Reverberation Chamber MUperpoint value derivation for TX spurious emissions, 380 MHz – 198 GHz</t>
    <phoneticPr fontId="7" type="noConversion"/>
  </si>
  <si>
    <t>Table 12.3.2.3-1: IAC MU value derivation for RX spurious emissions</t>
    <phoneticPr fontId="7" type="noConversion"/>
  </si>
  <si>
    <t>Table 12.4.2.3-1: CATR MU value derivation for additional (co-existanceexistence) OTA TX spurious emissions</t>
    <phoneticPr fontId="7" type="noConversion"/>
  </si>
  <si>
    <t>Table 12.3.3-1: Test system specific MU values for the Additional (coexistence) spurious emissions measurement</t>
    <phoneticPr fontId="7" type="noConversion"/>
  </si>
  <si>
    <t>A5-20</t>
    <phoneticPr fontId="7" type="noConversion"/>
  </si>
  <si>
    <t>Reflections in anechoic chamber</t>
    <phoneticPr fontId="7" type="noConversion"/>
  </si>
  <si>
    <t>3&lt;f≤4.2 GHz</t>
  </si>
  <si>
    <t>4.2&lt;f≤6 GHz</t>
  </si>
  <si>
    <t>power dynamics</t>
    <phoneticPr fontId="7" type="noConversion"/>
  </si>
  <si>
    <r>
      <t xml:space="preserve">6GHz&lt;f </t>
    </r>
    <r>
      <rPr>
        <sz val="8"/>
        <color theme="1"/>
        <rFont val="NSimSun"/>
        <family val="3"/>
        <charset val="134"/>
      </rPr>
      <t>≤</t>
    </r>
    <r>
      <rPr>
        <sz val="8"/>
        <color theme="1"/>
        <rFont val="Arial"/>
        <family val="2"/>
      </rPr>
      <t>19GHz</t>
    </r>
    <phoneticPr fontId="7" type="noConversion"/>
  </si>
  <si>
    <r>
      <t>3&lt;f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4.2 GHz</t>
    </r>
    <phoneticPr fontId="7" type="noConversion"/>
  </si>
  <si>
    <r>
      <t>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3 GHz</t>
    </r>
    <phoneticPr fontId="7" type="noConversion"/>
  </si>
  <si>
    <r>
      <t>4.2&lt;f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6 GHz</t>
    </r>
    <phoneticPr fontId="7" type="noConversion"/>
  </si>
  <si>
    <t>f≤3 GHz</t>
  </si>
  <si>
    <t>19GHz&lt;f ≤26GHz</t>
  </si>
  <si>
    <r>
      <t>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3 GHz</t>
    </r>
    <phoneticPr fontId="7" type="noConversion"/>
  </si>
  <si>
    <r>
      <t>3&lt;f&lt;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.8 GHz</t>
    </r>
    <phoneticPr fontId="7" type="noConversion"/>
  </si>
  <si>
    <r>
      <t>3.8&lt;f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12.75 GHz</t>
    </r>
    <phoneticPr fontId="7" type="noConversion"/>
  </si>
  <si>
    <r>
      <t>12.75&lt;f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19 GHz</t>
    </r>
    <phoneticPr fontId="7" type="noConversion"/>
  </si>
  <si>
    <r>
      <t>19&lt;f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26 GHz</t>
    </r>
    <phoneticPr fontId="7" type="noConversion"/>
  </si>
  <si>
    <t>Uncertainty of the absolute gain of the reference antenna</t>
    <phoneticPr fontId="7" type="noConversion"/>
  </si>
  <si>
    <t xml:space="preserve">Gaussian </t>
  </si>
  <si>
    <t>Table 9.2.7-1: OTA test system specific measurement uncertainty values for the EIRP accuracy, FR1, Gaussian test conditions</t>
  </si>
  <si>
    <t>Table 9.2.2.3-1: Indoor Anechoic Chamber measurement uncertainty value derivation for EIRP accuracy measurements, Gaussian test conditions, FR1</t>
  </si>
  <si>
    <t>Table 9.2.3.3-1: CATR MU value derivation for EIRP accuracy measurements, Gaussian test conditions, FR1</t>
  </si>
  <si>
    <t>Table 11.3.7-1: Test system specific MU values for the absolute OTA ACLR, Gaussian test conditions, FR1</t>
  </si>
  <si>
    <t>Table 11.3.7-2: Test system specific MU values for the relative OTA ACLR, Gaussian test conditions, FR1</t>
  </si>
  <si>
    <t>C3-3</t>
    <phoneticPr fontId="7" type="noConversion"/>
  </si>
  <si>
    <t>C3-4</t>
    <phoneticPr fontId="7" type="noConversion"/>
  </si>
  <si>
    <t>C3-5</t>
    <phoneticPr fontId="7" type="noConversion"/>
  </si>
  <si>
    <t>Transmitter mandatory spurious emissions - Conducted Uncertainty (minus miss match)</t>
    <phoneticPr fontId="7" type="noConversion"/>
  </si>
  <si>
    <t>Receiver spurious emissions - Conducted Uncertainty (minus missmatch)</t>
    <phoneticPr fontId="7" type="noConversion"/>
  </si>
  <si>
    <t>A1-17</t>
    <phoneticPr fontId="7" type="noConversion"/>
  </si>
  <si>
    <t>A1-18</t>
    <phoneticPr fontId="7" type="noConversion"/>
  </si>
  <si>
    <t>A1-19</t>
    <phoneticPr fontId="7" type="noConversion"/>
  </si>
  <si>
    <t>A1-20</t>
    <phoneticPr fontId="7" type="noConversion"/>
  </si>
  <si>
    <t>Nok: As there is a significant difference between the new and old  MU values, further checking is needed. A suggestion is to keep these values in [].</t>
  </si>
  <si>
    <t>Table 69.4.2.4-1: Indoor Anechoic Chamber measurement uncertainty value derivation for OTA E-UTRA DL RS power measurement</t>
  </si>
  <si>
    <t>Near field</t>
    <phoneticPr fontId="7" type="noConversion"/>
  </si>
  <si>
    <t>`</t>
    <phoneticPr fontId="7" type="noConversion"/>
  </si>
  <si>
    <t>Noise figure measurememt accuracy</t>
    <phoneticPr fontId="7" type="noConversion"/>
  </si>
  <si>
    <t>Measurement Reciever (Co-location)</t>
    <phoneticPr fontId="7" type="noConversion"/>
  </si>
  <si>
    <r>
      <t>f</t>
    </r>
    <r>
      <rPr>
        <sz val="8"/>
        <color theme="1"/>
        <rFont val="NSimSun"/>
        <family val="3"/>
        <charset val="134"/>
      </rPr>
      <t>≤</t>
    </r>
    <r>
      <rPr>
        <sz val="8"/>
        <color theme="1"/>
        <rFont val="Arial"/>
        <family val="2"/>
      </rPr>
      <t>3 GHz</t>
    </r>
    <phoneticPr fontId="7" type="noConversion"/>
  </si>
  <si>
    <r>
      <t>3&lt;f</t>
    </r>
    <r>
      <rPr>
        <sz val="8"/>
        <color theme="1"/>
        <rFont val="NSimSun"/>
        <family val="3"/>
        <charset val="134"/>
      </rPr>
      <t>≤</t>
    </r>
    <r>
      <rPr>
        <sz val="8"/>
        <color theme="1"/>
        <rFont val="Arial"/>
        <family val="2"/>
      </rPr>
      <t>4.2 GHz</t>
    </r>
    <phoneticPr fontId="7" type="noConversion"/>
  </si>
  <si>
    <r>
      <t>4.2&lt;f</t>
    </r>
    <r>
      <rPr>
        <sz val="8"/>
        <color theme="1"/>
        <rFont val="NSimSun"/>
        <family val="3"/>
        <charset val="134"/>
      </rPr>
      <t>≤</t>
    </r>
    <r>
      <rPr>
        <sz val="8"/>
        <color theme="1"/>
        <rFont val="Arial"/>
        <family val="2"/>
      </rPr>
      <t>6 GHz</t>
    </r>
    <phoneticPr fontId="7" type="noConversion"/>
  </si>
  <si>
    <r>
      <t>f</t>
    </r>
    <r>
      <rPr>
        <sz val="8"/>
        <color theme="1"/>
        <rFont val="NSimSun"/>
        <family val="3"/>
        <charset val="134"/>
      </rPr>
      <t>≤</t>
    </r>
    <r>
      <rPr>
        <sz val="8"/>
        <color theme="1"/>
        <rFont val="Arial"/>
        <family val="2"/>
      </rPr>
      <t>3 GHz</t>
    </r>
    <phoneticPr fontId="7" type="noConversion"/>
  </si>
  <si>
    <r>
      <t>4.2&lt;f</t>
    </r>
    <r>
      <rPr>
        <sz val="8"/>
        <color theme="1"/>
        <rFont val="NSimSun"/>
        <family val="3"/>
        <charset val="134"/>
      </rPr>
      <t>≤</t>
    </r>
    <r>
      <rPr>
        <sz val="8"/>
        <color theme="1"/>
        <rFont val="Arial"/>
        <family val="2"/>
      </rPr>
      <t>6 GHz</t>
    </r>
    <phoneticPr fontId="7" type="noConversion"/>
  </si>
  <si>
    <t>A7-4b</t>
  </si>
  <si>
    <t>red font: PWS updates (10.2020)</t>
  </si>
  <si>
    <t>Review comments (RAN4#97-e)</t>
  </si>
  <si>
    <t>Missing PWS values added (10.2020)
red font: PWS updates (10.2020)</t>
  </si>
  <si>
    <r>
      <t>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3 GHz</t>
    </r>
  </si>
  <si>
    <r>
      <t>3&lt;f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4.2 GHz</t>
    </r>
  </si>
  <si>
    <r>
      <t>4.2&lt;f</t>
    </r>
    <r>
      <rPr>
        <sz val="9"/>
        <color theme="1"/>
        <rFont val="NSimSun"/>
        <family val="3"/>
        <charset val="134"/>
      </rPr>
      <t>≤</t>
    </r>
    <r>
      <rPr>
        <sz val="9"/>
        <color theme="1"/>
        <rFont val="Arial"/>
        <family val="2"/>
      </rPr>
      <t>6 GHz</t>
    </r>
  </si>
  <si>
    <t>Missing PWS table added (10.2020)</t>
  </si>
  <si>
    <t>Missing PWS table added (10.2020)
red font: PWS updates (10.2020)</t>
  </si>
  <si>
    <t>A method exceeds agreed value</t>
  </si>
  <si>
    <t>Table 9.2.6.3-2: PWS measurement uncertainty value derivation for EIRP accuracy measurements, FR1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</si>
</sst>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i/>
      <sz val="8"/>
      <color theme="1"/>
      <name val="Arial"/>
      <family val="2"/>
    </font>
    <font>
      <b/>
      <i/>
      <vertAlign val="subscript"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name val="Calibri"/>
      <family val="3"/>
      <charset val="134"/>
      <scheme val="minor"/>
    </font>
    <font>
      <sz val="12"/>
      <name val="宋体"/>
      <family val="3"/>
      <charset val="13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 Unicode MS"/>
      <family val="2"/>
      <charset val="128"/>
    </font>
    <font>
      <b/>
      <sz val="10"/>
      <color theme="1"/>
      <name val="Arial"/>
      <family val="2"/>
    </font>
    <font>
      <b/>
      <sz val="10"/>
      <color theme="1"/>
      <name val="Arial Unicode MS"/>
      <family val="2"/>
      <charset val="128"/>
    </font>
    <font>
      <b/>
      <i/>
      <sz val="10"/>
      <color theme="1"/>
      <name val="Arial"/>
      <family val="2"/>
    </font>
    <font>
      <b/>
      <i/>
      <vertAlign val="subscript"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 Unicode MS"/>
      <family val="2"/>
      <charset val="128"/>
    </font>
    <font>
      <sz val="8"/>
      <color rgb="FF000000"/>
      <name val="NSimSun"/>
      <family val="3"/>
      <charset val="134"/>
    </font>
    <font>
      <b/>
      <sz val="9"/>
      <color theme="1"/>
      <name val="NSimSun"/>
      <family val="3"/>
      <charset val="134"/>
    </font>
    <font>
      <sz val="8"/>
      <color theme="1"/>
      <name val="NSimSun"/>
      <family val="3"/>
      <charset val="134"/>
    </font>
    <font>
      <sz val="9"/>
      <color theme="1"/>
      <name val="NSimSun"/>
      <family val="3"/>
      <charset val="134"/>
    </font>
    <font>
      <b/>
      <sz val="10"/>
      <name val="Arial Unicode MS"/>
      <family val="2"/>
      <charset val="128"/>
    </font>
    <font>
      <b/>
      <sz val="8"/>
      <name val="Arial"/>
      <family val="2"/>
    </font>
    <font>
      <sz val="8"/>
      <color theme="1"/>
      <name val="宋体"/>
      <family val="2"/>
    </font>
    <font>
      <b/>
      <sz val="8"/>
      <color theme="1"/>
      <name val="NSimSun"/>
      <family val="3"/>
      <charset val="134"/>
    </font>
    <font>
      <b/>
      <sz val="11"/>
      <color theme="1"/>
      <name val="Calibri"/>
      <family val="2"/>
      <scheme val="minor"/>
    </font>
    <font>
      <sz val="8"/>
      <color theme="0" tint="-0.34998626667073579"/>
      <name val="Arial"/>
      <family val="2"/>
    </font>
    <font>
      <sz val="6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 Unicode MS"/>
      <family val="2"/>
      <charset val="128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4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8" borderId="2" xfId="0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11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2" fontId="23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2" fontId="13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2" xfId="0" applyFont="1" applyFill="1" applyBorder="1"/>
    <xf numFmtId="0" fontId="11" fillId="0" borderId="2" xfId="0" applyFont="1" applyFill="1" applyBorder="1" applyAlignment="1">
      <alignment wrapText="1"/>
    </xf>
    <xf numFmtId="0" fontId="18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1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8" borderId="2" xfId="0" applyFont="1" applyFill="1" applyBorder="1" applyAlignment="1">
      <alignment horizontal="center" vertical="center"/>
    </xf>
    <xf numFmtId="2" fontId="6" fillId="11" borderId="2" xfId="0" applyNumberFormat="1" applyFont="1" applyFill="1" applyBorder="1" applyAlignment="1">
      <alignment horizontal="center" vertical="center" wrapText="1"/>
    </xf>
    <xf numFmtId="2" fontId="5" fillId="11" borderId="2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11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9" fillId="11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24" fillId="4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2" fontId="11" fillId="0" borderId="2" xfId="0" applyNumberFormat="1" applyFont="1" applyFill="1" applyBorder="1" applyAlignment="1">
      <alignment horizontal="center" vertical="center"/>
    </xf>
    <xf numFmtId="2" fontId="9" fillId="0" borderId="0" xfId="0" applyNumberFormat="1" applyFont="1"/>
    <xf numFmtId="2" fontId="9" fillId="0" borderId="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9" fillId="0" borderId="25" xfId="0" applyFont="1" applyBorder="1"/>
    <xf numFmtId="0" fontId="9" fillId="0" borderId="26" xfId="0" applyFont="1" applyBorder="1"/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27" xfId="0" applyFont="1" applyBorder="1"/>
    <xf numFmtId="0" fontId="5" fillId="0" borderId="18" xfId="0" applyFont="1" applyBorder="1" applyAlignment="1">
      <alignment horizontal="center" vertical="center" wrapText="1"/>
    </xf>
    <xf numFmtId="0" fontId="9" fillId="0" borderId="31" xfId="0" applyFont="1" applyBorder="1"/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11" fillId="0" borderId="8" xfId="0" applyFont="1" applyBorder="1" applyAlignment="1">
      <alignment horizontal="center"/>
    </xf>
    <xf numFmtId="2" fontId="24" fillId="0" borderId="2" xfId="0" applyNumberFormat="1" applyFont="1" applyFill="1" applyBorder="1" applyAlignment="1">
      <alignment horizontal="center" vertical="center"/>
    </xf>
    <xf numFmtId="0" fontId="18" fillId="0" borderId="7" xfId="0" applyFont="1" applyFill="1" applyBorder="1"/>
    <xf numFmtId="0" fontId="11" fillId="0" borderId="8" xfId="0" applyFont="1" applyBorder="1" applyAlignment="1">
      <alignment wrapText="1"/>
    </xf>
    <xf numFmtId="0" fontId="10" fillId="0" borderId="35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0" fillId="8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8" borderId="0" xfId="0" applyFont="1" applyFill="1" applyAlignment="1">
      <alignment horizontal="left" vertical="center"/>
    </xf>
    <xf numFmtId="0" fontId="5" fillId="8" borderId="0" xfId="0" applyFont="1" applyFill="1" applyAlignment="1">
      <alignment vertical="center"/>
    </xf>
    <xf numFmtId="0" fontId="1" fillId="13" borderId="2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left" vertical="center"/>
    </xf>
    <xf numFmtId="0" fontId="5" fillId="13" borderId="2" xfId="0" applyFont="1" applyFill="1" applyBorder="1" applyAlignment="1">
      <alignment horizontal="left" vertical="center" wrapText="1"/>
    </xf>
    <xf numFmtId="0" fontId="5" fillId="13" borderId="2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13" borderId="2" xfId="0" applyFont="1" applyFill="1" applyBorder="1" applyAlignment="1">
      <alignment horizontal="left" vertical="center"/>
    </xf>
    <xf numFmtId="0" fontId="5" fillId="13" borderId="2" xfId="0" applyFont="1" applyFill="1" applyBorder="1" applyAlignment="1">
      <alignment horizontal="left" vertical="top"/>
    </xf>
    <xf numFmtId="0" fontId="11" fillId="13" borderId="0" xfId="0" applyFont="1" applyFill="1"/>
    <xf numFmtId="0" fontId="11" fillId="13" borderId="2" xfId="0" applyFont="1" applyFill="1" applyBorder="1"/>
    <xf numFmtId="0" fontId="13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5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center"/>
    </xf>
    <xf numFmtId="2" fontId="13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2" fontId="2" fillId="4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5" fillId="0" borderId="0" xfId="0" applyFont="1"/>
    <xf numFmtId="0" fontId="11" fillId="0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wrapText="1"/>
    </xf>
    <xf numFmtId="2" fontId="9" fillId="0" borderId="23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2" fontId="5" fillId="11" borderId="2" xfId="0" applyNumberFormat="1" applyFont="1" applyFill="1" applyBorder="1" applyAlignment="1">
      <alignment horizontal="center" wrapText="1"/>
    </xf>
    <xf numFmtId="2" fontId="5" fillId="0" borderId="2" xfId="0" applyNumberFormat="1" applyFont="1" applyBorder="1" applyAlignment="1">
      <alignment wrapText="1"/>
    </xf>
    <xf numFmtId="164" fontId="6" fillId="0" borderId="2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2" xfId="0" applyNumberForma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wrapText="1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/>
    <xf numFmtId="2" fontId="11" fillId="0" borderId="2" xfId="0" applyNumberFormat="1" applyFont="1" applyBorder="1"/>
    <xf numFmtId="2" fontId="11" fillId="0" borderId="8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18" fillId="0" borderId="2" xfId="0" applyNumberFormat="1" applyFont="1" applyFill="1" applyBorder="1" applyAlignment="1">
      <alignment horizontal="center"/>
    </xf>
    <xf numFmtId="2" fontId="11" fillId="0" borderId="2" xfId="0" applyNumberFormat="1" applyFont="1" applyFill="1" applyBorder="1"/>
    <xf numFmtId="0" fontId="11" fillId="3" borderId="2" xfId="0" applyFont="1" applyFill="1" applyBorder="1"/>
    <xf numFmtId="0" fontId="5" fillId="3" borderId="2" xfId="0" applyFont="1" applyFill="1" applyBorder="1" applyAlignment="1">
      <alignment horizontal="left" vertical="center"/>
    </xf>
    <xf numFmtId="0" fontId="0" fillId="8" borderId="2" xfId="0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center"/>
    </xf>
    <xf numFmtId="2" fontId="37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2" fontId="9" fillId="0" borderId="17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38" fillId="0" borderId="18" xfId="0" applyNumberFormat="1" applyFont="1" applyFill="1" applyBorder="1" applyAlignment="1">
      <alignment horizontal="center"/>
    </xf>
    <xf numFmtId="2" fontId="38" fillId="0" borderId="16" xfId="0" applyNumberFormat="1" applyFont="1" applyBorder="1" applyAlignment="1">
      <alignment horizontal="center" vertical="center"/>
    </xf>
    <xf numFmtId="2" fontId="39" fillId="0" borderId="2" xfId="0" applyNumberFormat="1" applyFont="1" applyFill="1" applyBorder="1" applyAlignment="1">
      <alignment horizontal="center" wrapText="1"/>
    </xf>
    <xf numFmtId="2" fontId="40" fillId="0" borderId="2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/>
    </xf>
    <xf numFmtId="2" fontId="39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39" fillId="0" borderId="2" xfId="0" applyNumberFormat="1" applyFont="1" applyBorder="1" applyAlignment="1">
      <alignment horizontal="center" wrapText="1"/>
    </xf>
    <xf numFmtId="2" fontId="39" fillId="0" borderId="2" xfId="0" applyNumberFormat="1" applyFont="1" applyBorder="1" applyAlignment="1">
      <alignment horizontal="center" vertical="center" wrapText="1"/>
    </xf>
    <xf numFmtId="2" fontId="37" fillId="0" borderId="2" xfId="0" applyNumberFormat="1" applyFont="1" applyBorder="1" applyAlignment="1">
      <alignment horizontal="center" vertical="center"/>
    </xf>
    <xf numFmtId="2" fontId="39" fillId="0" borderId="2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39" fillId="13" borderId="2" xfId="0" applyFont="1" applyFill="1" applyBorder="1" applyAlignment="1">
      <alignment horizontal="left" vertical="center"/>
    </xf>
    <xf numFmtId="2" fontId="39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wrapText="1"/>
    </xf>
    <xf numFmtId="2" fontId="39" fillId="0" borderId="2" xfId="0" applyNumberFormat="1" applyFont="1" applyFill="1" applyBorder="1" applyAlignment="1">
      <alignment wrapText="1"/>
    </xf>
    <xf numFmtId="2" fontId="38" fillId="0" borderId="17" xfId="0" applyNumberFormat="1" applyFont="1" applyFill="1" applyBorder="1" applyAlignment="1">
      <alignment horizontal="center"/>
    </xf>
    <xf numFmtId="2" fontId="38" fillId="0" borderId="2" xfId="0" applyNumberFormat="1" applyFont="1" applyFill="1" applyBorder="1" applyAlignment="1">
      <alignment horizontal="center"/>
    </xf>
    <xf numFmtId="0" fontId="5" fillId="13" borderId="7" xfId="0" applyFont="1" applyFill="1" applyBorder="1" applyAlignment="1">
      <alignment horizontal="left" vertical="center"/>
    </xf>
    <xf numFmtId="0" fontId="5" fillId="13" borderId="8" xfId="0" applyFont="1" applyFill="1" applyBorder="1" applyAlignment="1">
      <alignment horizontal="left" vertical="center"/>
    </xf>
    <xf numFmtId="0" fontId="5" fillId="13" borderId="9" xfId="0" applyFont="1" applyFill="1" applyBorder="1" applyAlignment="1">
      <alignment horizontal="left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31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/>
    </xf>
    <xf numFmtId="2" fontId="1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8" borderId="2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0" fillId="12" borderId="2" xfId="0" applyFill="1" applyBorder="1" applyAlignment="1">
      <alignment horizontal="center" vertical="center"/>
    </xf>
    <xf numFmtId="0" fontId="32" fillId="0" borderId="6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/>
    </xf>
    <xf numFmtId="0" fontId="35" fillId="0" borderId="6" xfId="0" applyFont="1" applyBorder="1" applyAlignment="1">
      <alignment horizontal="left" vertical="center"/>
    </xf>
    <xf numFmtId="0" fontId="1" fillId="0" borderId="37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36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13" borderId="2" xfId="0" applyFont="1" applyFill="1" applyBorder="1" applyAlignment="1">
      <alignment horizontal="left" vertical="top" wrapText="1"/>
    </xf>
    <xf numFmtId="0" fontId="11" fillId="8" borderId="3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2">
    <cellStyle name="Normal" xfId="0" builtinId="0"/>
    <cellStyle name="常规 2" xfId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1</xdr:row>
      <xdr:rowOff>152400</xdr:rowOff>
    </xdr:from>
    <xdr:to>
      <xdr:col>10</xdr:col>
      <xdr:colOff>466725</xdr:colOff>
      <xdr:row>7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5286375" y="152400"/>
          <a:ext cx="3324225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/>
            <a:t>Checked</a:t>
          </a:r>
          <a:r>
            <a:rPr lang="en-GB" altLang="zh-CN" sz="1100" baseline="0"/>
            <a:t> 28/1/20</a:t>
          </a:r>
        </a:p>
        <a:p>
          <a:r>
            <a:rPr lang="en-GB" altLang="zh-CN" sz="1100" baseline="0"/>
            <a:t>PWS corrections from R&amp;S</a:t>
          </a:r>
        </a:p>
        <a:p>
          <a:r>
            <a:rPr lang="en-GB" altLang="zh-CN" sz="1100" baseline="0"/>
            <a:t>Freq flaness added to CATR </a:t>
          </a:r>
        </a:p>
        <a:p>
          <a:r>
            <a:rPr lang="en-GB" altLang="zh-CN" sz="1100" baseline="0"/>
            <a:t>Issues to be conformed:</a:t>
          </a:r>
        </a:p>
        <a:p>
          <a:r>
            <a:rPr lang="en-GB" altLang="zh-CN" sz="1100" baseline="0"/>
            <a:t>-IAC/1D, should we add FF</a:t>
          </a:r>
        </a:p>
        <a:p>
          <a:r>
            <a:rPr lang="en-GB" altLang="zh-CN" sz="1100" baseline="0"/>
            <a:t>-CATR pointing error (0 or 0.3)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157370</xdr:colOff>
      <xdr:row>0</xdr:row>
      <xdr:rowOff>24848</xdr:rowOff>
    </xdr:from>
    <xdr:to>
      <xdr:col>11</xdr:col>
      <xdr:colOff>455543</xdr:colOff>
      <xdr:row>5</xdr:row>
      <xdr:rowOff>122465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5573013" y="24848"/>
          <a:ext cx="4121780" cy="9956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 u="sng"/>
            <a:t>check 28/1/20</a:t>
          </a:r>
        </a:p>
        <a:p>
          <a:r>
            <a:rPr lang="en-GB" altLang="zh-CN" sz="1100" b="0" u="none"/>
            <a:t>Directional chamber uses the conducted uncertainty value</a:t>
          </a:r>
          <a:r>
            <a:rPr lang="en-GB" altLang="zh-CN" sz="1100" b="0" u="none" baseline="0"/>
            <a:t> not the TE value, Reverb chamber uses TE value. Should they be the same or are systems sufficiently different that there is no need?</a:t>
          </a:r>
        </a:p>
        <a:p>
          <a:r>
            <a:rPr lang="en-GB" altLang="zh-CN" sz="1100" b="0" u="none" baseline="0"/>
            <a:t>Reverb values are high eiter way.</a:t>
          </a:r>
          <a:endParaRPr lang="en-GB" altLang="zh-CN" sz="1100" b="0" u="none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152400</xdr:colOff>
      <xdr:row>7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6124575" y="142875"/>
          <a:ext cx="306705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 u="sng"/>
            <a:t>check 28/1/20</a:t>
          </a:r>
        </a:p>
        <a:p>
          <a:r>
            <a:rPr lang="en-GB" altLang="zh-CN" sz="1100" b="0" u="none"/>
            <a:t>Uses conducted</a:t>
          </a:r>
          <a:r>
            <a:rPr lang="en-GB" altLang="zh-CN" sz="1100" b="0" u="none" baseline="0"/>
            <a:t> uncertainty not TE</a:t>
          </a:r>
          <a:endParaRPr lang="en-GB" altLang="zh-CN" sz="1100" b="0" u="none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10</xdr:col>
      <xdr:colOff>152400</xdr:colOff>
      <xdr:row>8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6019800" y="190500"/>
          <a:ext cx="30670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 u="sng"/>
            <a:t>check 28/1/20</a:t>
          </a:r>
        </a:p>
        <a:p>
          <a:r>
            <a:rPr lang="en-GB" altLang="zh-CN" sz="1100" b="0" u="none"/>
            <a:t>same as 37.843 - but teh pointing error is same as EIRP not TRP so inconsitant wioth latest update</a:t>
          </a:r>
        </a:p>
        <a:p>
          <a:r>
            <a:rPr lang="en-GB" altLang="zh-CN" sz="1100" b="0" u="none"/>
            <a:t>Makes no difference to final</a:t>
          </a:r>
          <a:r>
            <a:rPr lang="en-GB" altLang="zh-CN" sz="1100" b="0" u="none" baseline="0"/>
            <a:t> value so use TRP value.</a:t>
          </a:r>
          <a:r>
            <a:rPr lang="en-GB" altLang="zh-CN" sz="1100" b="0" u="none"/>
            <a:t>. </a:t>
          </a:r>
          <a:endParaRPr lang="zh-CN" altLang="en-US" sz="1100" b="0" u="non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1</xdr:row>
      <xdr:rowOff>152400</xdr:rowOff>
    </xdr:from>
    <xdr:to>
      <xdr:col>10</xdr:col>
      <xdr:colOff>466725</xdr:colOff>
      <xdr:row>7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286375" y="152400"/>
          <a:ext cx="3324225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/>
            <a:t>Checked</a:t>
          </a:r>
          <a:r>
            <a:rPr lang="en-GB" altLang="zh-CN" sz="1100" baseline="0"/>
            <a:t> 30/1/20</a:t>
          </a:r>
        </a:p>
        <a:p>
          <a:r>
            <a:rPr lang="en-GB" altLang="zh-CN" sz="1100" baseline="0"/>
            <a:t>Same as TR 37.843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10</xdr:col>
      <xdr:colOff>476250</xdr:colOff>
      <xdr:row>7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5314950" y="190500"/>
          <a:ext cx="3324225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/>
            <a:t>7/4/20 - PWS added</a:t>
          </a:r>
          <a:endParaRPr lang="en-GB" altLang="zh-CN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</xdr:rowOff>
    </xdr:from>
    <xdr:to>
      <xdr:col>10</xdr:col>
      <xdr:colOff>476250</xdr:colOff>
      <xdr:row>6</xdr:row>
      <xdr:rowOff>66676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5295900" y="247651"/>
          <a:ext cx="332422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aseline="0"/>
            <a:t>7/4/20 - PWS added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</xdr:row>
      <xdr:rowOff>209549</xdr:rowOff>
    </xdr:from>
    <xdr:to>
      <xdr:col>10</xdr:col>
      <xdr:colOff>266700</xdr:colOff>
      <xdr:row>9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7553325" y="400049"/>
          <a:ext cx="2867025" cy="1504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/>
            <a:t>Checked</a:t>
          </a:r>
          <a:r>
            <a:rPr lang="en-GB" altLang="zh-CN" sz="1100" baseline="0"/>
            <a:t> 28/1/20</a:t>
          </a:r>
        </a:p>
        <a:p>
          <a:r>
            <a:rPr lang="en-GB" altLang="zh-CN" sz="1100" baseline="0"/>
            <a:t>Reverb corrections confoirmed with Ericsson</a:t>
          </a:r>
        </a:p>
        <a:p>
          <a:r>
            <a:rPr lang="en-GB" altLang="zh-CN" sz="1100" baseline="0"/>
            <a:t>PWS corrections from R&amp;S</a:t>
          </a:r>
        </a:p>
        <a:p>
          <a:r>
            <a:rPr lang="en-GB" altLang="zh-CN" sz="1100" baseline="0"/>
            <a:t>Issues to be conformed:</a:t>
          </a:r>
        </a:p>
        <a:p>
          <a:r>
            <a:rPr lang="en-GB" altLang="zh-CN" sz="1100" baseline="0"/>
            <a:t>-IAC should we add FF?</a:t>
          </a:r>
        </a:p>
        <a:p>
          <a:r>
            <a:rPr lang="en-GB" altLang="zh-CN" sz="1100" strike="sngStrike" baseline="0"/>
            <a:t>-CATR pointing error</a:t>
          </a:r>
        </a:p>
        <a:p>
          <a:r>
            <a:rPr lang="en-GB" altLang="zh-CN" sz="1100" baseline="0"/>
            <a:t>-Near field corrections.</a:t>
          </a:r>
        </a:p>
        <a:p>
          <a:pPr eaLnBrk="1" fontAlgn="auto" latinLnBrk="0" hangingPunct="1"/>
          <a:r>
            <a:rPr lang="en-GB" altLang="zh-CN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11/2/20</a:t>
          </a:r>
          <a:endParaRPr lang="zh-CN" altLang="zh-CN">
            <a:effectLst/>
          </a:endParaRPr>
        </a:p>
        <a:p>
          <a:pPr eaLnBrk="1" fontAlgn="auto" latinLnBrk="0" hangingPunct="1"/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NF - removed A3-18-20 as per email 11/2/20</a:t>
          </a:r>
          <a:endParaRPr lang="zh-CN" altLang="zh-CN">
            <a:effectLst/>
          </a:endParaRPr>
        </a:p>
        <a:p>
          <a:endParaRPr lang="en-GB" altLang="zh-CN" sz="1100" baseline="0"/>
        </a:p>
        <a:p>
          <a:r>
            <a:rPr lang="en-GB" altLang="zh-CN" sz="1100" baseline="0"/>
            <a:t>      - removed A3-18-20 as per email 11/2/20</a:t>
          </a:r>
          <a:endParaRPr lang="zh-CN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2</xdr:row>
      <xdr:rowOff>95250</xdr:rowOff>
    </xdr:from>
    <xdr:to>
      <xdr:col>10</xdr:col>
      <xdr:colOff>466725</xdr:colOff>
      <xdr:row>9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6429375" y="285750"/>
          <a:ext cx="30670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 u="sng"/>
            <a:t>Checked 28/1/20</a:t>
          </a:r>
        </a:p>
        <a:p>
          <a:r>
            <a:rPr lang="en-GB" altLang="zh-CN" sz="1100" b="0" u="none"/>
            <a:t>IAC</a:t>
          </a:r>
          <a:r>
            <a:rPr lang="en-GB" altLang="zh-CN" sz="1100" b="0" u="none" baseline="0"/>
            <a:t> shoudl we add FF?</a:t>
          </a:r>
          <a:endParaRPr lang="en-GB" altLang="zh-CN" sz="1100" b="0" u="none"/>
        </a:p>
        <a:p>
          <a:r>
            <a:rPr lang="en-GB" altLang="zh-CN" sz="1100" b="0" u="none" strike="sngStrike"/>
            <a:t>CATR-pointing</a:t>
          </a:r>
          <a:r>
            <a:rPr lang="en-GB" altLang="zh-CN" sz="1100" b="0" u="none" strike="sngStrike" baseline="0"/>
            <a:t> error?</a:t>
          </a:r>
        </a:p>
        <a:p>
          <a:r>
            <a:rPr lang="en-GB" altLang="zh-CN" sz="1100" b="0" u="none" baseline="0"/>
            <a:t>CATR calcualtion was done worng in 37.843</a:t>
          </a:r>
        </a:p>
        <a:p>
          <a:r>
            <a:rPr lang="en-GB" altLang="zh-CN" sz="1100" b="1" u="sng" baseline="0"/>
            <a:t>12/2/20</a:t>
          </a:r>
        </a:p>
        <a:p>
          <a:r>
            <a:rPr lang="en-GB" altLang="zh-CN" sz="1100" b="0" u="none" baseline="0"/>
            <a:t>NF relative shoudl be absolute - mmoved to this sheet</a:t>
          </a:r>
        </a:p>
        <a:p>
          <a:endParaRPr lang="zh-CN" altLang="en-US" sz="1100" b="0" u="none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695324</xdr:colOff>
      <xdr:row>1</xdr:row>
      <xdr:rowOff>190499</xdr:rowOff>
    </xdr:from>
    <xdr:to>
      <xdr:col>12</xdr:col>
      <xdr:colOff>371474</xdr:colOff>
      <xdr:row>10</xdr:row>
      <xdr:rowOff>123824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8020049" y="190499"/>
          <a:ext cx="4181475" cy="1838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 u="sng"/>
            <a:t>checked 28/1/20</a:t>
          </a:r>
        </a:p>
        <a:p>
          <a:r>
            <a:rPr lang="en-GB" altLang="zh-CN" sz="1100" b="0" u="none"/>
            <a:t>CATR : </a:t>
          </a:r>
          <a:r>
            <a:rPr lang="en-GB" altLang="zh-CN" sz="1100" b="0" u="none" strike="sngStrike" baseline="0"/>
            <a:t>ponting error issue?</a:t>
          </a:r>
        </a:p>
        <a:p>
          <a:r>
            <a:rPr lang="en-GB" altLang="zh-CN" sz="1100" b="0" u="none"/>
            <a:t>NF: Used TE derived from conducted measurement. Other use the TE values direct. We should use same method for all. Error is still high there seems to be no cancelation /simplification</a:t>
          </a:r>
          <a:r>
            <a:rPr lang="en-GB" altLang="zh-CN" sz="1100" b="0" u="none" baseline="0"/>
            <a:t> of errors for relative? so value is high  </a:t>
          </a:r>
        </a:p>
        <a:p>
          <a:r>
            <a:rPr lang="en-GB" altLang="zh-CN" sz="1100" b="0" u="none" baseline="0"/>
            <a:t>Reverb chamber - error is high.</a:t>
          </a:r>
        </a:p>
        <a:p>
          <a:r>
            <a:rPr lang="en-GB" altLang="zh-CN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12/2/20</a:t>
          </a:r>
          <a:endParaRPr lang="zh-CN" altLang="zh-CN">
            <a:effectLst/>
          </a:endParaRPr>
        </a:p>
        <a:p>
          <a:r>
            <a:rPr lang="en-GB" altLang="zh-CN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NF relative shoudl be absolute - moved to absolute sheet</a:t>
          </a:r>
          <a:endParaRPr lang="zh-CN" altLang="zh-CN">
            <a:effectLst/>
          </a:endParaRPr>
        </a:p>
        <a:p>
          <a:endParaRPr lang="en-GB" altLang="zh-CN" sz="1100" b="0" u="none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10</xdr:col>
      <xdr:colOff>219075</xdr:colOff>
      <xdr:row>6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5314950" y="190500"/>
          <a:ext cx="30670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 u="sng"/>
            <a:t>check 28/1/20</a:t>
          </a:r>
        </a:p>
        <a:p>
          <a:r>
            <a:rPr lang="en-GB" altLang="zh-CN" sz="1100" b="0" u="none"/>
            <a:t>IAC-shoudl FF be included?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altLang="zh-CN" sz="1100" b="0" u="none"/>
            <a:t>CATR- </a:t>
          </a:r>
          <a:r>
            <a:rPr lang="en-GB" altLang="zh-CN" sz="1100" b="0" u="none" strike="sngStrike"/>
            <a:t>pointing</a:t>
          </a:r>
          <a:r>
            <a:rPr lang="en-GB" altLang="zh-CN" sz="1100" b="0" u="none" strike="sngStrike" baseline="0"/>
            <a:t> error? </a:t>
          </a:r>
          <a:r>
            <a:rPr lang="en-GB" altLang="zh-CN" sz="1100" b="0" u="none" baseline="0"/>
            <a:t>calc error in 37.843</a:t>
          </a: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altLang="zh-CN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11/2/20</a:t>
          </a:r>
          <a:endParaRPr lang="zh-CN" altLang="zh-CN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NF - removed A3-18-20 as per email 11/2/20</a:t>
          </a:r>
          <a:endParaRPr lang="zh-CN" altLang="zh-CN">
            <a:effectLst/>
          </a:endParaRPr>
        </a:p>
        <a:p>
          <a:endParaRPr lang="zh-CN" altLang="en-US" sz="1100" b="0" u="none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219075</xdr:colOff>
      <xdr:row>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5314950" y="190500"/>
          <a:ext cx="30670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 u="sng"/>
            <a:t>Notes</a:t>
          </a:r>
        </a:p>
        <a:p>
          <a:r>
            <a:rPr lang="en-GB" altLang="zh-CN" sz="1100"/>
            <a:t>Thsi is same as OBUE</a:t>
          </a:r>
          <a:r>
            <a:rPr lang="en-GB" altLang="zh-CN" sz="1100" baseline="0"/>
            <a:t> - thay can probably be merged</a:t>
          </a:r>
        </a:p>
        <a:p>
          <a:pPr eaLnBrk="1" fontAlgn="auto" latinLnBrk="0" hangingPunct="1"/>
          <a:r>
            <a:rPr lang="en-GB" altLang="zh-CN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11/2/20</a:t>
          </a:r>
          <a:endParaRPr lang="zh-CN" altLang="zh-CN">
            <a:effectLst/>
          </a:endParaRPr>
        </a:p>
        <a:p>
          <a:pPr eaLnBrk="1" fontAlgn="auto" latinLnBrk="0" hangingPunct="1"/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NF - removed A3-18-20 as per email 11/2/20</a:t>
          </a:r>
          <a:endParaRPr lang="zh-CN" altLang="zh-CN">
            <a:effectLst/>
          </a:endParaRPr>
        </a:p>
        <a:p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9"/>
  <sheetViews>
    <sheetView tabSelected="1" workbookViewId="0"/>
  </sheetViews>
  <sheetFormatPr defaultColWidth="9" defaultRowHeight="12"/>
  <cols>
    <col min="1" max="1" width="2.42578125" style="46" customWidth="1"/>
    <col min="2" max="2" width="18" style="46" customWidth="1"/>
    <col min="3" max="26" width="5.7109375" style="46" customWidth="1"/>
    <col min="27" max="29" width="4.5703125" style="46" customWidth="1"/>
    <col min="30" max="30" width="3.7109375" style="46" customWidth="1"/>
    <col min="31" max="31" width="30.7109375" style="46" customWidth="1"/>
    <col min="32" max="16384" width="9" style="46"/>
  </cols>
  <sheetData>
    <row r="1" spans="2:31" ht="12.75" thickBot="1"/>
    <row r="2" spans="2:31" ht="12" customHeight="1" thickBot="1">
      <c r="B2" s="332"/>
      <c r="C2" s="347" t="s">
        <v>131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8"/>
      <c r="AA2" s="328" t="s">
        <v>553</v>
      </c>
      <c r="AB2" s="328"/>
      <c r="AC2" s="328"/>
      <c r="AE2" s="301" t="s">
        <v>546</v>
      </c>
    </row>
    <row r="3" spans="2:31" ht="36.75" customHeight="1">
      <c r="B3" s="333"/>
      <c r="C3" s="335" t="s">
        <v>388</v>
      </c>
      <c r="D3" s="336"/>
      <c r="E3" s="337"/>
      <c r="F3" s="335" t="s">
        <v>389</v>
      </c>
      <c r="G3" s="336"/>
      <c r="H3" s="337"/>
      <c r="I3" s="335" t="s">
        <v>390</v>
      </c>
      <c r="J3" s="336"/>
      <c r="K3" s="337"/>
      <c r="L3" s="335" t="s">
        <v>391</v>
      </c>
      <c r="M3" s="336"/>
      <c r="N3" s="337"/>
      <c r="O3" s="335" t="s">
        <v>392</v>
      </c>
      <c r="P3" s="336"/>
      <c r="Q3" s="337"/>
      <c r="R3" s="335" t="s">
        <v>393</v>
      </c>
      <c r="S3" s="336"/>
      <c r="T3" s="337"/>
      <c r="U3" s="335" t="s">
        <v>404</v>
      </c>
      <c r="V3" s="336"/>
      <c r="W3" s="337"/>
      <c r="X3" s="338" t="str">
        <f>EIRP!B9</f>
        <v>Common maximum accepted test system uncertainty</v>
      </c>
      <c r="Y3" s="339"/>
      <c r="Z3" s="340"/>
      <c r="AA3" s="328"/>
      <c r="AB3" s="328"/>
      <c r="AC3" s="328"/>
      <c r="AE3" s="205"/>
    </row>
    <row r="4" spans="2:31" ht="36.75" thickBot="1">
      <c r="B4" s="334"/>
      <c r="C4" s="172" t="s">
        <v>508</v>
      </c>
      <c r="D4" s="173" t="s">
        <v>507</v>
      </c>
      <c r="E4" s="174" t="s">
        <v>509</v>
      </c>
      <c r="F4" s="172" t="s">
        <v>508</v>
      </c>
      <c r="G4" s="173" t="s">
        <v>507</v>
      </c>
      <c r="H4" s="174" t="s">
        <v>509</v>
      </c>
      <c r="I4" s="172" t="s">
        <v>508</v>
      </c>
      <c r="J4" s="173" t="s">
        <v>507</v>
      </c>
      <c r="K4" s="174" t="s">
        <v>509</v>
      </c>
      <c r="L4" s="172" t="s">
        <v>508</v>
      </c>
      <c r="M4" s="173" t="s">
        <v>507</v>
      </c>
      <c r="N4" s="174" t="s">
        <v>509</v>
      </c>
      <c r="O4" s="287" t="s">
        <v>508</v>
      </c>
      <c r="P4" s="288" t="s">
        <v>507</v>
      </c>
      <c r="Q4" s="289" t="s">
        <v>509</v>
      </c>
      <c r="R4" s="172" t="s">
        <v>508</v>
      </c>
      <c r="S4" s="173" t="s">
        <v>507</v>
      </c>
      <c r="T4" s="174" t="s">
        <v>509</v>
      </c>
      <c r="U4" s="172" t="s">
        <v>508</v>
      </c>
      <c r="V4" s="173" t="s">
        <v>507</v>
      </c>
      <c r="W4" s="174" t="s">
        <v>509</v>
      </c>
      <c r="X4" s="175" t="s">
        <v>510</v>
      </c>
      <c r="Y4" s="176" t="s">
        <v>503</v>
      </c>
      <c r="Z4" s="190" t="s">
        <v>504</v>
      </c>
      <c r="AA4" s="193" t="s">
        <v>510</v>
      </c>
      <c r="AB4" s="193" t="s">
        <v>503</v>
      </c>
      <c r="AC4" s="193" t="s">
        <v>504</v>
      </c>
      <c r="AE4" s="205"/>
    </row>
    <row r="5" spans="2:31">
      <c r="B5" s="177" t="s">
        <v>378</v>
      </c>
      <c r="C5" s="160">
        <f>EIRP!C4</f>
        <v>0.86971894310748454</v>
      </c>
      <c r="D5" s="161">
        <f>EIRP!D4</f>
        <v>1.0574013807443225</v>
      </c>
      <c r="E5" s="162">
        <f>EIRP!E4</f>
        <v>1.0574013807443225</v>
      </c>
      <c r="F5" s="160">
        <f>EIRP!C5</f>
        <v>1.1142519036938341</v>
      </c>
      <c r="G5" s="161">
        <f>EIRP!D5</f>
        <v>1.2663413527502501</v>
      </c>
      <c r="H5" s="242">
        <f>EIRP!E5</f>
        <v>1.2663413527502501</v>
      </c>
      <c r="I5" s="160">
        <f>EIRP!C7</f>
        <v>1.0143032130029404</v>
      </c>
      <c r="J5" s="161">
        <f>EIRP!D7</f>
        <v>1.1040698383291196</v>
      </c>
      <c r="K5" s="162">
        <f>EIRP!E7</f>
        <v>1.1040698383291196</v>
      </c>
      <c r="L5" s="160">
        <f>EIRP!C6</f>
        <v>0.90418250010050505</v>
      </c>
      <c r="M5" s="161">
        <f>EIRP!D6</f>
        <v>1.095231882844907</v>
      </c>
      <c r="N5" s="281">
        <f>EIRP!E6</f>
        <v>1.095231882844907</v>
      </c>
      <c r="O5" s="290">
        <f>EIRP!C8</f>
        <v>0.98474380519334404</v>
      </c>
      <c r="P5" s="291">
        <f>EIRP!D8</f>
        <v>1.1858834185534428</v>
      </c>
      <c r="Q5" s="308">
        <f>EIRP!E8</f>
        <v>1.2919802536158722</v>
      </c>
      <c r="R5" s="284" t="s">
        <v>395</v>
      </c>
      <c r="S5" s="163" t="s">
        <v>395</v>
      </c>
      <c r="T5" s="164" t="s">
        <v>395</v>
      </c>
      <c r="U5" s="165" t="s">
        <v>395</v>
      </c>
      <c r="V5" s="166" t="s">
        <v>395</v>
      </c>
      <c r="W5" s="167" t="s">
        <v>395</v>
      </c>
      <c r="X5" s="168">
        <f>EIRP!C9</f>
        <v>1.1000000000000001</v>
      </c>
      <c r="Y5" s="169">
        <f>EIRP!D9</f>
        <v>1.3</v>
      </c>
      <c r="Z5" s="191">
        <f>EIRP!E9</f>
        <v>1.3</v>
      </c>
      <c r="AA5" s="194" t="str">
        <f>IF(ROUND(MAX(C5,F5,I5,L5,O5,R5,U5),1)&gt;X5,"x","")</f>
        <v/>
      </c>
      <c r="AB5" s="194" t="str">
        <f t="shared" ref="AB5:AC6" si="0">IF(ROUND(MAX(D5,G5,J5,M5,P5,S5,V5),1)&gt;Y5,"x","")</f>
        <v/>
      </c>
      <c r="AC5" s="194" t="str">
        <f t="shared" si="0"/>
        <v/>
      </c>
      <c r="AE5" s="209" t="s">
        <v>545</v>
      </c>
    </row>
    <row r="6" spans="2:31">
      <c r="B6" s="170" t="s">
        <v>438</v>
      </c>
      <c r="C6" s="148">
        <f>'EIRP-Ex'!C4</f>
        <v>2.4599626772236469</v>
      </c>
      <c r="D6" s="147">
        <f>'EIRP-Ex'!D4</f>
        <v>2.5324105143782143</v>
      </c>
      <c r="E6" s="149">
        <f>'EIRP-Ex'!E4</f>
        <v>2.5324105143782143</v>
      </c>
      <c r="F6" s="148">
        <f>'EIRP-Ex'!C5</f>
        <v>2.5103377051055631</v>
      </c>
      <c r="G6" s="147">
        <f>'EIRP-Ex'!D5</f>
        <v>2.5814450430862688</v>
      </c>
      <c r="H6" s="149">
        <f>'EIRP-Ex'!E5</f>
        <v>2.5515082814826737</v>
      </c>
      <c r="I6" s="153"/>
      <c r="J6" s="68"/>
      <c r="K6" s="154"/>
      <c r="L6" s="153"/>
      <c r="M6" s="68"/>
      <c r="N6" s="282"/>
      <c r="O6" s="153"/>
      <c r="P6" s="68"/>
      <c r="Q6" s="154"/>
      <c r="R6" s="285"/>
      <c r="S6" s="68"/>
      <c r="T6" s="154"/>
      <c r="U6" s="148"/>
      <c r="V6" s="147"/>
      <c r="W6" s="149"/>
      <c r="X6" s="155">
        <f>'EIRP-Ex'!C9</f>
        <v>2.5</v>
      </c>
      <c r="Y6" s="156">
        <f>'EIRP-Ex'!D9</f>
        <v>2.6</v>
      </c>
      <c r="Z6" s="192">
        <f>'EIRP-Ex'!E9</f>
        <v>2.6</v>
      </c>
      <c r="AA6" s="194" t="str">
        <f t="shared" ref="AA6" si="1">IF(ROUND(MAX(C6,F6,I6,L6,O6,R6,U6),1)&gt;X6,"x","")</f>
        <v/>
      </c>
      <c r="AB6" s="194" t="str">
        <f t="shared" si="0"/>
        <v/>
      </c>
      <c r="AC6" s="194" t="str">
        <f t="shared" si="0"/>
        <v/>
      </c>
      <c r="AE6" s="205"/>
    </row>
    <row r="7" spans="2:31">
      <c r="B7" s="170" t="s">
        <v>379</v>
      </c>
      <c r="C7" s="148">
        <f>'DL RS'!C4</f>
        <v>1.151906523985345</v>
      </c>
      <c r="D7" s="147">
        <f>'DL RS'!D4</f>
        <v>1.4363604283048181</v>
      </c>
      <c r="E7" s="149">
        <f>'DL RS'!E4</f>
        <v>1.4363604283048181</v>
      </c>
      <c r="F7" s="148">
        <f>'DL RS'!C5</f>
        <v>1.3461184587120605</v>
      </c>
      <c r="G7" s="147">
        <f>'DL RS'!D5</f>
        <v>1.5964504444815484</v>
      </c>
      <c r="H7" s="149">
        <f>'DL RS'!E5</f>
        <v>1.5964504444815484</v>
      </c>
      <c r="I7" s="148">
        <f>'DL RS'!C6</f>
        <v>1.1658424455766261</v>
      </c>
      <c r="J7" s="147">
        <f>'DL RS'!D6</f>
        <v>1.3870485960874221</v>
      </c>
      <c r="K7" s="149">
        <f>'DL RS'!E6</f>
        <v>1.3870485960874221</v>
      </c>
      <c r="L7" s="153" t="s">
        <v>397</v>
      </c>
      <c r="M7" s="68" t="s">
        <v>397</v>
      </c>
      <c r="N7" s="282" t="s">
        <v>397</v>
      </c>
      <c r="O7" s="304">
        <f>'DL RS'!C8</f>
        <v>1.2410471231450746</v>
      </c>
      <c r="P7" s="305">
        <f>'DL RS'!D8</f>
        <v>1.5334122349844481</v>
      </c>
      <c r="Q7" s="307">
        <f>'DL RS'!E8</f>
        <v>1.6168631901720485</v>
      </c>
      <c r="R7" s="285" t="s">
        <v>395</v>
      </c>
      <c r="S7" s="68" t="s">
        <v>395</v>
      </c>
      <c r="T7" s="154" t="s">
        <v>395</v>
      </c>
      <c r="U7" s="148" t="s">
        <v>402</v>
      </c>
      <c r="V7" s="147" t="s">
        <v>402</v>
      </c>
      <c r="W7" s="149" t="s">
        <v>402</v>
      </c>
      <c r="X7" s="155">
        <f>'DL RS'!C9</f>
        <v>1.3</v>
      </c>
      <c r="Y7" s="156">
        <f>'DL RS'!D9</f>
        <v>1.5</v>
      </c>
      <c r="Z7" s="192">
        <f>'DL RS'!E9</f>
        <v>1.5</v>
      </c>
      <c r="AA7" s="194" t="str">
        <f t="shared" ref="AA7:AA15" si="2">IF(ROUND(MAX(C7,F7,I7,L7,O7,R7,U7),1)&gt;X7,"x","")</f>
        <v/>
      </c>
      <c r="AB7" s="194" t="str">
        <f t="shared" ref="AB7:AB15" si="3">IF(ROUND(MAX(D7,G7,J7,M7,P7,S7,V7),1)&gt;Y7,"x","")</f>
        <v>x</v>
      </c>
      <c r="AC7" s="194" t="str">
        <f t="shared" ref="AC7:AC15" si="4">IF(ROUND(MAX(E7,H7,K7,N7,Q7,T7,W7),1)&gt;Z7,"x","")</f>
        <v>x</v>
      </c>
      <c r="AE7" s="209" t="s">
        <v>545</v>
      </c>
    </row>
    <row r="8" spans="2:31">
      <c r="B8" s="170" t="s">
        <v>505</v>
      </c>
      <c r="C8" s="148">
        <f>'power dynamics'!C3</f>
        <v>0.40800653589536207</v>
      </c>
      <c r="D8" s="147">
        <f>'power dynamics'!D3</f>
        <v>0.40800653589536207</v>
      </c>
      <c r="E8" s="149">
        <f>'power dynamics'!E3</f>
        <v>0.40800653589536207</v>
      </c>
      <c r="F8" s="148">
        <f>'power dynamics'!C4</f>
        <v>0.39200000000000002</v>
      </c>
      <c r="G8" s="147">
        <f>'power dynamics'!D4</f>
        <v>0.39200000000000002</v>
      </c>
      <c r="H8" s="149">
        <f>'power dynamics'!E4</f>
        <v>0.39200000000000002</v>
      </c>
      <c r="I8" s="148">
        <f>'power dynamics'!C5</f>
        <v>0.39200000000000002</v>
      </c>
      <c r="J8" s="147">
        <f>'power dynamics'!D5</f>
        <v>0.39200000000000002</v>
      </c>
      <c r="K8" s="149">
        <f>'power dynamics'!E5</f>
        <v>0.39200000000000002</v>
      </c>
      <c r="L8" s="153" t="s">
        <v>395</v>
      </c>
      <c r="M8" s="68" t="s">
        <v>395</v>
      </c>
      <c r="N8" s="282" t="s">
        <v>395</v>
      </c>
      <c r="O8" s="304">
        <f>'power dynamics'!C7</f>
        <v>0.39200000000000002</v>
      </c>
      <c r="P8" s="305">
        <f>'power dynamics'!D7</f>
        <v>0.39200000000000002</v>
      </c>
      <c r="Q8" s="306">
        <f>'power dynamics'!E7</f>
        <v>0.39200000000000002</v>
      </c>
      <c r="R8" s="285" t="s">
        <v>395</v>
      </c>
      <c r="S8" s="68" t="s">
        <v>395</v>
      </c>
      <c r="T8" s="154" t="s">
        <v>395</v>
      </c>
      <c r="U8" s="148" t="s">
        <v>395</v>
      </c>
      <c r="V8" s="147" t="s">
        <v>395</v>
      </c>
      <c r="W8" s="149" t="s">
        <v>395</v>
      </c>
      <c r="X8" s="155">
        <f>'power dynamics'!C8</f>
        <v>0.4</v>
      </c>
      <c r="Y8" s="156">
        <f>'power dynamics'!D8</f>
        <v>0.4</v>
      </c>
      <c r="Z8" s="192">
        <f>'power dynamics'!E8</f>
        <v>0.4</v>
      </c>
      <c r="AA8" s="194" t="str">
        <f t="shared" si="2"/>
        <v/>
      </c>
      <c r="AB8" s="194" t="str">
        <f t="shared" si="3"/>
        <v/>
      </c>
      <c r="AC8" s="194" t="str">
        <f t="shared" si="4"/>
        <v/>
      </c>
      <c r="AE8" s="205"/>
    </row>
    <row r="9" spans="2:31" ht="22.5">
      <c r="B9" s="170" t="s">
        <v>396</v>
      </c>
      <c r="C9" s="148">
        <f>EVM!F3</f>
        <v>1.0288010438895827</v>
      </c>
      <c r="D9" s="147">
        <f>EVM!G3</f>
        <v>1.0288010438895827</v>
      </c>
      <c r="E9" s="149">
        <f>EVM!H3</f>
        <v>1.0288010438895827</v>
      </c>
      <c r="F9" s="148">
        <f>EVM!F4</f>
        <v>1.0403041047585497</v>
      </c>
      <c r="G9" s="147">
        <f>EVM!G4</f>
        <v>1.0403041047585497</v>
      </c>
      <c r="H9" s="149">
        <f>EVM!H4</f>
        <v>1.0403041047585497</v>
      </c>
      <c r="I9" s="153" t="s">
        <v>400</v>
      </c>
      <c r="J9" s="68" t="s">
        <v>400</v>
      </c>
      <c r="K9" s="154" t="s">
        <v>400</v>
      </c>
      <c r="L9" s="153" t="s">
        <v>395</v>
      </c>
      <c r="M9" s="68" t="s">
        <v>395</v>
      </c>
      <c r="N9" s="282" t="s">
        <v>395</v>
      </c>
      <c r="O9" s="323">
        <f>EVM!F7</f>
        <v>1.0566509272080515</v>
      </c>
      <c r="P9" s="324">
        <f>EVM!G7</f>
        <v>1.0606853536762673</v>
      </c>
      <c r="Q9" s="307">
        <f>EVM!H7</f>
        <v>1.0818784030636321</v>
      </c>
      <c r="R9" s="285" t="s">
        <v>398</v>
      </c>
      <c r="S9" s="68" t="s">
        <v>398</v>
      </c>
      <c r="T9" s="154" t="s">
        <v>398</v>
      </c>
      <c r="U9" s="148" t="s">
        <v>395</v>
      </c>
      <c r="V9" s="147" t="s">
        <v>395</v>
      </c>
      <c r="W9" s="149" t="s">
        <v>395</v>
      </c>
      <c r="X9" s="155">
        <f>EVM!F8</f>
        <v>1</v>
      </c>
      <c r="Y9" s="156">
        <f>EVM!G8</f>
        <v>1</v>
      </c>
      <c r="Z9" s="192">
        <f>EVM!H8</f>
        <v>1</v>
      </c>
      <c r="AA9" s="194" t="str">
        <f t="shared" si="2"/>
        <v>x</v>
      </c>
      <c r="AB9" s="194" t="str">
        <f t="shared" si="3"/>
        <v>x</v>
      </c>
      <c r="AC9" s="194" t="str">
        <f t="shared" si="4"/>
        <v>x</v>
      </c>
      <c r="AE9" s="206" t="s">
        <v>547</v>
      </c>
    </row>
    <row r="10" spans="2:31">
      <c r="B10" s="170" t="s">
        <v>380</v>
      </c>
      <c r="C10" s="148">
        <f>'In-band TRP'!C3</f>
        <v>1.1484385225165517</v>
      </c>
      <c r="D10" s="147">
        <f>'In-band TRP'!D3</f>
        <v>1.2963786792446101</v>
      </c>
      <c r="E10" s="149">
        <f>'In-band TRP'!E3</f>
        <v>1.2963786792446101</v>
      </c>
      <c r="F10" s="148">
        <f>'In-band TRP'!C4</f>
        <v>1.3853899468688708</v>
      </c>
      <c r="G10" s="147">
        <f>'In-band TRP'!D4</f>
        <v>1.5104199487842225</v>
      </c>
      <c r="H10" s="149">
        <f>'In-band TRP'!E4</f>
        <v>1.5104199487842225</v>
      </c>
      <c r="I10" s="148">
        <f>'In-band TRP'!C5</f>
        <v>1.261064170486216</v>
      </c>
      <c r="J10" s="147">
        <f>'In-band TRP'!D5</f>
        <v>1.3343320584037877</v>
      </c>
      <c r="K10" s="149">
        <f>'In-band TRP'!E5</f>
        <v>1.3343320584037877</v>
      </c>
      <c r="L10" s="148" t="s">
        <v>395</v>
      </c>
      <c r="M10" s="147" t="s">
        <v>395</v>
      </c>
      <c r="N10" s="283" t="s">
        <v>395</v>
      </c>
      <c r="O10" s="304">
        <f>'In-band TRP'!C7</f>
        <v>1.2378288903829424</v>
      </c>
      <c r="P10" s="305">
        <f>'In-band TRP'!D7</f>
        <v>1.4031462797584577</v>
      </c>
      <c r="Q10" s="307">
        <f>'In-band TRP'!E7</f>
        <v>1.4938918889040576</v>
      </c>
      <c r="R10" s="286">
        <f>'In-band TRP'!C8</f>
        <v>1.3653103578796044</v>
      </c>
      <c r="S10" s="147">
        <f>'In-band TRP'!D8</f>
        <v>1.4619200160519499</v>
      </c>
      <c r="T10" s="149">
        <f>'In-band TRP'!E8</f>
        <v>1.4619200160519499</v>
      </c>
      <c r="U10" s="148" t="s">
        <v>402</v>
      </c>
      <c r="V10" s="147" t="s">
        <v>402</v>
      </c>
      <c r="W10" s="149" t="s">
        <v>402</v>
      </c>
      <c r="X10" s="155">
        <f>'In-band TRP'!C9</f>
        <v>1.4</v>
      </c>
      <c r="Y10" s="156">
        <f>'In-band TRP'!D9</f>
        <v>1.5</v>
      </c>
      <c r="Z10" s="192">
        <f>'In-band TRP'!E9</f>
        <v>1.5</v>
      </c>
      <c r="AA10" s="194" t="str">
        <f t="shared" si="2"/>
        <v/>
      </c>
      <c r="AB10" s="194" t="str">
        <f t="shared" si="3"/>
        <v/>
      </c>
      <c r="AC10" s="194" t="str">
        <f t="shared" si="4"/>
        <v/>
      </c>
      <c r="AE10" s="209" t="s">
        <v>545</v>
      </c>
    </row>
    <row r="11" spans="2:31">
      <c r="B11" s="170" t="s">
        <v>381</v>
      </c>
      <c r="C11" s="148">
        <f>'ACLR-abs'!C4</f>
        <v>1.1484385225165517</v>
      </c>
      <c r="D11" s="147">
        <f>'ACLR-abs'!D4</f>
        <v>1.2963786792446101</v>
      </c>
      <c r="E11" s="149">
        <f>'ACLR-abs'!E4</f>
        <v>1.2963786792446101</v>
      </c>
      <c r="F11" s="148">
        <f>'ACLR-abs'!C5</f>
        <v>1.3853899468688708</v>
      </c>
      <c r="G11" s="147">
        <f>'ACLR-abs'!D5</f>
        <v>1.5104199487842225</v>
      </c>
      <c r="H11" s="149">
        <f>'ACLR-abs'!E5</f>
        <v>1.5104199487842225</v>
      </c>
      <c r="I11" s="148">
        <f>'ACLR-abs'!C6</f>
        <v>1.261064170486216</v>
      </c>
      <c r="J11" s="148">
        <f>'ACLR-abs'!D6</f>
        <v>1.3343320584037877</v>
      </c>
      <c r="K11" s="148">
        <f>'ACLR-abs'!E6</f>
        <v>1.3343320584037877</v>
      </c>
      <c r="L11" s="153" t="s">
        <v>397</v>
      </c>
      <c r="M11" s="68" t="s">
        <v>397</v>
      </c>
      <c r="N11" s="282" t="s">
        <v>397</v>
      </c>
      <c r="O11" s="304">
        <f>'ACLR-abs'!C8</f>
        <v>1.2378288903829424</v>
      </c>
      <c r="P11" s="305">
        <f>'ACLR-abs'!D8</f>
        <v>1.4031462797584577</v>
      </c>
      <c r="Q11" s="307">
        <f>'ACLR-abs'!E8</f>
        <v>1.4938918889040576</v>
      </c>
      <c r="R11" s="286">
        <f>'ACLR-abs'!C9</f>
        <v>1.3653103578796044</v>
      </c>
      <c r="S11" s="147">
        <f>'ACLR-abs'!D9</f>
        <v>1.4619200160519499</v>
      </c>
      <c r="T11" s="149">
        <f>'ACLR-abs'!E9</f>
        <v>1.4619200160519499</v>
      </c>
      <c r="U11" s="148" t="s">
        <v>395</v>
      </c>
      <c r="V11" s="147" t="s">
        <v>395</v>
      </c>
      <c r="W11" s="149" t="s">
        <v>395</v>
      </c>
      <c r="X11" s="155">
        <f>'ACLR-abs'!C10</f>
        <v>2.2000000000000002</v>
      </c>
      <c r="Y11" s="156">
        <f>'ACLR-abs'!D10</f>
        <v>2.7</v>
      </c>
      <c r="Z11" s="192">
        <f>'ACLR-abs'!E10</f>
        <v>2.7</v>
      </c>
      <c r="AA11" s="194" t="str">
        <f t="shared" si="2"/>
        <v/>
      </c>
      <c r="AB11" s="194" t="str">
        <f t="shared" si="3"/>
        <v/>
      </c>
      <c r="AC11" s="194" t="str">
        <f t="shared" si="4"/>
        <v/>
      </c>
      <c r="AE11" s="209" t="s">
        <v>545</v>
      </c>
    </row>
    <row r="12" spans="2:31">
      <c r="B12" s="170" t="s">
        <v>382</v>
      </c>
      <c r="C12" s="148" t="s">
        <v>395</v>
      </c>
      <c r="D12" s="147" t="s">
        <v>395</v>
      </c>
      <c r="E12" s="149" t="s">
        <v>395</v>
      </c>
      <c r="F12" s="148">
        <f>'ACLR-rel'!C5</f>
        <v>1.1181160767457614</v>
      </c>
      <c r="G12" s="147">
        <f>'ACLR-rel'!D5</f>
        <v>1.302008155841327</v>
      </c>
      <c r="H12" s="149">
        <f>'ACLR-rel'!E5</f>
        <v>1.302008155841327</v>
      </c>
      <c r="I12" s="148" t="s">
        <v>484</v>
      </c>
      <c r="J12" s="147" t="s">
        <v>484</v>
      </c>
      <c r="K12" s="149" t="s">
        <v>484</v>
      </c>
      <c r="L12" s="153" t="s">
        <v>399</v>
      </c>
      <c r="M12" s="68" t="s">
        <v>399</v>
      </c>
      <c r="N12" s="282" t="s">
        <v>399</v>
      </c>
      <c r="O12" s="304">
        <f>'ACLR-rel'!C8</f>
        <v>1.0178570151057564</v>
      </c>
      <c r="P12" s="305">
        <f>'ACLR-rel'!D8</f>
        <v>1.2214577820511576</v>
      </c>
      <c r="Q12" s="307">
        <f>'ACLR-rel'!E8</f>
        <v>1.292762074010527</v>
      </c>
      <c r="R12" s="286">
        <f>'ACLR-rel'!C9</f>
        <v>1.3653103578796044</v>
      </c>
      <c r="S12" s="147">
        <f>'ACLR-rel'!D9</f>
        <v>1.4619200160519499</v>
      </c>
      <c r="T12" s="149">
        <f>'ACLR-rel'!E9</f>
        <v>1.4619200160519499</v>
      </c>
      <c r="U12" s="148" t="s">
        <v>395</v>
      </c>
      <c r="V12" s="147" t="s">
        <v>395</v>
      </c>
      <c r="W12" s="149" t="s">
        <v>395</v>
      </c>
      <c r="X12" s="155">
        <f>'ACLR-rel'!C10</f>
        <v>1</v>
      </c>
      <c r="Y12" s="156">
        <f>'ACLR-rel'!D10</f>
        <v>1.2</v>
      </c>
      <c r="Z12" s="192">
        <f>'ACLR-rel'!E10</f>
        <v>1.2</v>
      </c>
      <c r="AA12" s="194" t="str">
        <f t="shared" si="2"/>
        <v>x</v>
      </c>
      <c r="AB12" s="194" t="str">
        <f t="shared" si="3"/>
        <v>x</v>
      </c>
      <c r="AC12" s="194" t="str">
        <f t="shared" si="4"/>
        <v>x</v>
      </c>
      <c r="AE12" s="209" t="s">
        <v>545</v>
      </c>
    </row>
    <row r="13" spans="2:31">
      <c r="B13" s="170" t="s">
        <v>383</v>
      </c>
      <c r="C13" s="148">
        <f>OBUE!C4</f>
        <v>1.1484385225165517</v>
      </c>
      <c r="D13" s="147">
        <f>OBUE!D4</f>
        <v>1.2963786792446101</v>
      </c>
      <c r="E13" s="149">
        <f>OBUE!E4</f>
        <v>1.2963786792446101</v>
      </c>
      <c r="F13" s="148">
        <f>OBUE!C5</f>
        <v>1.3853899468688708</v>
      </c>
      <c r="G13" s="147">
        <f>OBUE!D5</f>
        <v>1.5104199487842225</v>
      </c>
      <c r="H13" s="149">
        <f>OBUE!E5</f>
        <v>1.5104199487842225</v>
      </c>
      <c r="I13" s="148">
        <f>OBUE!C6</f>
        <v>1.261064170486216</v>
      </c>
      <c r="J13" s="147">
        <f>OBUE!D6</f>
        <v>1.3343320584037877</v>
      </c>
      <c r="K13" s="149">
        <f>OBUE!E6</f>
        <v>1.3343320584037877</v>
      </c>
      <c r="L13" s="153" t="s">
        <v>395</v>
      </c>
      <c r="M13" s="68" t="s">
        <v>395</v>
      </c>
      <c r="N13" s="282" t="s">
        <v>395</v>
      </c>
      <c r="O13" s="304">
        <f>OBUE!C8</f>
        <v>1.2378288903829424</v>
      </c>
      <c r="P13" s="305">
        <f>OBUE!D8</f>
        <v>1.4031462797584577</v>
      </c>
      <c r="Q13" s="307">
        <f>OBUE!E8</f>
        <v>1.4938918889040576</v>
      </c>
      <c r="R13" s="286">
        <f>OBUE!C9</f>
        <v>1.3974309762322192</v>
      </c>
      <c r="S13" s="147">
        <f>OBUE!D9</f>
        <v>1.4619200160519499</v>
      </c>
      <c r="T13" s="149">
        <f>OBUE!E9</f>
        <v>1.4619200160519499</v>
      </c>
      <c r="U13" s="148" t="s">
        <v>402</v>
      </c>
      <c r="V13" s="147" t="s">
        <v>402</v>
      </c>
      <c r="W13" s="149" t="s">
        <v>402</v>
      </c>
      <c r="X13" s="155">
        <f>OBUE!C10</f>
        <v>1.8</v>
      </c>
      <c r="Y13" s="156">
        <f>OBUE!D10</f>
        <v>2</v>
      </c>
      <c r="Z13" s="192">
        <f>OBUE!E10</f>
        <v>2</v>
      </c>
      <c r="AA13" s="194" t="str">
        <f t="shared" si="2"/>
        <v/>
      </c>
      <c r="AB13" s="194" t="str">
        <f t="shared" si="3"/>
        <v/>
      </c>
      <c r="AC13" s="194" t="str">
        <f t="shared" si="4"/>
        <v/>
      </c>
      <c r="AE13" s="209" t="s">
        <v>545</v>
      </c>
    </row>
    <row r="14" spans="2:31">
      <c r="B14" s="170" t="s">
        <v>384</v>
      </c>
      <c r="C14" s="148">
        <f>SEM!C3</f>
        <v>1.1484385225165517</v>
      </c>
      <c r="D14" s="147">
        <f>SEM!D3</f>
        <v>1.2963786792446101</v>
      </c>
      <c r="E14" s="149">
        <f>SEM!E3</f>
        <v>1.2963786792446101</v>
      </c>
      <c r="F14" s="148">
        <f>SEM!C4</f>
        <v>1.3853899468688708</v>
      </c>
      <c r="G14" s="147">
        <f>SEM!D4</f>
        <v>1.5104199487842225</v>
      </c>
      <c r="H14" s="149">
        <f>SEM!E4</f>
        <v>1.5104199487842225</v>
      </c>
      <c r="I14" s="148">
        <f>SEM!C5</f>
        <v>1.261064170486216</v>
      </c>
      <c r="J14" s="147">
        <f>SEM!D5</f>
        <v>1.3343320584037877</v>
      </c>
      <c r="K14" s="149">
        <f>SEM!E5</f>
        <v>1.3343320584037877</v>
      </c>
      <c r="L14" s="153" t="s">
        <v>395</v>
      </c>
      <c r="M14" s="68" t="s">
        <v>395</v>
      </c>
      <c r="N14" s="282" t="s">
        <v>395</v>
      </c>
      <c r="O14" s="304">
        <f>SEM!C7</f>
        <v>1.2378288903829424</v>
      </c>
      <c r="P14" s="305">
        <f>SEM!D7</f>
        <v>1.4031462797584577</v>
      </c>
      <c r="Q14" s="307">
        <f>SEM!E7</f>
        <v>1.4938918889040576</v>
      </c>
      <c r="R14" s="286">
        <f>SEM!C8</f>
        <v>1.3974309762322192</v>
      </c>
      <c r="S14" s="147">
        <f>SEM!D8</f>
        <v>1.4619200160519499</v>
      </c>
      <c r="T14" s="149">
        <f>SEM!E8</f>
        <v>1.4619200160519499</v>
      </c>
      <c r="U14" s="148" t="s">
        <v>395</v>
      </c>
      <c r="V14" s="147" t="s">
        <v>395</v>
      </c>
      <c r="W14" s="149" t="s">
        <v>395</v>
      </c>
      <c r="X14" s="155">
        <f>SEM!C9</f>
        <v>1.8</v>
      </c>
      <c r="Y14" s="156">
        <f>SEM!D9</f>
        <v>2</v>
      </c>
      <c r="Z14" s="192">
        <f>SEM!E9</f>
        <v>2</v>
      </c>
      <c r="AA14" s="194" t="str">
        <f t="shared" si="2"/>
        <v/>
      </c>
      <c r="AB14" s="194" t="str">
        <f t="shared" si="3"/>
        <v/>
      </c>
      <c r="AC14" s="194" t="str">
        <f t="shared" si="4"/>
        <v/>
      </c>
      <c r="AE14" s="209" t="s">
        <v>545</v>
      </c>
    </row>
    <row r="15" spans="2:31" ht="12.75" thickBot="1">
      <c r="B15" s="170" t="s">
        <v>387</v>
      </c>
      <c r="C15" s="148">
        <f>'COEX EM'!C5</f>
        <v>2.615341420328392</v>
      </c>
      <c r="D15" s="147">
        <f>'COEX EM'!D5</f>
        <v>3.0520409338154906</v>
      </c>
      <c r="E15" s="149">
        <f>'COEX EM'!E5</f>
        <v>3.4660752821722345</v>
      </c>
      <c r="F15" s="148" t="s">
        <v>395</v>
      </c>
      <c r="G15" s="147" t="s">
        <v>395</v>
      </c>
      <c r="H15" s="149" t="s">
        <v>395</v>
      </c>
      <c r="I15" s="148" t="s">
        <v>395</v>
      </c>
      <c r="J15" s="147" t="s">
        <v>395</v>
      </c>
      <c r="K15" s="149" t="s">
        <v>395</v>
      </c>
      <c r="L15" s="148" t="s">
        <v>395</v>
      </c>
      <c r="M15" s="147" t="s">
        <v>395</v>
      </c>
      <c r="N15" s="283" t="s">
        <v>395</v>
      </c>
      <c r="O15" s="150" t="s">
        <v>395</v>
      </c>
      <c r="P15" s="151" t="s">
        <v>395</v>
      </c>
      <c r="Q15" s="152" t="s">
        <v>395</v>
      </c>
      <c r="R15" s="286" t="s">
        <v>395</v>
      </c>
      <c r="S15" s="147" t="s">
        <v>395</v>
      </c>
      <c r="T15" s="149" t="s">
        <v>395</v>
      </c>
      <c r="U15" s="153" t="s">
        <v>403</v>
      </c>
      <c r="V15" s="68" t="s">
        <v>403</v>
      </c>
      <c r="W15" s="154" t="s">
        <v>403</v>
      </c>
      <c r="X15" s="155">
        <f>'COEX EM'!C6</f>
        <v>2.6</v>
      </c>
      <c r="Y15" s="156">
        <f>'COEX EM'!D6</f>
        <v>3</v>
      </c>
      <c r="Z15" s="192">
        <f>'COEX EM'!E6</f>
        <v>3.5</v>
      </c>
      <c r="AA15" s="194" t="str">
        <f t="shared" si="2"/>
        <v/>
      </c>
      <c r="AB15" s="194" t="str">
        <f t="shared" si="3"/>
        <v>x</v>
      </c>
      <c r="AC15" s="194" t="str">
        <f t="shared" si="4"/>
        <v/>
      </c>
      <c r="AE15" s="205"/>
    </row>
    <row r="16" spans="2:31" ht="12.75" customHeight="1" thickBot="1">
      <c r="C16" s="146"/>
      <c r="F16" s="146"/>
      <c r="I16" s="146"/>
      <c r="R16" s="146"/>
      <c r="U16" s="146"/>
      <c r="X16" s="146"/>
    </row>
    <row r="17" spans="2:29" ht="12" customHeight="1">
      <c r="B17" s="179"/>
      <c r="C17" s="341" t="s">
        <v>170</v>
      </c>
      <c r="D17" s="342"/>
      <c r="E17" s="343"/>
      <c r="F17" s="341" t="s">
        <v>393</v>
      </c>
      <c r="G17" s="342"/>
      <c r="H17" s="343"/>
      <c r="I17" s="344" t="s">
        <v>394</v>
      </c>
      <c r="J17" s="345"/>
      <c r="K17" s="346"/>
      <c r="L17" s="329" t="s">
        <v>442</v>
      </c>
      <c r="M17" s="330"/>
      <c r="N17" s="331"/>
      <c r="O17" s="146"/>
      <c r="P17" s="349" t="s">
        <v>546</v>
      </c>
      <c r="Q17" s="349"/>
      <c r="R17" s="349"/>
      <c r="S17" s="349"/>
      <c r="T17" s="349"/>
      <c r="U17" s="349"/>
      <c r="V17" s="349"/>
      <c r="X17" s="146"/>
    </row>
    <row r="18" spans="2:29" ht="45">
      <c r="B18" s="170"/>
      <c r="C18" s="180" t="s">
        <v>162</v>
      </c>
      <c r="D18" s="126" t="s">
        <v>163</v>
      </c>
      <c r="E18" s="178" t="s">
        <v>401</v>
      </c>
      <c r="F18" s="180" t="s">
        <v>162</v>
      </c>
      <c r="G18" s="126" t="s">
        <v>506</v>
      </c>
      <c r="H18" s="178" t="s">
        <v>401</v>
      </c>
      <c r="I18" s="88" t="s">
        <v>162</v>
      </c>
      <c r="J18" s="87" t="s">
        <v>163</v>
      </c>
      <c r="K18" s="181" t="s">
        <v>405</v>
      </c>
      <c r="L18" s="193" t="s">
        <v>162</v>
      </c>
      <c r="M18" s="193" t="s">
        <v>163</v>
      </c>
      <c r="N18" s="193" t="s">
        <v>511</v>
      </c>
      <c r="O18" s="146"/>
      <c r="P18" s="325"/>
      <c r="Q18" s="326"/>
      <c r="R18" s="326"/>
      <c r="S18" s="326"/>
      <c r="T18" s="326"/>
      <c r="U18" s="326"/>
      <c r="V18" s="327"/>
      <c r="X18" s="146"/>
    </row>
    <row r="19" spans="2:29">
      <c r="B19" s="170" t="s">
        <v>385</v>
      </c>
      <c r="C19" s="148">
        <f>'OOB EM'!C3</f>
        <v>2.2939174643681786</v>
      </c>
      <c r="D19" s="147">
        <f>'OOB EM'!D3</f>
        <v>4.1357888888739627</v>
      </c>
      <c r="E19" s="149">
        <f>'OOB EM'!E3</f>
        <v>4.1357888888739627</v>
      </c>
      <c r="F19" s="148">
        <f>'OOB EM'!C4</f>
        <v>3.2894927835964825</v>
      </c>
      <c r="G19" s="147">
        <f>'OOB EM'!D4</f>
        <v>3.3762576402480504</v>
      </c>
      <c r="H19" s="149">
        <f>'OOB EM'!E4</f>
        <v>3.3762576402480504</v>
      </c>
      <c r="I19" s="182">
        <f>'OOB EM'!C5</f>
        <v>2.2999999999999998</v>
      </c>
      <c r="J19" s="156">
        <f>'OOB EM'!D5</f>
        <v>4.2</v>
      </c>
      <c r="K19" s="157">
        <f>'OOB EM'!E5</f>
        <v>4.2</v>
      </c>
      <c r="L19" s="194" t="str">
        <f>IF(ROUND(MAX(C19,F19),1)&gt;I19,"x","")</f>
        <v>x</v>
      </c>
      <c r="M19" s="194" t="str">
        <f t="shared" ref="M19:M20" si="5">IF(ROUND(MAX(D19,G19),1)&gt;J19,"x","")</f>
        <v/>
      </c>
      <c r="N19" s="194" t="str">
        <f t="shared" ref="N19:N20" si="6">IF(ROUND(MAX(E19,H19),1)&gt;K19,"x","")</f>
        <v/>
      </c>
      <c r="P19" s="325"/>
      <c r="Q19" s="326"/>
      <c r="R19" s="326"/>
      <c r="S19" s="326"/>
      <c r="T19" s="326"/>
      <c r="U19" s="326"/>
      <c r="V19" s="327"/>
      <c r="AA19" s="146"/>
      <c r="AB19" s="146"/>
      <c r="AC19" s="146"/>
    </row>
    <row r="20" spans="2:29" ht="12.75" thickBot="1">
      <c r="B20" s="171" t="s">
        <v>386</v>
      </c>
      <c r="C20" s="150">
        <f>'RX EM'!C3</f>
        <v>2.5022504857294625</v>
      </c>
      <c r="D20" s="151">
        <f>'RX EM'!D3</f>
        <v>4.2548736636160331</v>
      </c>
      <c r="E20" s="152">
        <f>'RX EM'!E3</f>
        <v>4.2548736636160331</v>
      </c>
      <c r="F20" s="150">
        <f>'RX EM'!C4</f>
        <v>0</v>
      </c>
      <c r="G20" s="151">
        <f>'RX EM'!D4</f>
        <v>0</v>
      </c>
      <c r="H20" s="152">
        <f>'RX EM'!E4</f>
        <v>0</v>
      </c>
      <c r="I20" s="183">
        <f>'RX EM'!C5</f>
        <v>2.5</v>
      </c>
      <c r="J20" s="158">
        <f>'RX EM'!D5</f>
        <v>4.2</v>
      </c>
      <c r="K20" s="159">
        <f>'RX EM'!E5</f>
        <v>4.2</v>
      </c>
      <c r="L20" s="194" t="str">
        <f t="shared" ref="L20" si="7">IF(ROUND(MAX(C20,F20),1)&gt;I20,"x","")</f>
        <v/>
      </c>
      <c r="M20" s="194" t="str">
        <f t="shared" si="5"/>
        <v>x</v>
      </c>
      <c r="N20" s="194" t="str">
        <f t="shared" si="6"/>
        <v>x</v>
      </c>
      <c r="P20" s="325"/>
      <c r="Q20" s="326"/>
      <c r="R20" s="326"/>
      <c r="S20" s="326"/>
      <c r="T20" s="326"/>
      <c r="U20" s="326"/>
      <c r="V20" s="327"/>
      <c r="AA20" s="146"/>
      <c r="AB20" s="146"/>
      <c r="AC20" s="146"/>
    </row>
    <row r="21" spans="2:29">
      <c r="C21" s="146"/>
      <c r="I21" s="146"/>
      <c r="U21" s="146"/>
      <c r="AA21" s="146"/>
      <c r="AB21" s="146"/>
      <c r="AC21" s="146"/>
    </row>
    <row r="22" spans="2:29">
      <c r="C22" s="146"/>
      <c r="I22" s="146"/>
      <c r="U22" s="146"/>
      <c r="AA22" s="146"/>
      <c r="AB22" s="146"/>
      <c r="AC22" s="146"/>
    </row>
    <row r="23" spans="2:29">
      <c r="C23" s="146"/>
      <c r="I23" s="146"/>
      <c r="AA23" s="146"/>
      <c r="AB23" s="146"/>
      <c r="AC23" s="146"/>
    </row>
    <row r="24" spans="2:29">
      <c r="I24" s="146"/>
      <c r="AA24" s="146"/>
      <c r="AB24" s="146"/>
      <c r="AC24" s="146"/>
    </row>
    <row r="25" spans="2:29">
      <c r="AA25" s="146"/>
      <c r="AB25" s="146"/>
      <c r="AC25" s="146"/>
    </row>
    <row r="26" spans="2:29">
      <c r="C26" s="146"/>
      <c r="AA26" s="146"/>
      <c r="AB26" s="146"/>
      <c r="AC26" s="146"/>
    </row>
    <row r="27" spans="2:29">
      <c r="C27" s="146"/>
    </row>
    <row r="29" spans="2:29">
      <c r="C29" s="146"/>
    </row>
  </sheetData>
  <mergeCells count="19">
    <mergeCell ref="B2:B4"/>
    <mergeCell ref="R3:T3"/>
    <mergeCell ref="X3:Z3"/>
    <mergeCell ref="C17:E17"/>
    <mergeCell ref="F17:H17"/>
    <mergeCell ref="I17:K17"/>
    <mergeCell ref="U3:W3"/>
    <mergeCell ref="C3:E3"/>
    <mergeCell ref="F3:H3"/>
    <mergeCell ref="I3:K3"/>
    <mergeCell ref="L3:N3"/>
    <mergeCell ref="O3:Q3"/>
    <mergeCell ref="C2:Z2"/>
    <mergeCell ref="P17:V17"/>
    <mergeCell ref="P18:V18"/>
    <mergeCell ref="P19:V19"/>
    <mergeCell ref="P20:V20"/>
    <mergeCell ref="AA2:AC3"/>
    <mergeCell ref="L17:N17"/>
  </mergeCells>
  <phoneticPr fontId="7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"/>
  <sheetViews>
    <sheetView zoomScale="85" zoomScaleNormal="85" workbookViewId="0"/>
  </sheetViews>
  <sheetFormatPr defaultColWidth="9.140625" defaultRowHeight="15"/>
  <cols>
    <col min="1" max="1" width="9.140625" style="2"/>
    <col min="2" max="2" width="46.7109375" style="95" customWidth="1"/>
    <col min="3" max="5" width="13.42578125" style="223" bestFit="1" customWidth="1"/>
    <col min="6" max="6" width="9.140625" style="2"/>
    <col min="7" max="7" width="10.140625" style="223" bestFit="1" customWidth="1"/>
    <col min="8" max="8" width="9.140625" style="2"/>
    <col min="9" max="11" width="10.140625" style="2" bestFit="1" customWidth="1"/>
    <col min="12" max="12" width="4.42578125" style="33" customWidth="1"/>
    <col min="13" max="15" width="5" style="2" customWidth="1"/>
    <col min="16" max="16" width="4.42578125" style="2" customWidth="1"/>
    <col min="17" max="17" width="33.7109375" style="205" customWidth="1"/>
    <col min="18" max="16384" width="9.140625" style="2"/>
  </cols>
  <sheetData>
    <row r="1" spans="1:17" ht="29.25" customHeight="1">
      <c r="B1" s="407" t="s">
        <v>519</v>
      </c>
      <c r="C1" s="408"/>
      <c r="D1" s="408"/>
      <c r="E1" s="408"/>
      <c r="Q1" s="209"/>
    </row>
    <row r="2" spans="1:17">
      <c r="B2" s="393"/>
      <c r="C2" s="392" t="s">
        <v>131</v>
      </c>
      <c r="D2" s="392"/>
      <c r="E2" s="392"/>
      <c r="Q2" s="301" t="s">
        <v>546</v>
      </c>
    </row>
    <row r="3" spans="1:17" ht="15.75" thickBot="1">
      <c r="B3" s="393"/>
      <c r="C3" s="172" t="s">
        <v>508</v>
      </c>
      <c r="D3" s="173" t="s">
        <v>507</v>
      </c>
      <c r="E3" s="174" t="s">
        <v>509</v>
      </c>
    </row>
    <row r="4" spans="1:17">
      <c r="B4" s="227" t="s">
        <v>455</v>
      </c>
      <c r="C4" s="45">
        <f>I40</f>
        <v>0.86971894310748454</v>
      </c>
      <c r="D4" s="45">
        <f>J40</f>
        <v>1.0574013807443225</v>
      </c>
      <c r="E4" s="45">
        <f>K40</f>
        <v>1.0574013807443225</v>
      </c>
    </row>
    <row r="5" spans="1:17">
      <c r="B5" s="228" t="s">
        <v>456</v>
      </c>
      <c r="C5" s="45">
        <f>I68</f>
        <v>1.1142519036938341</v>
      </c>
      <c r="D5" s="45">
        <f>J68</f>
        <v>1.2663413527502501</v>
      </c>
      <c r="E5" s="45">
        <f>K68</f>
        <v>1.2663413527502501</v>
      </c>
    </row>
    <row r="6" spans="1:17">
      <c r="B6" s="228" t="s">
        <v>457</v>
      </c>
      <c r="C6" s="45">
        <f>I148</f>
        <v>0.90418250010050505</v>
      </c>
      <c r="D6" s="45">
        <f>J148</f>
        <v>1.095231882844907</v>
      </c>
      <c r="E6" s="45">
        <f>K148</f>
        <v>1.095231882844907</v>
      </c>
      <c r="Q6" s="209"/>
    </row>
    <row r="7" spans="1:17">
      <c r="B7" s="228" t="s">
        <v>458</v>
      </c>
      <c r="C7" s="45">
        <f>I114</f>
        <v>1.0143032130029404</v>
      </c>
      <c r="D7" s="45">
        <f>J114</f>
        <v>1.1040698383291196</v>
      </c>
      <c r="E7" s="45">
        <f>K114</f>
        <v>1.1040698383291196</v>
      </c>
    </row>
    <row r="8" spans="1:17">
      <c r="B8" s="228" t="s">
        <v>459</v>
      </c>
      <c r="C8" s="145">
        <f>I179</f>
        <v>0.98474380519334404</v>
      </c>
      <c r="D8" s="145">
        <f t="shared" ref="D8:E8" si="0">J179</f>
        <v>1.1858834185534428</v>
      </c>
      <c r="E8" s="311">
        <f t="shared" si="0"/>
        <v>1.2919802536158722</v>
      </c>
      <c r="Q8" s="209" t="s">
        <v>545</v>
      </c>
    </row>
    <row r="9" spans="1:17">
      <c r="B9" s="225" t="s">
        <v>454</v>
      </c>
      <c r="C9" s="226">
        <v>1.1000000000000001</v>
      </c>
      <c r="D9" s="226">
        <v>1.3</v>
      </c>
      <c r="E9" s="226">
        <v>1.3</v>
      </c>
    </row>
    <row r="10" spans="1:17">
      <c r="B10" s="229"/>
      <c r="C10" s="59"/>
      <c r="D10" s="59"/>
      <c r="E10" s="59"/>
      <c r="Q10" s="209"/>
    </row>
    <row r="11" spans="1:17">
      <c r="A11" s="398" t="s">
        <v>520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</row>
    <row r="12" spans="1:17">
      <c r="A12" s="396" t="s">
        <v>179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M12" s="394" t="s">
        <v>103</v>
      </c>
      <c r="N12" s="394"/>
      <c r="O12" s="394"/>
    </row>
    <row r="13" spans="1:17" ht="22.5" customHeight="1">
      <c r="A13" s="382" t="s">
        <v>0</v>
      </c>
      <c r="B13" s="400" t="s">
        <v>1</v>
      </c>
      <c r="C13" s="383" t="s">
        <v>2</v>
      </c>
      <c r="D13" s="383"/>
      <c r="E13" s="383"/>
      <c r="F13" s="382" t="s">
        <v>3</v>
      </c>
      <c r="G13" s="383" t="s">
        <v>4</v>
      </c>
      <c r="H13" s="391" t="s">
        <v>5</v>
      </c>
      <c r="I13" s="389" t="s">
        <v>6</v>
      </c>
      <c r="J13" s="389"/>
      <c r="K13" s="389"/>
      <c r="L13" s="34"/>
      <c r="M13" s="394"/>
      <c r="N13" s="394"/>
      <c r="O13" s="394"/>
    </row>
    <row r="14" spans="1:17" s="1" customFormat="1" ht="24.75" thickBot="1">
      <c r="A14" s="382"/>
      <c r="B14" s="400"/>
      <c r="C14" s="172" t="s">
        <v>508</v>
      </c>
      <c r="D14" s="173" t="s">
        <v>507</v>
      </c>
      <c r="E14" s="174" t="s">
        <v>509</v>
      </c>
      <c r="F14" s="382"/>
      <c r="G14" s="383"/>
      <c r="H14" s="391"/>
      <c r="I14" s="172" t="s">
        <v>508</v>
      </c>
      <c r="J14" s="173" t="s">
        <v>507</v>
      </c>
      <c r="K14" s="174" t="s">
        <v>509</v>
      </c>
      <c r="L14" s="35"/>
      <c r="M14" s="394"/>
      <c r="N14" s="394"/>
      <c r="O14" s="394"/>
      <c r="Q14" s="205"/>
    </row>
    <row r="15" spans="1:17">
      <c r="A15" s="387" t="s">
        <v>7</v>
      </c>
      <c r="B15" s="387"/>
      <c r="C15" s="387"/>
      <c r="D15" s="387"/>
      <c r="E15" s="387"/>
      <c r="F15" s="387"/>
      <c r="G15" s="387"/>
      <c r="H15" s="387"/>
      <c r="I15" s="387"/>
      <c r="J15" s="387"/>
      <c r="K15" s="11"/>
      <c r="L15" s="28"/>
      <c r="M15" s="19"/>
      <c r="N15" s="19"/>
      <c r="O15" s="19"/>
    </row>
    <row r="16" spans="1:17" ht="22.5">
      <c r="A16" s="8" t="str">
        <f>'IA-Er'!B5</f>
        <v>A1-1</v>
      </c>
      <c r="B16" s="69" t="str">
        <f>'IA-Er'!C5</f>
        <v>Positioning misalignment between the AAS BS and the reference antenna</v>
      </c>
      <c r="C16" s="221">
        <f>'IA-Er'!D5</f>
        <v>0.03</v>
      </c>
      <c r="D16" s="221">
        <f>'IA-Er'!E5</f>
        <v>0.03</v>
      </c>
      <c r="E16" s="221">
        <f>'IA-Er'!F5</f>
        <v>0.03</v>
      </c>
      <c r="F16" s="8" t="str">
        <f>'IA-Er'!G5</f>
        <v>Rectangular</v>
      </c>
      <c r="G16" s="221">
        <f>'IA-Er'!H5</f>
        <v>1.7320508075688772</v>
      </c>
      <c r="H16" s="6">
        <f>'IA-Er'!I5</f>
        <v>1</v>
      </c>
      <c r="I16" s="220">
        <f>C16/$G16</f>
        <v>1.7320508075688773E-2</v>
      </c>
      <c r="J16" s="220">
        <f t="shared" ref="J16:J24" si="1">D16/$G16</f>
        <v>1.7320508075688773E-2</v>
      </c>
      <c r="K16" s="220">
        <f t="shared" ref="K16:K24" si="2">E16/$G16</f>
        <v>1.7320508075688773E-2</v>
      </c>
      <c r="L16" s="29"/>
      <c r="M16" s="20">
        <f t="shared" ref="M16:M38" si="3">I16^2</f>
        <v>3.0000000000000003E-4</v>
      </c>
      <c r="N16" s="20">
        <f t="shared" ref="N16:N38" si="4">J16^2</f>
        <v>3.0000000000000003E-4</v>
      </c>
      <c r="O16" s="20">
        <f t="shared" ref="O16:O38" si="5">K16^2</f>
        <v>3.0000000000000003E-4</v>
      </c>
      <c r="Q16" s="206"/>
    </row>
    <row r="17" spans="1:15" ht="22.5">
      <c r="A17" s="8" t="str">
        <f>'IA-Er'!B6</f>
        <v>A1-2</v>
      </c>
      <c r="B17" s="69" t="str">
        <f>'IA-Er'!C6</f>
        <v>Pointing misalignment between the AAS BS and the receiving antenna</v>
      </c>
      <c r="C17" s="221">
        <f>'IA-Er'!D6</f>
        <v>0.3</v>
      </c>
      <c r="D17" s="221">
        <f>'IA-Er'!E6</f>
        <v>0.3</v>
      </c>
      <c r="E17" s="221">
        <f>'IA-Er'!F6</f>
        <v>0.3</v>
      </c>
      <c r="F17" s="8" t="str">
        <f>'IA-Er'!G6</f>
        <v>Rectangular</v>
      </c>
      <c r="G17" s="221">
        <f>'IA-Er'!H6</f>
        <v>1.7320508075688772</v>
      </c>
      <c r="H17" s="6">
        <f>'IA-Er'!I6</f>
        <v>1</v>
      </c>
      <c r="I17" s="220">
        <f t="shared" ref="I17:I24" si="6">C17/$G17</f>
        <v>0.17320508075688773</v>
      </c>
      <c r="J17" s="220">
        <f t="shared" si="1"/>
        <v>0.17320508075688773</v>
      </c>
      <c r="K17" s="220">
        <f t="shared" si="2"/>
        <v>0.17320508075688773</v>
      </c>
      <c r="L17" s="29"/>
      <c r="M17" s="20">
        <f t="shared" si="3"/>
        <v>0.03</v>
      </c>
      <c r="N17" s="20">
        <f t="shared" si="4"/>
        <v>0.03</v>
      </c>
      <c r="O17" s="20">
        <f t="shared" si="5"/>
        <v>0.03</v>
      </c>
    </row>
    <row r="18" spans="1:15">
      <c r="A18" s="8" t="str">
        <f>'IA-Er'!B7</f>
        <v>A1-3</v>
      </c>
      <c r="B18" s="69" t="str">
        <f>'IA-Er'!C7</f>
        <v>Quality of quiet zone</v>
      </c>
      <c r="C18" s="221">
        <f>'IA-Er'!D7</f>
        <v>0.1</v>
      </c>
      <c r="D18" s="221">
        <f>'IA-Er'!E7</f>
        <v>0.1</v>
      </c>
      <c r="E18" s="221">
        <f>'IA-Er'!F7</f>
        <v>0.1</v>
      </c>
      <c r="F18" s="8" t="str">
        <f>'IA-Er'!G7</f>
        <v>Gaussian</v>
      </c>
      <c r="G18" s="221">
        <f>'IA-Er'!H7</f>
        <v>1</v>
      </c>
      <c r="H18" s="6">
        <f>'IA-Er'!I7</f>
        <v>1</v>
      </c>
      <c r="I18" s="220">
        <f t="shared" si="6"/>
        <v>0.1</v>
      </c>
      <c r="J18" s="220">
        <f t="shared" si="1"/>
        <v>0.1</v>
      </c>
      <c r="K18" s="220">
        <f t="shared" si="2"/>
        <v>0.1</v>
      </c>
      <c r="L18" s="29"/>
      <c r="M18" s="20">
        <f t="shared" si="3"/>
        <v>1.0000000000000002E-2</v>
      </c>
      <c r="N18" s="20">
        <f t="shared" si="4"/>
        <v>1.0000000000000002E-2</v>
      </c>
      <c r="O18" s="20">
        <f t="shared" si="5"/>
        <v>1.0000000000000002E-2</v>
      </c>
    </row>
    <row r="19" spans="1:15" ht="13.5" customHeight="1">
      <c r="A19" s="8" t="str">
        <f>'IA-Er'!B8</f>
        <v>A1-4a</v>
      </c>
      <c r="B19" s="69" t="str">
        <f>'IA-Er'!C8</f>
        <v>Polarization mismatch between the AAS BS and the receiving antenna</v>
      </c>
      <c r="C19" s="221">
        <f>'IA-Er'!D8</f>
        <v>0.01</v>
      </c>
      <c r="D19" s="221">
        <f>'IA-Er'!E8</f>
        <v>0.01</v>
      </c>
      <c r="E19" s="221">
        <f>'IA-Er'!F8</f>
        <v>0.01</v>
      </c>
      <c r="F19" s="8" t="str">
        <f>'IA-Er'!G8</f>
        <v>Rectangular</v>
      </c>
      <c r="G19" s="221">
        <f>'IA-Er'!H8</f>
        <v>1.7320508075688772</v>
      </c>
      <c r="H19" s="6">
        <f>'IA-Er'!I8</f>
        <v>1</v>
      </c>
      <c r="I19" s="220">
        <f t="shared" si="6"/>
        <v>5.773502691896258E-3</v>
      </c>
      <c r="J19" s="220">
        <f t="shared" si="1"/>
        <v>5.773502691896258E-3</v>
      </c>
      <c r="K19" s="220">
        <f t="shared" si="2"/>
        <v>5.773502691896258E-3</v>
      </c>
      <c r="L19" s="29"/>
      <c r="M19" s="20">
        <f t="shared" si="3"/>
        <v>3.3333333333333335E-5</v>
      </c>
      <c r="N19" s="20">
        <f t="shared" si="4"/>
        <v>3.3333333333333335E-5</v>
      </c>
      <c r="O19" s="20">
        <f t="shared" si="5"/>
        <v>3.3333333333333335E-5</v>
      </c>
    </row>
    <row r="20" spans="1:15" ht="22.5">
      <c r="A20" s="8" t="str">
        <f>'IA-Er'!B9</f>
        <v>A1-5</v>
      </c>
      <c r="B20" s="69" t="str">
        <f>'IA-Er'!C9</f>
        <v>Mutual coupling between the AAS BS and the receiving antenna</v>
      </c>
      <c r="C20" s="221">
        <f>'IA-Er'!D9</f>
        <v>0</v>
      </c>
      <c r="D20" s="221">
        <f>'IA-Er'!E9</f>
        <v>0</v>
      </c>
      <c r="E20" s="221">
        <f>'IA-Er'!F9</f>
        <v>0</v>
      </c>
      <c r="F20" s="8" t="str">
        <f>'IA-Er'!G9</f>
        <v>Rectangular</v>
      </c>
      <c r="G20" s="221">
        <f>'IA-Er'!H9</f>
        <v>1.7320508075688772</v>
      </c>
      <c r="H20" s="6">
        <f>'IA-Er'!I9</f>
        <v>1</v>
      </c>
      <c r="I20" s="220">
        <f t="shared" si="6"/>
        <v>0</v>
      </c>
      <c r="J20" s="220">
        <f t="shared" si="1"/>
        <v>0</v>
      </c>
      <c r="K20" s="220">
        <f t="shared" si="2"/>
        <v>0</v>
      </c>
      <c r="L20" s="29"/>
      <c r="M20" s="20">
        <f t="shared" si="3"/>
        <v>0</v>
      </c>
      <c r="N20" s="20">
        <f t="shared" si="4"/>
        <v>0</v>
      </c>
      <c r="O20" s="20">
        <f t="shared" si="5"/>
        <v>0</v>
      </c>
    </row>
    <row r="21" spans="1:15">
      <c r="A21" s="8" t="str">
        <f>'IA-Er'!B10</f>
        <v>A1-6</v>
      </c>
      <c r="B21" s="69" t="str">
        <f>'IA-Er'!C10</f>
        <v>Phase curvature</v>
      </c>
      <c r="C21" s="221">
        <f>'IA-Er'!D10</f>
        <v>0.05</v>
      </c>
      <c r="D21" s="221">
        <f>'IA-Er'!E10</f>
        <v>0.05</v>
      </c>
      <c r="E21" s="221">
        <f>'IA-Er'!F10</f>
        <v>0.05</v>
      </c>
      <c r="F21" s="8" t="str">
        <f>'IA-Er'!G10</f>
        <v>Gaussian</v>
      </c>
      <c r="G21" s="221">
        <f>'IA-Er'!H10</f>
        <v>1</v>
      </c>
      <c r="H21" s="6">
        <f>'IA-Er'!I10</f>
        <v>1</v>
      </c>
      <c r="I21" s="220">
        <f t="shared" si="6"/>
        <v>0.05</v>
      </c>
      <c r="J21" s="220">
        <f t="shared" si="1"/>
        <v>0.05</v>
      </c>
      <c r="K21" s="220">
        <f t="shared" si="2"/>
        <v>0.05</v>
      </c>
      <c r="L21" s="29"/>
      <c r="M21" s="20">
        <f t="shared" si="3"/>
        <v>2.5000000000000005E-3</v>
      </c>
      <c r="N21" s="20">
        <f t="shared" si="4"/>
        <v>2.5000000000000005E-3</v>
      </c>
      <c r="O21" s="20">
        <f t="shared" si="5"/>
        <v>2.5000000000000005E-3</v>
      </c>
    </row>
    <row r="22" spans="1:15" ht="22.5">
      <c r="A22" s="8" t="str">
        <f>TE!A5</f>
        <v>C1-1</v>
      </c>
      <c r="B22" s="69" t="str">
        <f>TE!B5</f>
        <v>RF power measurement equipment (e.g. spectrum analyzer, power meter)</v>
      </c>
      <c r="C22" s="221">
        <f>TE!C5</f>
        <v>0.14000000000000001</v>
      </c>
      <c r="D22" s="221">
        <f>TE!D5</f>
        <v>0.26</v>
      </c>
      <c r="E22" s="221">
        <f>TE!E5</f>
        <v>0.26</v>
      </c>
      <c r="F22" s="8" t="str">
        <f>TE!F5</f>
        <v>Gaussian</v>
      </c>
      <c r="G22" s="221">
        <f>TE!G5</f>
        <v>1</v>
      </c>
      <c r="H22" s="6">
        <f>'IA-Er'!I11</f>
        <v>1</v>
      </c>
      <c r="I22" s="220">
        <f t="shared" si="6"/>
        <v>0.14000000000000001</v>
      </c>
      <c r="J22" s="220">
        <f t="shared" si="1"/>
        <v>0.26</v>
      </c>
      <c r="K22" s="220">
        <f t="shared" si="2"/>
        <v>0.26</v>
      </c>
      <c r="L22" s="29"/>
      <c r="M22" s="20">
        <f t="shared" si="3"/>
        <v>1.9600000000000003E-2</v>
      </c>
      <c r="N22" s="20">
        <f t="shared" si="4"/>
        <v>6.7600000000000007E-2</v>
      </c>
      <c r="O22" s="20">
        <f t="shared" si="5"/>
        <v>6.7600000000000007E-2</v>
      </c>
    </row>
    <row r="23" spans="1:15">
      <c r="A23" s="8" t="str">
        <f>'IA-Er'!B12</f>
        <v>A1-7</v>
      </c>
      <c r="B23" s="69" t="str">
        <f>'IA-Er'!C12</f>
        <v>Impedance mismatch in the receiving chain</v>
      </c>
      <c r="C23" s="221">
        <f>'IA-Er'!D12</f>
        <v>0.14000000000000001</v>
      </c>
      <c r="D23" s="221">
        <f>'IA-Er'!E12</f>
        <v>0.33</v>
      </c>
      <c r="E23" s="221">
        <f>'IA-Er'!F12</f>
        <v>0.33</v>
      </c>
      <c r="F23" s="8" t="str">
        <f>'IA-Er'!G12</f>
        <v>U-shaped</v>
      </c>
      <c r="G23" s="221">
        <f>'IA-Er'!H12</f>
        <v>1.4142135623730951</v>
      </c>
      <c r="H23" s="6">
        <f>'IA-Er'!I12</f>
        <v>1</v>
      </c>
      <c r="I23" s="220">
        <f t="shared" si="6"/>
        <v>9.899494936611665E-2</v>
      </c>
      <c r="J23" s="220">
        <f t="shared" si="1"/>
        <v>0.23334523779156069</v>
      </c>
      <c r="K23" s="220">
        <f t="shared" si="2"/>
        <v>0.23334523779156069</v>
      </c>
      <c r="L23" s="29"/>
      <c r="M23" s="20">
        <f t="shared" si="3"/>
        <v>9.7999999999999997E-3</v>
      </c>
      <c r="N23" s="20">
        <f t="shared" si="4"/>
        <v>5.4450000000000005E-2</v>
      </c>
      <c r="O23" s="20">
        <f t="shared" si="5"/>
        <v>5.4450000000000005E-2</v>
      </c>
    </row>
    <row r="24" spans="1:15" ht="22.5">
      <c r="A24" s="8" t="str">
        <f>'IA-Er'!B13</f>
        <v>A1-8</v>
      </c>
      <c r="B24" s="69" t="str">
        <f>'IA-Er'!C13</f>
        <v>Random uncertainty</v>
      </c>
      <c r="C24" s="221">
        <f>'IA-Er'!D13</f>
        <v>0.1</v>
      </c>
      <c r="D24" s="221">
        <f>'IA-Er'!E13</f>
        <v>0.1</v>
      </c>
      <c r="E24" s="221">
        <f>'IA-Er'!F13</f>
        <v>0.1</v>
      </c>
      <c r="F24" s="8" t="str">
        <f>'IA-Er'!G13</f>
        <v>Rectangular</v>
      </c>
      <c r="G24" s="221">
        <f>'IA-Er'!H13</f>
        <v>1.7320508075688772</v>
      </c>
      <c r="H24" s="6">
        <f>'IA-Er'!I13</f>
        <v>1</v>
      </c>
      <c r="I24" s="220">
        <f t="shared" si="6"/>
        <v>5.7735026918962581E-2</v>
      </c>
      <c r="J24" s="220">
        <f t="shared" si="1"/>
        <v>5.7735026918962581E-2</v>
      </c>
      <c r="K24" s="220">
        <f t="shared" si="2"/>
        <v>5.7735026918962581E-2</v>
      </c>
      <c r="L24" s="29"/>
      <c r="M24" s="20">
        <f t="shared" si="3"/>
        <v>3.333333333333334E-3</v>
      </c>
      <c r="N24" s="20">
        <f t="shared" si="4"/>
        <v>3.333333333333334E-3</v>
      </c>
      <c r="O24" s="20">
        <f t="shared" si="5"/>
        <v>3.333333333333334E-3</v>
      </c>
    </row>
    <row r="25" spans="1:15">
      <c r="A25" s="387" t="s">
        <v>19</v>
      </c>
      <c r="B25" s="387"/>
      <c r="C25" s="387"/>
      <c r="D25" s="387"/>
      <c r="E25" s="387"/>
      <c r="F25" s="387"/>
      <c r="G25" s="387"/>
      <c r="H25" s="387"/>
      <c r="I25" s="387"/>
      <c r="J25" s="387"/>
      <c r="K25" s="11"/>
      <c r="L25" s="28"/>
      <c r="M25" s="20">
        <f t="shared" si="3"/>
        <v>0</v>
      </c>
      <c r="N25" s="20">
        <f t="shared" si="4"/>
        <v>0</v>
      </c>
      <c r="O25" s="20">
        <f t="shared" si="5"/>
        <v>0</v>
      </c>
    </row>
    <row r="26" spans="1:15" ht="22.5">
      <c r="A26" s="8" t="str">
        <f>'IA-Er'!B20</f>
        <v>A1-9</v>
      </c>
      <c r="B26" s="69" t="str">
        <f>'IA-Er'!C20</f>
        <v>Impedance mismatch between the receiving antenna and the network analyzer</v>
      </c>
      <c r="C26" s="221">
        <f>'IA-Er'!D20</f>
        <v>0.05</v>
      </c>
      <c r="D26" s="221">
        <f>'IA-Er'!E20</f>
        <v>0.05</v>
      </c>
      <c r="E26" s="221">
        <f>'IA-Er'!F20</f>
        <v>0.05</v>
      </c>
      <c r="F26" s="8" t="str">
        <f>'IA-Er'!G20</f>
        <v>U-shaped</v>
      </c>
      <c r="G26" s="221">
        <f>'IA-Er'!H20</f>
        <v>1.4142135623730951</v>
      </c>
      <c r="H26" s="6">
        <v>1</v>
      </c>
      <c r="I26" s="220">
        <f t="shared" ref="I26:I38" si="7">C26/$G26</f>
        <v>3.5355339059327376E-2</v>
      </c>
      <c r="J26" s="220">
        <f t="shared" ref="J26:J38" si="8">D26/$G26</f>
        <v>3.5355339059327376E-2</v>
      </c>
      <c r="K26" s="220">
        <f t="shared" ref="K26:K38" si="9">E26/$G26</f>
        <v>3.5355339059327376E-2</v>
      </c>
      <c r="L26" s="29"/>
      <c r="M26" s="20">
        <f t="shared" si="3"/>
        <v>1.25E-3</v>
      </c>
      <c r="N26" s="20">
        <f t="shared" si="4"/>
        <v>1.25E-3</v>
      </c>
      <c r="O26" s="20">
        <f t="shared" si="5"/>
        <v>1.25E-3</v>
      </c>
    </row>
    <row r="27" spans="1:15" ht="22.5">
      <c r="A27" s="8" t="str">
        <f>'IA-Er'!B21</f>
        <v>A1-10</v>
      </c>
      <c r="B27" s="69" t="str">
        <f>'IA-Er'!C21</f>
        <v>Positioning and pointing misalignment between the reference antenna and the receiving antenna</v>
      </c>
      <c r="C27" s="221">
        <f>'IA-Er'!D21</f>
        <v>0.01</v>
      </c>
      <c r="D27" s="221">
        <f>'IA-Er'!E21</f>
        <v>0.01</v>
      </c>
      <c r="E27" s="221">
        <f>'IA-Er'!F21</f>
        <v>0.01</v>
      </c>
      <c r="F27" s="8" t="str">
        <f>'IA-Er'!G21</f>
        <v>Rectangular</v>
      </c>
      <c r="G27" s="221">
        <f>'IA-Er'!H21</f>
        <v>1.7320508075688772</v>
      </c>
      <c r="H27" s="6">
        <v>1</v>
      </c>
      <c r="I27" s="220">
        <f t="shared" si="7"/>
        <v>5.773502691896258E-3</v>
      </c>
      <c r="J27" s="220">
        <f t="shared" si="8"/>
        <v>5.773502691896258E-3</v>
      </c>
      <c r="K27" s="220">
        <f t="shared" si="9"/>
        <v>5.773502691896258E-3</v>
      </c>
      <c r="L27" s="29"/>
      <c r="M27" s="20">
        <f t="shared" si="3"/>
        <v>3.3333333333333335E-5</v>
      </c>
      <c r="N27" s="20">
        <f t="shared" si="4"/>
        <v>3.3333333333333335E-5</v>
      </c>
      <c r="O27" s="20">
        <f t="shared" si="5"/>
        <v>3.3333333333333335E-5</v>
      </c>
    </row>
    <row r="28" spans="1:15" ht="22.5">
      <c r="A28" s="8" t="str">
        <f>'IA-Er'!B22</f>
        <v>A1-11</v>
      </c>
      <c r="B28" s="69" t="str">
        <f>'IA-Er'!C22</f>
        <v>Impedance mismatch between the reference antenna and the network analyzer.</v>
      </c>
      <c r="C28" s="221">
        <f>'IA-Er'!D22</f>
        <v>0.05</v>
      </c>
      <c r="D28" s="221">
        <f>'IA-Er'!E22</f>
        <v>0.05</v>
      </c>
      <c r="E28" s="221">
        <f>'IA-Er'!F22</f>
        <v>0.05</v>
      </c>
      <c r="F28" s="8" t="str">
        <f>'IA-Er'!G22</f>
        <v>U-shaped</v>
      </c>
      <c r="G28" s="221">
        <f>'IA-Er'!H22</f>
        <v>1.4142135623730951</v>
      </c>
      <c r="H28" s="6">
        <v>1</v>
      </c>
      <c r="I28" s="220">
        <f t="shared" si="7"/>
        <v>3.5355339059327376E-2</v>
      </c>
      <c r="J28" s="220">
        <f t="shared" si="8"/>
        <v>3.5355339059327376E-2</v>
      </c>
      <c r="K28" s="220">
        <f t="shared" si="9"/>
        <v>3.5355339059327376E-2</v>
      </c>
      <c r="L28" s="29"/>
      <c r="M28" s="20">
        <f t="shared" si="3"/>
        <v>1.25E-3</v>
      </c>
      <c r="N28" s="20">
        <f t="shared" si="4"/>
        <v>1.25E-3</v>
      </c>
      <c r="O28" s="20">
        <f t="shared" si="5"/>
        <v>1.25E-3</v>
      </c>
    </row>
    <row r="29" spans="1:15" ht="22.5" customHeight="1">
      <c r="A29" s="8" t="str">
        <f>'IA-Er'!B23</f>
        <v>A1-3</v>
      </c>
      <c r="B29" s="69" t="str">
        <f>'IA-Er'!C23</f>
        <v>Quality of quiet zone</v>
      </c>
      <c r="C29" s="221">
        <f>'IA-Er'!D23</f>
        <v>0.1</v>
      </c>
      <c r="D29" s="221">
        <f>'IA-Er'!E23</f>
        <v>0.1</v>
      </c>
      <c r="E29" s="221">
        <f>'IA-Er'!F23</f>
        <v>0.1</v>
      </c>
      <c r="F29" s="8" t="str">
        <f>'IA-Er'!G23</f>
        <v>Gaussian</v>
      </c>
      <c r="G29" s="221">
        <f>'IA-Er'!H23</f>
        <v>1</v>
      </c>
      <c r="H29" s="6">
        <v>1</v>
      </c>
      <c r="I29" s="220">
        <f t="shared" si="7"/>
        <v>0.1</v>
      </c>
      <c r="J29" s="220">
        <f t="shared" si="8"/>
        <v>0.1</v>
      </c>
      <c r="K29" s="220">
        <f t="shared" si="9"/>
        <v>0.1</v>
      </c>
      <c r="L29" s="29"/>
      <c r="M29" s="20">
        <f t="shared" si="3"/>
        <v>1.0000000000000002E-2</v>
      </c>
      <c r="N29" s="20">
        <f t="shared" si="4"/>
        <v>1.0000000000000002E-2</v>
      </c>
      <c r="O29" s="20">
        <f t="shared" si="5"/>
        <v>1.0000000000000002E-2</v>
      </c>
    </row>
    <row r="30" spans="1:15" ht="22.5">
      <c r="A30" s="8" t="str">
        <f>'IA-Er'!B24</f>
        <v>A1-4b</v>
      </c>
      <c r="B30" s="69" t="str">
        <f>'IA-Er'!C24</f>
        <v>Polarization mismatch between the reference antenna and the receiving antenna</v>
      </c>
      <c r="C30" s="221">
        <f>'IA-Er'!D24</f>
        <v>0.01</v>
      </c>
      <c r="D30" s="221">
        <f>'IA-Er'!E24</f>
        <v>0.01</v>
      </c>
      <c r="E30" s="221">
        <f>'IA-Er'!F24</f>
        <v>0.01</v>
      </c>
      <c r="F30" s="8" t="str">
        <f>'IA-Er'!G24</f>
        <v>Rectangular</v>
      </c>
      <c r="G30" s="221">
        <f>'IA-Er'!H24</f>
        <v>1.7320508075688772</v>
      </c>
      <c r="H30" s="6">
        <v>1</v>
      </c>
      <c r="I30" s="220">
        <f t="shared" si="7"/>
        <v>5.773502691896258E-3</v>
      </c>
      <c r="J30" s="220">
        <f t="shared" si="8"/>
        <v>5.773502691896258E-3</v>
      </c>
      <c r="K30" s="220">
        <f t="shared" si="9"/>
        <v>5.773502691896258E-3</v>
      </c>
      <c r="L30" s="29"/>
      <c r="M30" s="20">
        <f t="shared" si="3"/>
        <v>3.3333333333333335E-5</v>
      </c>
      <c r="N30" s="20">
        <f t="shared" si="4"/>
        <v>3.3333333333333335E-5</v>
      </c>
      <c r="O30" s="20">
        <f t="shared" si="5"/>
        <v>3.3333333333333335E-5</v>
      </c>
    </row>
    <row r="31" spans="1:15" ht="22.5">
      <c r="A31" s="8" t="str">
        <f>'IA-Er'!B25</f>
        <v>A1-5</v>
      </c>
      <c r="B31" s="69" t="str">
        <f>'IA-Er'!C25</f>
        <v>Mutual coupling between the reference antenna and the receiving antenna</v>
      </c>
      <c r="C31" s="221">
        <f>'IA-Er'!D25</f>
        <v>0</v>
      </c>
      <c r="D31" s="221">
        <f>'IA-Er'!E25</f>
        <v>0</v>
      </c>
      <c r="E31" s="221">
        <f>'IA-Er'!F25</f>
        <v>0</v>
      </c>
      <c r="F31" s="8" t="str">
        <f>'IA-Er'!G25</f>
        <v>Rectangular</v>
      </c>
      <c r="G31" s="221">
        <f>'IA-Er'!H25</f>
        <v>1.7320508075688772</v>
      </c>
      <c r="H31" s="6">
        <v>1</v>
      </c>
      <c r="I31" s="220">
        <f t="shared" si="7"/>
        <v>0</v>
      </c>
      <c r="J31" s="220">
        <f t="shared" si="8"/>
        <v>0</v>
      </c>
      <c r="K31" s="220">
        <f t="shared" si="9"/>
        <v>0</v>
      </c>
      <c r="L31" s="29"/>
      <c r="M31" s="20">
        <f t="shared" si="3"/>
        <v>0</v>
      </c>
      <c r="N31" s="20">
        <f t="shared" si="4"/>
        <v>0</v>
      </c>
      <c r="O31" s="20">
        <f t="shared" si="5"/>
        <v>0</v>
      </c>
    </row>
    <row r="32" spans="1:15">
      <c r="A32" s="8" t="str">
        <f>'IA-Er'!B26</f>
        <v>A1-6</v>
      </c>
      <c r="B32" s="69" t="str">
        <f>'IA-Er'!C26</f>
        <v>Phase curvature</v>
      </c>
      <c r="C32" s="221">
        <f>'IA-Er'!D26</f>
        <v>0.05</v>
      </c>
      <c r="D32" s="221">
        <f>'IA-Er'!E26</f>
        <v>0.05</v>
      </c>
      <c r="E32" s="221">
        <f>'IA-Er'!F26</f>
        <v>0.05</v>
      </c>
      <c r="F32" s="8" t="str">
        <f>'IA-Er'!G26</f>
        <v>Gaussian</v>
      </c>
      <c r="G32" s="221">
        <f>'IA-Er'!H26</f>
        <v>1</v>
      </c>
      <c r="H32" s="6">
        <v>1</v>
      </c>
      <c r="I32" s="220">
        <f t="shared" si="7"/>
        <v>0.05</v>
      </c>
      <c r="J32" s="220">
        <f t="shared" si="8"/>
        <v>0.05</v>
      </c>
      <c r="K32" s="220">
        <f t="shared" si="9"/>
        <v>0.05</v>
      </c>
      <c r="L32" s="29"/>
      <c r="M32" s="20">
        <f t="shared" si="3"/>
        <v>2.5000000000000005E-3</v>
      </c>
      <c r="N32" s="20">
        <f t="shared" si="4"/>
        <v>2.5000000000000005E-3</v>
      </c>
      <c r="O32" s="20">
        <f t="shared" si="5"/>
        <v>2.5000000000000005E-3</v>
      </c>
    </row>
    <row r="33" spans="1:17" ht="13.5" customHeight="1">
      <c r="A33" s="8" t="str">
        <f>TE!A7</f>
        <v>C1-3</v>
      </c>
      <c r="B33" s="69" t="str">
        <f>TE!B7</f>
        <v>Uncertainty of the network analyzer</v>
      </c>
      <c r="C33" s="221">
        <f>TE!C7</f>
        <v>0.13</v>
      </c>
      <c r="D33" s="221">
        <f>TE!D7</f>
        <v>0.2</v>
      </c>
      <c r="E33" s="221">
        <f>TE!E7</f>
        <v>0.2</v>
      </c>
      <c r="F33" s="8" t="str">
        <f>TE!F7</f>
        <v>Gaussian</v>
      </c>
      <c r="G33" s="221">
        <f>TE!G7</f>
        <v>1</v>
      </c>
      <c r="H33" s="6">
        <v>1</v>
      </c>
      <c r="I33" s="220">
        <f t="shared" si="7"/>
        <v>0.13</v>
      </c>
      <c r="J33" s="220">
        <f t="shared" si="8"/>
        <v>0.2</v>
      </c>
      <c r="K33" s="220">
        <f t="shared" si="9"/>
        <v>0.2</v>
      </c>
      <c r="L33" s="29"/>
      <c r="M33" s="20">
        <f t="shared" si="3"/>
        <v>1.6900000000000002E-2</v>
      </c>
      <c r="N33" s="20">
        <f t="shared" si="4"/>
        <v>4.0000000000000008E-2</v>
      </c>
      <c r="O33" s="20">
        <f t="shared" si="5"/>
        <v>4.0000000000000008E-2</v>
      </c>
    </row>
    <row r="34" spans="1:17" ht="13.5" customHeight="1">
      <c r="A34" s="8" t="str">
        <f>'IA-Er'!B28</f>
        <v>A1-12</v>
      </c>
      <c r="B34" s="69" t="str">
        <f>'IA-Er'!C28</f>
        <v>Influence of the reference antenna feed cable</v>
      </c>
      <c r="C34" s="221">
        <f>'IA-Er'!D28</f>
        <v>0.05</v>
      </c>
      <c r="D34" s="221">
        <f>'IA-Er'!E28</f>
        <v>0.05</v>
      </c>
      <c r="E34" s="221">
        <f>'IA-Er'!F28</f>
        <v>0.05</v>
      </c>
      <c r="F34" s="8" t="str">
        <f>'IA-Er'!G28</f>
        <v>Rectangular</v>
      </c>
      <c r="G34" s="221">
        <f>'IA-Er'!H28</f>
        <v>1.7320508075688772</v>
      </c>
      <c r="H34" s="6">
        <v>1</v>
      </c>
      <c r="I34" s="220">
        <f t="shared" si="7"/>
        <v>2.8867513459481291E-2</v>
      </c>
      <c r="J34" s="220">
        <f t="shared" si="8"/>
        <v>2.8867513459481291E-2</v>
      </c>
      <c r="K34" s="220">
        <f t="shared" si="9"/>
        <v>2.8867513459481291E-2</v>
      </c>
      <c r="L34" s="29"/>
      <c r="M34" s="20">
        <f t="shared" si="3"/>
        <v>8.333333333333335E-4</v>
      </c>
      <c r="N34" s="20">
        <f t="shared" si="4"/>
        <v>8.333333333333335E-4</v>
      </c>
      <c r="O34" s="20">
        <f t="shared" si="5"/>
        <v>8.333333333333335E-4</v>
      </c>
    </row>
    <row r="35" spans="1:17">
      <c r="A35" s="8" t="str">
        <f>'IA-Er'!B29</f>
        <v>A1-13</v>
      </c>
      <c r="B35" s="69" t="str">
        <f>'IA-Er'!C29</f>
        <v>Reference antenna feed cable loss measurement uncertainty</v>
      </c>
      <c r="C35" s="221">
        <f>'IA-Er'!D29</f>
        <v>0.06</v>
      </c>
      <c r="D35" s="221">
        <f>'IA-Er'!E29</f>
        <v>0.06</v>
      </c>
      <c r="E35" s="221">
        <f>'IA-Er'!F29</f>
        <v>0.06</v>
      </c>
      <c r="F35" s="8" t="str">
        <f>'IA-Er'!G29</f>
        <v>Gaussian</v>
      </c>
      <c r="G35" s="221">
        <f>'IA-Er'!H29</f>
        <v>1</v>
      </c>
      <c r="H35" s="6">
        <v>1</v>
      </c>
      <c r="I35" s="220">
        <f t="shared" si="7"/>
        <v>0.06</v>
      </c>
      <c r="J35" s="220">
        <f t="shared" si="8"/>
        <v>0.06</v>
      </c>
      <c r="K35" s="220">
        <f t="shared" si="9"/>
        <v>0.06</v>
      </c>
      <c r="L35" s="29"/>
      <c r="M35" s="20">
        <f t="shared" si="3"/>
        <v>3.5999999999999999E-3</v>
      </c>
      <c r="N35" s="20">
        <f t="shared" si="4"/>
        <v>3.5999999999999999E-3</v>
      </c>
      <c r="O35" s="20">
        <f t="shared" si="5"/>
        <v>3.5999999999999999E-3</v>
      </c>
    </row>
    <row r="36" spans="1:17" ht="22.5">
      <c r="A36" s="8" t="str">
        <f>'IA-Er'!B30</f>
        <v>A1-14</v>
      </c>
      <c r="B36" s="69" t="str">
        <f>'IA-Er'!C30</f>
        <v>Influence of the receiving antenna feed cable</v>
      </c>
      <c r="C36" s="221">
        <f>'IA-Er'!D30</f>
        <v>0.05</v>
      </c>
      <c r="D36" s="221">
        <f>'IA-Er'!E30</f>
        <v>0.05</v>
      </c>
      <c r="E36" s="221">
        <f>'IA-Er'!F30</f>
        <v>0.05</v>
      </c>
      <c r="F36" s="8" t="str">
        <f>'IA-Er'!G30</f>
        <v>Rectangular</v>
      </c>
      <c r="G36" s="221">
        <f>'IA-Er'!H30</f>
        <v>1.7320508075688772</v>
      </c>
      <c r="H36" s="6">
        <v>1</v>
      </c>
      <c r="I36" s="220">
        <f t="shared" si="7"/>
        <v>2.8867513459481291E-2</v>
      </c>
      <c r="J36" s="220">
        <f t="shared" si="8"/>
        <v>2.8867513459481291E-2</v>
      </c>
      <c r="K36" s="220">
        <f t="shared" si="9"/>
        <v>2.8867513459481291E-2</v>
      </c>
      <c r="L36" s="29"/>
      <c r="M36" s="20">
        <f t="shared" si="3"/>
        <v>8.333333333333335E-4</v>
      </c>
      <c r="N36" s="20">
        <f t="shared" si="4"/>
        <v>8.333333333333335E-4</v>
      </c>
      <c r="O36" s="20">
        <f t="shared" si="5"/>
        <v>8.333333333333335E-4</v>
      </c>
    </row>
    <row r="37" spans="1:17" ht="22.5">
      <c r="A37" s="8" t="str">
        <f>TE!A8</f>
        <v>C1-4</v>
      </c>
      <c r="B37" s="69" t="str">
        <f>TE!B8</f>
        <v>Uncertainty of the absolute gain of the reference antenna</v>
      </c>
      <c r="C37" s="221">
        <f>TE!C8</f>
        <v>0.50229473419497439</v>
      </c>
      <c r="D37" s="221">
        <f>TE!D8</f>
        <v>0.4330127018922193</v>
      </c>
      <c r="E37" s="221">
        <f>TE!E8</f>
        <v>0.4330127018922193</v>
      </c>
      <c r="F37" s="8" t="str">
        <f>TE!F8</f>
        <v>Rectangular</v>
      </c>
      <c r="G37" s="221">
        <f>TE!G8</f>
        <v>1.7320508075688772</v>
      </c>
      <c r="H37" s="6">
        <v>1</v>
      </c>
      <c r="I37" s="220">
        <f t="shared" si="7"/>
        <v>0.28999999999999998</v>
      </c>
      <c r="J37" s="220">
        <f t="shared" si="8"/>
        <v>0.25</v>
      </c>
      <c r="K37" s="220">
        <f t="shared" si="9"/>
        <v>0.25</v>
      </c>
      <c r="L37" s="29"/>
      <c r="M37" s="20">
        <f t="shared" si="3"/>
        <v>8.4099999999999994E-2</v>
      </c>
      <c r="N37" s="20">
        <f t="shared" si="4"/>
        <v>6.25E-2</v>
      </c>
      <c r="O37" s="20">
        <f t="shared" si="5"/>
        <v>6.25E-2</v>
      </c>
    </row>
    <row r="38" spans="1:17" ht="22.5">
      <c r="A38" s="8" t="str">
        <f>'IA-Er'!B32</f>
        <v>A1-15</v>
      </c>
      <c r="B38" s="69" t="str">
        <f>'IA-Er'!C32</f>
        <v>Uncertainty of the absolute gain of the receiving antenna</v>
      </c>
      <c r="C38" s="221">
        <f>'IA-Er'!D32</f>
        <v>0</v>
      </c>
      <c r="D38" s="221">
        <f>'IA-Er'!E32</f>
        <v>0</v>
      </c>
      <c r="E38" s="221">
        <f>'IA-Er'!F32</f>
        <v>0</v>
      </c>
      <c r="F38" s="8" t="str">
        <f>'IA-Er'!G32</f>
        <v>Rectangular</v>
      </c>
      <c r="G38" s="221">
        <f>'IA-Er'!H32</f>
        <v>1.7320508075688772</v>
      </c>
      <c r="H38" s="6">
        <v>1</v>
      </c>
      <c r="I38" s="220">
        <f t="shared" si="7"/>
        <v>0</v>
      </c>
      <c r="J38" s="220">
        <f t="shared" si="8"/>
        <v>0</v>
      </c>
      <c r="K38" s="220">
        <f t="shared" si="9"/>
        <v>0</v>
      </c>
      <c r="L38" s="29"/>
      <c r="M38" s="20">
        <f t="shared" si="3"/>
        <v>0</v>
      </c>
      <c r="N38" s="20">
        <f t="shared" si="4"/>
        <v>0</v>
      </c>
      <c r="O38" s="20">
        <f t="shared" si="5"/>
        <v>0</v>
      </c>
    </row>
    <row r="39" spans="1:17">
      <c r="A39" s="389" t="s">
        <v>31</v>
      </c>
      <c r="B39" s="389"/>
      <c r="C39" s="389"/>
      <c r="D39" s="389"/>
      <c r="E39" s="389"/>
      <c r="F39" s="389"/>
      <c r="G39" s="389"/>
      <c r="H39" s="389"/>
      <c r="I39" s="7">
        <f t="shared" ref="I39:K40" si="10">M39</f>
        <v>0.44373415464667582</v>
      </c>
      <c r="J39" s="7">
        <f>N39</f>
        <v>0.53949050037975643</v>
      </c>
      <c r="K39" s="7">
        <f>O39</f>
        <v>0.53949050037975643</v>
      </c>
      <c r="L39" s="30"/>
      <c r="M39" s="20">
        <f>(SUM(M16:M38))^0.5</f>
        <v>0.44373415464667582</v>
      </c>
      <c r="N39" s="20">
        <f>(SUM(N16:N38))^0.5</f>
        <v>0.53949050037975643</v>
      </c>
      <c r="O39" s="20">
        <f>(SUM(O16:O38))^0.5</f>
        <v>0.53949050037975643</v>
      </c>
    </row>
    <row r="40" spans="1:17">
      <c r="A40" s="389" t="s">
        <v>130</v>
      </c>
      <c r="B40" s="389"/>
      <c r="C40" s="389"/>
      <c r="D40" s="389"/>
      <c r="E40" s="389"/>
      <c r="F40" s="389"/>
      <c r="G40" s="389"/>
      <c r="H40" s="389"/>
      <c r="I40" s="7">
        <f t="shared" si="10"/>
        <v>0.86971894310748454</v>
      </c>
      <c r="J40" s="7">
        <f t="shared" si="10"/>
        <v>1.0574013807443225</v>
      </c>
      <c r="K40" s="7">
        <f t="shared" si="10"/>
        <v>1.0574013807443225</v>
      </c>
      <c r="L40" s="30"/>
      <c r="M40" s="20">
        <f>M39*1.96</f>
        <v>0.86971894310748454</v>
      </c>
      <c r="N40" s="20">
        <f>N39*1.96</f>
        <v>1.0574013807443225</v>
      </c>
      <c r="O40" s="20">
        <f>O39*1.96</f>
        <v>1.0574013807443225</v>
      </c>
    </row>
    <row r="41" spans="1:17">
      <c r="M41" s="144" t="s">
        <v>372</v>
      </c>
    </row>
    <row r="42" spans="1:17">
      <c r="M42" s="144"/>
      <c r="Q42" s="209"/>
    </row>
    <row r="43" spans="1:17">
      <c r="A43" s="398" t="s">
        <v>521</v>
      </c>
      <c r="B43" s="399"/>
      <c r="C43" s="399"/>
      <c r="D43" s="399"/>
      <c r="E43" s="399"/>
      <c r="F43" s="399"/>
      <c r="G43" s="399"/>
      <c r="H43" s="399"/>
      <c r="I43" s="399"/>
      <c r="J43" s="399"/>
      <c r="K43" s="399"/>
    </row>
    <row r="44" spans="1:17">
      <c r="A44" s="395" t="s">
        <v>35</v>
      </c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M44" s="394" t="s">
        <v>103</v>
      </c>
      <c r="N44" s="394"/>
      <c r="O44" s="394"/>
    </row>
    <row r="45" spans="1:17">
      <c r="A45" s="382" t="s">
        <v>0</v>
      </c>
      <c r="B45" s="400" t="s">
        <v>1</v>
      </c>
      <c r="C45" s="383" t="s">
        <v>2</v>
      </c>
      <c r="D45" s="383"/>
      <c r="E45" s="383"/>
      <c r="F45" s="382" t="s">
        <v>3</v>
      </c>
      <c r="G45" s="383" t="s">
        <v>4</v>
      </c>
      <c r="H45" s="391" t="s">
        <v>5</v>
      </c>
      <c r="I45" s="389" t="s">
        <v>6</v>
      </c>
      <c r="J45" s="389"/>
      <c r="K45" s="389"/>
      <c r="L45" s="34"/>
      <c r="M45" s="394"/>
      <c r="N45" s="394"/>
      <c r="O45" s="394"/>
    </row>
    <row r="46" spans="1:17" ht="24.75" thickBot="1">
      <c r="A46" s="382"/>
      <c r="B46" s="400"/>
      <c r="C46" s="172" t="s">
        <v>508</v>
      </c>
      <c r="D46" s="173" t="s">
        <v>507</v>
      </c>
      <c r="E46" s="174" t="s">
        <v>509</v>
      </c>
      <c r="F46" s="382"/>
      <c r="G46" s="383"/>
      <c r="H46" s="391"/>
      <c r="I46" s="172" t="s">
        <v>508</v>
      </c>
      <c r="J46" s="173" t="s">
        <v>507</v>
      </c>
      <c r="K46" s="174" t="s">
        <v>509</v>
      </c>
      <c r="L46" s="35"/>
      <c r="M46" s="394"/>
      <c r="N46" s="394"/>
      <c r="O46" s="394"/>
    </row>
    <row r="47" spans="1:17">
      <c r="A47" s="387" t="s">
        <v>7</v>
      </c>
      <c r="B47" s="387"/>
      <c r="C47" s="387"/>
      <c r="D47" s="387"/>
      <c r="E47" s="387"/>
      <c r="F47" s="387"/>
      <c r="G47" s="387"/>
      <c r="H47" s="387"/>
      <c r="I47" s="387"/>
      <c r="J47" s="387"/>
      <c r="K47" s="11"/>
      <c r="L47" s="28"/>
      <c r="M47" s="19"/>
      <c r="N47" s="19"/>
      <c r="O47" s="19"/>
    </row>
    <row r="48" spans="1:17">
      <c r="A48" s="8" t="str">
        <f>'CATR-Er'!B5</f>
        <v>A2-1a</v>
      </c>
      <c r="B48" s="69" t="str">
        <f>'CATR-Er'!C5</f>
        <v>Misalignment DUT &amp; pointing error for EIRP</v>
      </c>
      <c r="C48" s="221">
        <f>'CATR-Er'!D5</f>
        <v>0</v>
      </c>
      <c r="D48" s="221">
        <f>'CATR-Er'!E5</f>
        <v>0</v>
      </c>
      <c r="E48" s="221">
        <f>'CATR-Er'!F5</f>
        <v>0</v>
      </c>
      <c r="F48" s="8" t="str">
        <f>'CATR-Er'!G5</f>
        <v>Exp. normal</v>
      </c>
      <c r="G48" s="221">
        <f>'CATR-Er'!H5</f>
        <v>2</v>
      </c>
      <c r="H48" s="8">
        <f>'CATR-Er'!I5</f>
        <v>1</v>
      </c>
      <c r="I48" s="220">
        <f t="shared" ref="I48:I52" si="11">C48/$G48</f>
        <v>0</v>
      </c>
      <c r="J48" s="220">
        <f t="shared" ref="J48:J53" si="12">D48/$G48</f>
        <v>0</v>
      </c>
      <c r="K48" s="220">
        <f t="shared" ref="K48:K53" si="13">E48/$G48</f>
        <v>0</v>
      </c>
      <c r="L48" s="36"/>
      <c r="M48" s="20">
        <f t="shared" ref="M48:M66" si="14">I48^2</f>
        <v>0</v>
      </c>
      <c r="N48" s="20">
        <f t="shared" ref="N48:N66" si="15">J48^2</f>
        <v>0</v>
      </c>
      <c r="O48" s="20">
        <f t="shared" ref="O48:O66" si="16">K48^2</f>
        <v>0</v>
      </c>
      <c r="Q48" s="210" t="s">
        <v>448</v>
      </c>
    </row>
    <row r="49" spans="1:17" ht="22.5">
      <c r="A49" s="16" t="str">
        <f>'CATR-Er'!B7</f>
        <v>C1-1</v>
      </c>
      <c r="B49" s="99" t="str">
        <f>'CATR-Er'!C7</f>
        <v>RF power measurement equipment (e.g. spectrum analyzer, power meter)</v>
      </c>
      <c r="C49" s="222">
        <f>'CATR-Er'!D7</f>
        <v>0.14000000000000001</v>
      </c>
      <c r="D49" s="222">
        <f>'CATR-Er'!E7</f>
        <v>0.26</v>
      </c>
      <c r="E49" s="222">
        <f>'CATR-Er'!F7</f>
        <v>0.26</v>
      </c>
      <c r="F49" s="16" t="str">
        <f>'CATR-Er'!G7</f>
        <v>Gaussian</v>
      </c>
      <c r="G49" s="222">
        <f>'CATR-Er'!H7</f>
        <v>1</v>
      </c>
      <c r="H49" s="8">
        <f>'CATR-Er'!I7</f>
        <v>1</v>
      </c>
      <c r="I49" s="220">
        <f t="shared" si="11"/>
        <v>0.14000000000000001</v>
      </c>
      <c r="J49" s="220">
        <f t="shared" si="12"/>
        <v>0.26</v>
      </c>
      <c r="K49" s="220">
        <f t="shared" si="13"/>
        <v>0.26</v>
      </c>
      <c r="L49" s="36"/>
      <c r="M49" s="20">
        <f t="shared" si="14"/>
        <v>1.9600000000000003E-2</v>
      </c>
      <c r="N49" s="20">
        <f t="shared" si="15"/>
        <v>6.7600000000000007E-2</v>
      </c>
      <c r="O49" s="20">
        <f t="shared" si="16"/>
        <v>6.7600000000000007E-2</v>
      </c>
    </row>
    <row r="50" spans="1:17">
      <c r="A50" s="8" t="str">
        <f>'CATR-Er'!B8</f>
        <v>A2-2a</v>
      </c>
      <c r="B50" s="69" t="str">
        <f>'CATR-Er'!C8</f>
        <v>Standing wave between DUT and test range antenna</v>
      </c>
      <c r="C50" s="221">
        <f>'CATR-Er'!D8</f>
        <v>0.21</v>
      </c>
      <c r="D50" s="221">
        <f>'CATR-Er'!E8</f>
        <v>0.21</v>
      </c>
      <c r="E50" s="221">
        <f>'CATR-Er'!F8</f>
        <v>0.21</v>
      </c>
      <c r="F50" s="8" t="str">
        <f>'CATR-Er'!G8</f>
        <v>U-shaped</v>
      </c>
      <c r="G50" s="221">
        <f>'CATR-Er'!H8</f>
        <v>1.4142135623730951</v>
      </c>
      <c r="H50" s="8">
        <f>'CATR-Er'!I8</f>
        <v>1</v>
      </c>
      <c r="I50" s="220">
        <f t="shared" si="11"/>
        <v>0.14849242404917495</v>
      </c>
      <c r="J50" s="220">
        <f t="shared" si="12"/>
        <v>0.14849242404917495</v>
      </c>
      <c r="K50" s="220">
        <f t="shared" si="13"/>
        <v>0.14849242404917495</v>
      </c>
      <c r="L50" s="36"/>
      <c r="M50" s="20">
        <f t="shared" si="14"/>
        <v>2.2049999999999993E-2</v>
      </c>
      <c r="N50" s="20">
        <f t="shared" si="15"/>
        <v>2.2049999999999993E-2</v>
      </c>
      <c r="O50" s="20">
        <f t="shared" si="16"/>
        <v>2.2049999999999993E-2</v>
      </c>
    </row>
    <row r="51" spans="1:17" ht="22.5">
      <c r="A51" s="8" t="str">
        <f>'CATR-Er'!B9</f>
        <v>A2-3</v>
      </c>
      <c r="B51" s="69" t="str">
        <f>'CATR-Er'!C9</f>
        <v>RF leakage (SGH connector terminated &amp; test range antenna connector cable terminated)</v>
      </c>
      <c r="C51" s="221">
        <f>'CATR-Er'!D9</f>
        <v>1.1999999999999999E-3</v>
      </c>
      <c r="D51" s="221">
        <f>'CATR-Er'!E9</f>
        <v>1.1999999999999999E-3</v>
      </c>
      <c r="E51" s="221">
        <f>'CATR-Er'!F9</f>
        <v>1.1999999999999999E-3</v>
      </c>
      <c r="F51" s="8" t="str">
        <f>'CATR-Er'!G9</f>
        <v>Gaussian</v>
      </c>
      <c r="G51" s="221">
        <f>'CATR-Er'!H9</f>
        <v>1</v>
      </c>
      <c r="H51" s="8">
        <f>'CATR-Er'!I9</f>
        <v>1</v>
      </c>
      <c r="I51" s="220">
        <f t="shared" si="11"/>
        <v>1.1999999999999999E-3</v>
      </c>
      <c r="J51" s="220">
        <f t="shared" si="12"/>
        <v>1.1999999999999999E-3</v>
      </c>
      <c r="K51" s="220">
        <f t="shared" si="13"/>
        <v>1.1999999999999999E-3</v>
      </c>
      <c r="L51" s="36"/>
      <c r="M51" s="20">
        <f t="shared" si="14"/>
        <v>1.4399999999999998E-6</v>
      </c>
      <c r="N51" s="20">
        <f t="shared" si="15"/>
        <v>1.4399999999999998E-6</v>
      </c>
      <c r="O51" s="20">
        <f t="shared" si="16"/>
        <v>1.4399999999999998E-6</v>
      </c>
    </row>
    <row r="52" spans="1:17">
      <c r="A52" s="8" t="str">
        <f>'CATR-Er'!B10</f>
        <v>A2-4a</v>
      </c>
      <c r="B52" s="69" t="str">
        <f>'CATR-Er'!C10</f>
        <v>QZ ripple DUT</v>
      </c>
      <c r="C52" s="221">
        <f>'CATR-Er'!D10</f>
        <v>9.2799999999999994E-2</v>
      </c>
      <c r="D52" s="221">
        <f>'CATR-Er'!E10</f>
        <v>9.2799999999999994E-2</v>
      </c>
      <c r="E52" s="221">
        <f>'CATR-Er'!F10</f>
        <v>9.2799999999999994E-2</v>
      </c>
      <c r="F52" s="8" t="str">
        <f>'CATR-Er'!G10</f>
        <v xml:space="preserve">Gaussian </v>
      </c>
      <c r="G52" s="221">
        <f>'CATR-Er'!H10</f>
        <v>1</v>
      </c>
      <c r="H52" s="8">
        <f>'CATR-Er'!I10</f>
        <v>1</v>
      </c>
      <c r="I52" s="220">
        <f t="shared" si="11"/>
        <v>9.2799999999999994E-2</v>
      </c>
      <c r="J52" s="220">
        <f t="shared" si="12"/>
        <v>9.2799999999999994E-2</v>
      </c>
      <c r="K52" s="220">
        <f t="shared" si="13"/>
        <v>9.2799999999999994E-2</v>
      </c>
      <c r="L52" s="36"/>
      <c r="M52" s="20">
        <f t="shared" si="14"/>
        <v>8.6118399999999991E-3</v>
      </c>
      <c r="N52" s="20">
        <f t="shared" si="15"/>
        <v>8.6118399999999991E-3</v>
      </c>
      <c r="O52" s="20">
        <f t="shared" si="16"/>
        <v>8.6118399999999991E-3</v>
      </c>
    </row>
    <row r="53" spans="1:17">
      <c r="A53" s="8" t="str">
        <f>'CATR-Er'!B12</f>
        <v>A2-12</v>
      </c>
      <c r="B53" s="69" t="str">
        <f>'CATR-Er'!C12</f>
        <v>Frequency flatness</v>
      </c>
      <c r="C53" s="221">
        <f>'CATR-Er'!D12</f>
        <v>0.25</v>
      </c>
      <c r="D53" s="221">
        <f>'CATR-Er'!E12</f>
        <v>0.25</v>
      </c>
      <c r="E53" s="221">
        <f>'CATR-Er'!F12</f>
        <v>0.25</v>
      </c>
      <c r="F53" s="8" t="str">
        <f>'CATR-Er'!G12</f>
        <v xml:space="preserve">Gaussian </v>
      </c>
      <c r="G53" s="221">
        <f>'CATR-Er'!H12</f>
        <v>1</v>
      </c>
      <c r="H53" s="78">
        <f>'CATR-Er'!I12</f>
        <v>1</v>
      </c>
      <c r="I53" s="220">
        <f t="shared" ref="I53" si="17">C53/$G53</f>
        <v>0.25</v>
      </c>
      <c r="J53" s="220">
        <f t="shared" si="12"/>
        <v>0.25</v>
      </c>
      <c r="K53" s="220">
        <f t="shared" si="13"/>
        <v>0.25</v>
      </c>
      <c r="L53" s="36"/>
      <c r="M53" s="20">
        <f t="shared" si="14"/>
        <v>6.25E-2</v>
      </c>
      <c r="N53" s="20">
        <f t="shared" si="15"/>
        <v>6.25E-2</v>
      </c>
      <c r="O53" s="20">
        <f t="shared" si="16"/>
        <v>6.25E-2</v>
      </c>
      <c r="Q53" s="210" t="s">
        <v>447</v>
      </c>
    </row>
    <row r="54" spans="1:17">
      <c r="A54" s="387" t="s">
        <v>19</v>
      </c>
      <c r="B54" s="387"/>
      <c r="C54" s="387"/>
      <c r="D54" s="387"/>
      <c r="E54" s="387"/>
      <c r="F54" s="387"/>
      <c r="G54" s="387"/>
      <c r="H54" s="387"/>
      <c r="I54" s="387"/>
      <c r="J54" s="387"/>
      <c r="K54" s="11"/>
      <c r="L54" s="28"/>
      <c r="M54" s="20">
        <f t="shared" si="14"/>
        <v>0</v>
      </c>
      <c r="N54" s="20">
        <f t="shared" si="15"/>
        <v>0</v>
      </c>
      <c r="O54" s="20">
        <f t="shared" si="16"/>
        <v>0</v>
      </c>
    </row>
    <row r="55" spans="1:17">
      <c r="A55" s="8" t="str">
        <f>TE!A7</f>
        <v>C1-3</v>
      </c>
      <c r="B55" s="69" t="str">
        <f>TE!B7</f>
        <v>Uncertainty of the network analyzer</v>
      </c>
      <c r="C55" s="221">
        <f>TE!C7</f>
        <v>0.13</v>
      </c>
      <c r="D55" s="221">
        <f>TE!D7</f>
        <v>0.2</v>
      </c>
      <c r="E55" s="221">
        <f>TE!E7</f>
        <v>0.2</v>
      </c>
      <c r="F55" s="8" t="str">
        <f>TE!F7</f>
        <v>Gaussian</v>
      </c>
      <c r="G55" s="221">
        <f>TE!G7</f>
        <v>1</v>
      </c>
      <c r="H55" s="8">
        <f>'CATR-Er'!I20</f>
        <v>1</v>
      </c>
      <c r="I55" s="220">
        <f t="shared" ref="I55:I66" si="18">C55/$G55</f>
        <v>0.13</v>
      </c>
      <c r="J55" s="220">
        <f t="shared" ref="J55:K66" si="19">D55/$G55</f>
        <v>0.2</v>
      </c>
      <c r="K55" s="241">
        <f t="shared" si="19"/>
        <v>0.2</v>
      </c>
      <c r="L55" s="36"/>
      <c r="M55" s="20">
        <f t="shared" si="14"/>
        <v>1.6900000000000002E-2</v>
      </c>
      <c r="N55" s="20">
        <f t="shared" si="15"/>
        <v>4.0000000000000008E-2</v>
      </c>
      <c r="O55" s="20">
        <f t="shared" si="16"/>
        <v>4.0000000000000008E-2</v>
      </c>
    </row>
    <row r="56" spans="1:17">
      <c r="A56" s="8" t="str">
        <f>'CATR-Er'!B22</f>
        <v>A2-6</v>
      </c>
      <c r="B56" s="69" t="str">
        <f>'CATR-Er'!C21</f>
        <v>Mismatch of receiver chain</v>
      </c>
      <c r="C56" s="221">
        <f>'CATR-Er'!D21</f>
        <v>0.127</v>
      </c>
      <c r="D56" s="221">
        <f>'CATR-Er'!E21</f>
        <v>0.32500000000000001</v>
      </c>
      <c r="E56" s="221">
        <f>'CATR-Er'!F21</f>
        <v>0.32500000000000001</v>
      </c>
      <c r="F56" s="8" t="str">
        <f>'CATR-Er'!G21</f>
        <v>U-shaped</v>
      </c>
      <c r="G56" s="221">
        <f>'CATR-Er'!H21</f>
        <v>1.4142135623730951</v>
      </c>
      <c r="H56" s="8">
        <f>'CATR-Er'!I21</f>
        <v>1</v>
      </c>
      <c r="I56" s="220">
        <f t="shared" si="18"/>
        <v>8.9802561210691537E-2</v>
      </c>
      <c r="J56" s="220">
        <f t="shared" si="19"/>
        <v>0.22980970388562794</v>
      </c>
      <c r="K56" s="220">
        <f t="shared" ref="K56:K66" si="20">E56/$G56</f>
        <v>0.22980970388562794</v>
      </c>
      <c r="L56" s="36"/>
      <c r="M56" s="20">
        <f t="shared" si="14"/>
        <v>8.0645000000000005E-3</v>
      </c>
      <c r="N56" s="20">
        <f t="shared" si="15"/>
        <v>5.2812499999999998E-2</v>
      </c>
      <c r="O56" s="20">
        <f t="shared" si="16"/>
        <v>5.2812499999999998E-2</v>
      </c>
    </row>
    <row r="57" spans="1:17" ht="22.5">
      <c r="A57" s="8" t="str">
        <f>'CATR-Er'!B23</f>
        <v>A2-3</v>
      </c>
      <c r="B57" s="69" t="str">
        <f>'CATR-Er'!C22</f>
        <v>Insertion loss variation of receiver chain</v>
      </c>
      <c r="C57" s="221">
        <f>'CATR-Er'!D22</f>
        <v>0.18</v>
      </c>
      <c r="D57" s="221">
        <f>'CATR-Er'!E22</f>
        <v>0.18</v>
      </c>
      <c r="E57" s="221">
        <f>'CATR-Er'!F22</f>
        <v>0.18</v>
      </c>
      <c r="F57" s="8" t="str">
        <f>'CATR-Er'!G22</f>
        <v>Rectangular</v>
      </c>
      <c r="G57" s="221">
        <f>'CATR-Er'!H22</f>
        <v>1.7320508075688772</v>
      </c>
      <c r="H57" s="8">
        <f>'CATR-Er'!I22</f>
        <v>1</v>
      </c>
      <c r="I57" s="220">
        <f t="shared" si="18"/>
        <v>0.10392304845413264</v>
      </c>
      <c r="J57" s="220">
        <f t="shared" si="19"/>
        <v>0.10392304845413264</v>
      </c>
      <c r="K57" s="220">
        <f t="shared" si="20"/>
        <v>0.10392304845413264</v>
      </c>
      <c r="L57" s="36"/>
      <c r="M57" s="20">
        <f t="shared" si="14"/>
        <v>1.0800000000000001E-2</v>
      </c>
      <c r="N57" s="20">
        <f t="shared" si="15"/>
        <v>1.0800000000000001E-2</v>
      </c>
      <c r="O57" s="20">
        <f t="shared" si="16"/>
        <v>1.0800000000000001E-2</v>
      </c>
    </row>
    <row r="58" spans="1:17" ht="22.5">
      <c r="A58" s="8" t="str">
        <f>'CATR-Er'!B9</f>
        <v>A2-3</v>
      </c>
      <c r="B58" s="69" t="str">
        <f>'CATR-Er'!C9</f>
        <v>RF leakage (SGH connector terminated &amp; test range antenna connector cable terminated)</v>
      </c>
      <c r="C58" s="221">
        <f>'CATR-Er'!D9</f>
        <v>1.1999999999999999E-3</v>
      </c>
      <c r="D58" s="221">
        <f>'CATR-Er'!E9</f>
        <v>1.1999999999999999E-3</v>
      </c>
      <c r="E58" s="221">
        <f>'CATR-Er'!F9</f>
        <v>1.1999999999999999E-3</v>
      </c>
      <c r="F58" s="8" t="str">
        <f>'CATR-Er'!G9</f>
        <v>Gaussian</v>
      </c>
      <c r="G58" s="221">
        <f>'CATR-Er'!H9</f>
        <v>1</v>
      </c>
      <c r="H58" s="8">
        <f>'CATR-Er'!I23</f>
        <v>1</v>
      </c>
      <c r="I58" s="220">
        <f t="shared" si="18"/>
        <v>1.1999999999999999E-3</v>
      </c>
      <c r="J58" s="220">
        <f t="shared" si="19"/>
        <v>1.1999999999999999E-3</v>
      </c>
      <c r="K58" s="220">
        <f t="shared" si="20"/>
        <v>1.1999999999999999E-3</v>
      </c>
      <c r="L58" s="36"/>
      <c r="M58" s="20">
        <f t="shared" si="14"/>
        <v>1.4399999999999998E-6</v>
      </c>
      <c r="N58" s="20">
        <f t="shared" si="15"/>
        <v>1.4399999999999998E-6</v>
      </c>
      <c r="O58" s="20">
        <f t="shared" si="16"/>
        <v>1.4399999999999998E-6</v>
      </c>
    </row>
    <row r="59" spans="1:17">
      <c r="A59" s="8" t="str">
        <f>'CATR-Er'!B25</f>
        <v>C1-4</v>
      </c>
      <c r="B59" s="69" t="str">
        <f>'CATR-Er'!C24</f>
        <v>Influence of the calibration antenna feed cable:</v>
      </c>
      <c r="C59" s="221">
        <f>'CATR-Er'!D24</f>
        <v>2.1999999999999999E-2</v>
      </c>
      <c r="D59" s="221">
        <f>'CATR-Er'!E24</f>
        <v>2.1999999999999999E-2</v>
      </c>
      <c r="E59" s="221">
        <f>'CATR-Er'!F24</f>
        <v>2.1999999999999999E-2</v>
      </c>
      <c r="F59" s="8" t="str">
        <f>'CATR-Er'!G24</f>
        <v>U-shaped</v>
      </c>
      <c r="G59" s="221">
        <f>'CATR-Er'!H24</f>
        <v>1.4142135623730951</v>
      </c>
      <c r="H59" s="8">
        <f>'CATR-Er'!I24</f>
        <v>1</v>
      </c>
      <c r="I59" s="220">
        <f t="shared" si="18"/>
        <v>1.5556349186104044E-2</v>
      </c>
      <c r="J59" s="220">
        <f t="shared" si="19"/>
        <v>1.5556349186104044E-2</v>
      </c>
      <c r="K59" s="220">
        <f t="shared" si="20"/>
        <v>1.5556349186104044E-2</v>
      </c>
      <c r="L59" s="36"/>
      <c r="M59" s="20">
        <f t="shared" si="14"/>
        <v>2.4199999999999995E-4</v>
      </c>
      <c r="N59" s="20">
        <f t="shared" si="15"/>
        <v>2.4199999999999995E-4</v>
      </c>
      <c r="O59" s="20">
        <f t="shared" si="16"/>
        <v>2.4199999999999995E-4</v>
      </c>
    </row>
    <row r="60" spans="1:17" ht="22.5">
      <c r="A60" s="8" t="str">
        <f>TE!A8</f>
        <v>C1-4</v>
      </c>
      <c r="B60" s="69" t="str">
        <f>TE!B8</f>
        <v>Uncertainty of the absolute gain of the reference antenna</v>
      </c>
      <c r="C60" s="221">
        <f>TE!C8</f>
        <v>0.50229473419497439</v>
      </c>
      <c r="D60" s="221">
        <f>TE!D8</f>
        <v>0.4330127018922193</v>
      </c>
      <c r="E60" s="221">
        <f>TE!E8</f>
        <v>0.4330127018922193</v>
      </c>
      <c r="F60" s="8" t="str">
        <f>TE!F8</f>
        <v>Rectangular</v>
      </c>
      <c r="G60" s="221">
        <f>TE!G8</f>
        <v>1.7320508075688772</v>
      </c>
      <c r="H60" s="8">
        <f>'CATR-Er'!I25</f>
        <v>1</v>
      </c>
      <c r="I60" s="220">
        <f t="shared" si="18"/>
        <v>0.28999999999999998</v>
      </c>
      <c r="J60" s="220">
        <f t="shared" si="19"/>
        <v>0.25</v>
      </c>
      <c r="K60" s="220">
        <f t="shared" si="20"/>
        <v>0.25</v>
      </c>
      <c r="L60" s="36"/>
      <c r="M60" s="20">
        <f t="shared" si="14"/>
        <v>8.4099999999999994E-2</v>
      </c>
      <c r="N60" s="20">
        <f t="shared" si="15"/>
        <v>6.25E-2</v>
      </c>
      <c r="O60" s="20">
        <f t="shared" si="16"/>
        <v>6.25E-2</v>
      </c>
    </row>
    <row r="61" spans="1:17">
      <c r="A61" s="8" t="str">
        <f>'CATR-Er'!B27</f>
        <v>A2-1b</v>
      </c>
      <c r="B61" s="69" t="str">
        <f>'CATR-Er'!C26</f>
        <v>Misalignment positioning system</v>
      </c>
      <c r="C61" s="221">
        <f>'CATR-Er'!D26</f>
        <v>0</v>
      </c>
      <c r="D61" s="221">
        <f>'CATR-Er'!E26</f>
        <v>0</v>
      </c>
      <c r="E61" s="221">
        <f>'CATR-Er'!F26</f>
        <v>0</v>
      </c>
      <c r="F61" s="8" t="str">
        <f>'CATR-Er'!G26</f>
        <v xml:space="preserve">Exp. normal </v>
      </c>
      <c r="G61" s="221">
        <f>'CATR-Er'!H26</f>
        <v>2</v>
      </c>
      <c r="H61" s="8">
        <f>'CATR-Er'!I26</f>
        <v>1</v>
      </c>
      <c r="I61" s="220">
        <f t="shared" si="18"/>
        <v>0</v>
      </c>
      <c r="J61" s="220">
        <f t="shared" si="19"/>
        <v>0</v>
      </c>
      <c r="K61" s="220">
        <f t="shared" si="20"/>
        <v>0</v>
      </c>
      <c r="L61" s="36"/>
      <c r="M61" s="20">
        <f t="shared" si="14"/>
        <v>0</v>
      </c>
      <c r="N61" s="20">
        <f t="shared" si="15"/>
        <v>0</v>
      </c>
      <c r="O61" s="20">
        <f t="shared" si="16"/>
        <v>0</v>
      </c>
    </row>
    <row r="62" spans="1:17">
      <c r="A62" s="8" t="str">
        <f>'CATR-Er'!B28</f>
        <v>A2-9</v>
      </c>
      <c r="B62" s="69" t="str">
        <f>'CATR-Er'!C27</f>
        <v>Misalignment of calibration antenna and test range antenna</v>
      </c>
      <c r="C62" s="221">
        <f>'CATR-Er'!D27</f>
        <v>0.5</v>
      </c>
      <c r="D62" s="221">
        <f>'CATR-Er'!E27</f>
        <v>0.5</v>
      </c>
      <c r="E62" s="221">
        <f>'CATR-Er'!F27</f>
        <v>0.5</v>
      </c>
      <c r="F62" s="8" t="str">
        <f>'CATR-Er'!G27</f>
        <v>Exp. normal</v>
      </c>
      <c r="G62" s="221">
        <f>'CATR-Er'!H27</f>
        <v>2</v>
      </c>
      <c r="H62" s="8">
        <f>'CATR-Er'!I27</f>
        <v>1</v>
      </c>
      <c r="I62" s="220">
        <f t="shared" si="18"/>
        <v>0.25</v>
      </c>
      <c r="J62" s="220">
        <f t="shared" si="19"/>
        <v>0.25</v>
      </c>
      <c r="K62" s="220">
        <f t="shared" si="20"/>
        <v>0.25</v>
      </c>
      <c r="L62" s="36"/>
      <c r="M62" s="20">
        <f t="shared" si="14"/>
        <v>6.25E-2</v>
      </c>
      <c r="N62" s="20">
        <f t="shared" si="15"/>
        <v>6.25E-2</v>
      </c>
      <c r="O62" s="20">
        <f t="shared" si="16"/>
        <v>6.25E-2</v>
      </c>
    </row>
    <row r="63" spans="1:17">
      <c r="A63" s="8" t="str">
        <f>'CATR-Er'!B29</f>
        <v>A2-2b</v>
      </c>
      <c r="B63" s="69" t="str">
        <f>'CATR-Er'!C28</f>
        <v>Rotary Joints</v>
      </c>
      <c r="C63" s="221">
        <f>'CATR-Er'!D28</f>
        <v>4.8000000000000001E-2</v>
      </c>
      <c r="D63" s="221">
        <f>'CATR-Er'!E28</f>
        <v>4.8000000000000001E-2</v>
      </c>
      <c r="E63" s="221">
        <f>'CATR-Er'!F28</f>
        <v>4.8000000000000001E-2</v>
      </c>
      <c r="F63" s="8" t="str">
        <f>'CATR-Er'!G28</f>
        <v>U-shaped</v>
      </c>
      <c r="G63" s="221">
        <f>'CATR-Er'!H28</f>
        <v>1.4142135623730951</v>
      </c>
      <c r="H63" s="8">
        <f>'CATR-Er'!I28</f>
        <v>1</v>
      </c>
      <c r="I63" s="220">
        <f t="shared" si="18"/>
        <v>3.3941125496954279E-2</v>
      </c>
      <c r="J63" s="220">
        <f t="shared" si="19"/>
        <v>3.3941125496954279E-2</v>
      </c>
      <c r="K63" s="220">
        <f t="shared" si="20"/>
        <v>3.3941125496954279E-2</v>
      </c>
      <c r="L63" s="36"/>
      <c r="M63" s="20">
        <f t="shared" si="14"/>
        <v>1.1519999999999998E-3</v>
      </c>
      <c r="N63" s="20">
        <f t="shared" si="15"/>
        <v>1.1519999999999998E-3</v>
      </c>
      <c r="O63" s="20">
        <f t="shared" si="16"/>
        <v>1.1519999999999998E-3</v>
      </c>
    </row>
    <row r="64" spans="1:17" ht="22.5">
      <c r="A64" s="8" t="str">
        <f>'CATR-Er'!B30</f>
        <v>A2-4b</v>
      </c>
      <c r="B64" s="69" t="str">
        <f>'CATR-Er'!C29</f>
        <v>Standing wave between calibration antenna and test range antenna</v>
      </c>
      <c r="C64" s="221">
        <f>'CATR-Er'!D29</f>
        <v>0.09</v>
      </c>
      <c r="D64" s="221">
        <f>'CATR-Er'!E29</f>
        <v>0.09</v>
      </c>
      <c r="E64" s="221">
        <f>'CATR-Er'!F29</f>
        <v>0.09</v>
      </c>
      <c r="F64" s="8" t="str">
        <f>'CATR-Er'!G29</f>
        <v>U-shaped</v>
      </c>
      <c r="G64" s="221">
        <f>'CATR-Er'!H29</f>
        <v>1.4142135623730951</v>
      </c>
      <c r="H64" s="8">
        <f>'CATR-Er'!I29</f>
        <v>1</v>
      </c>
      <c r="I64" s="220">
        <f t="shared" si="18"/>
        <v>6.3639610306789274E-2</v>
      </c>
      <c r="J64" s="220">
        <f t="shared" si="19"/>
        <v>6.3639610306789274E-2</v>
      </c>
      <c r="K64" s="220">
        <f t="shared" si="20"/>
        <v>6.3639610306789274E-2</v>
      </c>
      <c r="L64" s="36"/>
      <c r="M64" s="20">
        <f t="shared" si="14"/>
        <v>4.0499999999999998E-3</v>
      </c>
      <c r="N64" s="20">
        <f t="shared" si="15"/>
        <v>4.0499999999999998E-3</v>
      </c>
      <c r="O64" s="20">
        <f t="shared" si="16"/>
        <v>4.0499999999999998E-3</v>
      </c>
    </row>
    <row r="65" spans="1:17">
      <c r="A65" s="8" t="str">
        <f>'CATR-Er'!B31</f>
        <v>A2-11</v>
      </c>
      <c r="B65" s="69" t="str">
        <f>'CATR-Er'!C30</f>
        <v>QZ ripple calibration antenna</v>
      </c>
      <c r="C65" s="221">
        <f>'CATR-Er'!D30</f>
        <v>8.9999999999999993E-3</v>
      </c>
      <c r="D65" s="221">
        <f>'CATR-Er'!E30</f>
        <v>8.9999999999999993E-3</v>
      </c>
      <c r="E65" s="221">
        <f>'CATR-Er'!F30</f>
        <v>8.9999999999999993E-3</v>
      </c>
      <c r="F65" s="8" t="str">
        <f>'CATR-Er'!G30</f>
        <v>Gaussian</v>
      </c>
      <c r="G65" s="221">
        <f>'CATR-Er'!H30</f>
        <v>1</v>
      </c>
      <c r="H65" s="8">
        <f>'CATR-Er'!I30</f>
        <v>1</v>
      </c>
      <c r="I65" s="220">
        <f t="shared" si="18"/>
        <v>8.9999999999999993E-3</v>
      </c>
      <c r="J65" s="220">
        <f t="shared" si="19"/>
        <v>8.9999999999999993E-3</v>
      </c>
      <c r="K65" s="220">
        <f t="shared" si="20"/>
        <v>8.9999999999999993E-3</v>
      </c>
      <c r="L65" s="36"/>
      <c r="M65" s="20">
        <f t="shared" si="14"/>
        <v>8.099999999999999E-5</v>
      </c>
      <c r="N65" s="20">
        <f t="shared" si="15"/>
        <v>8.099999999999999E-5</v>
      </c>
      <c r="O65" s="20">
        <f t="shared" si="16"/>
        <v>8.099999999999999E-5</v>
      </c>
    </row>
    <row r="66" spans="1:17" ht="22.5">
      <c r="A66" s="8" t="str">
        <f>'CATR-Er'!B32</f>
        <v>A2-13</v>
      </c>
      <c r="B66" s="69" t="str">
        <f>'CATR-Er'!C31</f>
        <v>Switching uncertainty</v>
      </c>
      <c r="C66" s="221">
        <f>'CATR-Er'!D31</f>
        <v>0.26</v>
      </c>
      <c r="D66" s="221">
        <f>'CATR-Er'!E31</f>
        <v>0.26</v>
      </c>
      <c r="E66" s="221">
        <f>'CATR-Er'!F31</f>
        <v>0.26</v>
      </c>
      <c r="F66" s="8" t="str">
        <f>'CATR-Er'!G31</f>
        <v>Rectangular</v>
      </c>
      <c r="G66" s="221">
        <f>'CATR-Er'!H31</f>
        <v>1.7320508075688772</v>
      </c>
      <c r="H66" s="8">
        <f>'CATR-Er'!I31</f>
        <v>1</v>
      </c>
      <c r="I66" s="220">
        <f t="shared" si="18"/>
        <v>0.15011106998930271</v>
      </c>
      <c r="J66" s="220">
        <f t="shared" si="19"/>
        <v>0.15011106998930271</v>
      </c>
      <c r="K66" s="220">
        <f t="shared" si="20"/>
        <v>0.15011106998930271</v>
      </c>
      <c r="L66" s="36"/>
      <c r="M66" s="20">
        <f t="shared" si="14"/>
        <v>2.2533333333333336E-2</v>
      </c>
      <c r="N66" s="20">
        <f t="shared" si="15"/>
        <v>2.2533333333333336E-2</v>
      </c>
      <c r="O66" s="20">
        <f t="shared" si="16"/>
        <v>2.2533333333333336E-2</v>
      </c>
    </row>
    <row r="67" spans="1:17">
      <c r="A67" s="389" t="s">
        <v>31</v>
      </c>
      <c r="B67" s="389"/>
      <c r="C67" s="389"/>
      <c r="D67" s="389"/>
      <c r="E67" s="389"/>
      <c r="F67" s="389"/>
      <c r="G67" s="389"/>
      <c r="H67" s="389"/>
      <c r="I67" s="7">
        <f t="shared" ref="I67:I68" si="21">M67</f>
        <v>0.56849586923154805</v>
      </c>
      <c r="J67" s="7">
        <f>N67</f>
        <v>0.64609252691339292</v>
      </c>
      <c r="K67" s="7">
        <f>O67</f>
        <v>0.64609252691339292</v>
      </c>
      <c r="L67" s="30"/>
      <c r="M67" s="20">
        <f>(SUM(M48:M66))^0.5</f>
        <v>0.56849586923154805</v>
      </c>
      <c r="N67" s="20">
        <f>(SUM(N48:N66))^0.5</f>
        <v>0.64609252691339292</v>
      </c>
      <c r="O67" s="20">
        <f>(SUM(O48:O66))^0.5</f>
        <v>0.64609252691339292</v>
      </c>
    </row>
    <row r="68" spans="1:17">
      <c r="A68" s="389" t="s">
        <v>32</v>
      </c>
      <c r="B68" s="389"/>
      <c r="C68" s="389"/>
      <c r="D68" s="389"/>
      <c r="E68" s="389"/>
      <c r="F68" s="389"/>
      <c r="G68" s="389"/>
      <c r="H68" s="389"/>
      <c r="I68" s="7">
        <f t="shared" si="21"/>
        <v>1.1142519036938341</v>
      </c>
      <c r="J68" s="7">
        <f t="shared" ref="J68:K68" si="22">N68</f>
        <v>1.2663413527502501</v>
      </c>
      <c r="K68" s="31">
        <f t="shared" si="22"/>
        <v>1.2663413527502501</v>
      </c>
      <c r="L68" s="30"/>
      <c r="M68" s="20">
        <f>M67*1.96</f>
        <v>1.1142519036938341</v>
      </c>
      <c r="N68" s="20">
        <f>N67*1.96</f>
        <v>1.2663413527502501</v>
      </c>
      <c r="O68" s="20">
        <f>O67*1.96</f>
        <v>1.2663413527502501</v>
      </c>
    </row>
    <row r="69" spans="1:17">
      <c r="M69" s="208" t="s">
        <v>371</v>
      </c>
    </row>
    <row r="70" spans="1:17">
      <c r="M70" s="208"/>
      <c r="Q70" s="209"/>
    </row>
    <row r="71" spans="1:17">
      <c r="A71" s="398" t="s">
        <v>460</v>
      </c>
      <c r="B71" s="399"/>
      <c r="C71" s="399"/>
      <c r="D71" s="399"/>
      <c r="E71" s="399"/>
      <c r="F71" s="399"/>
      <c r="G71" s="399"/>
      <c r="H71" s="399"/>
      <c r="I71" s="399"/>
      <c r="J71" s="399"/>
      <c r="K71" s="399"/>
      <c r="M71" s="208"/>
    </row>
    <row r="72" spans="1:17">
      <c r="A72" s="397" t="s">
        <v>85</v>
      </c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M72" s="394" t="s">
        <v>103</v>
      </c>
      <c r="N72" s="394"/>
      <c r="O72" s="394"/>
    </row>
    <row r="73" spans="1:17">
      <c r="A73" s="382" t="s">
        <v>0</v>
      </c>
      <c r="B73" s="400" t="s">
        <v>1</v>
      </c>
      <c r="C73" s="383" t="s">
        <v>2</v>
      </c>
      <c r="D73" s="383"/>
      <c r="E73" s="383"/>
      <c r="F73" s="382" t="s">
        <v>3</v>
      </c>
      <c r="G73" s="383" t="s">
        <v>4</v>
      </c>
      <c r="H73" s="391" t="s">
        <v>5</v>
      </c>
      <c r="I73" s="389" t="s">
        <v>6</v>
      </c>
      <c r="J73" s="389"/>
      <c r="K73" s="389"/>
      <c r="L73" s="34"/>
      <c r="M73" s="394"/>
      <c r="N73" s="394"/>
      <c r="O73" s="394"/>
    </row>
    <row r="74" spans="1:17" ht="24.75" thickBot="1">
      <c r="A74" s="382"/>
      <c r="B74" s="400"/>
      <c r="C74" s="172" t="s">
        <v>508</v>
      </c>
      <c r="D74" s="173" t="s">
        <v>507</v>
      </c>
      <c r="E74" s="174" t="s">
        <v>509</v>
      </c>
      <c r="F74" s="382"/>
      <c r="G74" s="383"/>
      <c r="H74" s="391"/>
      <c r="I74" s="172" t="s">
        <v>508</v>
      </c>
      <c r="J74" s="173" t="s">
        <v>507</v>
      </c>
      <c r="K74" s="174" t="s">
        <v>509</v>
      </c>
      <c r="L74" s="35"/>
      <c r="M74" s="394"/>
      <c r="N74" s="394"/>
      <c r="O74" s="394"/>
    </row>
    <row r="75" spans="1:17">
      <c r="A75" s="387" t="s">
        <v>7</v>
      </c>
      <c r="B75" s="387"/>
      <c r="C75" s="387"/>
      <c r="D75" s="387"/>
      <c r="E75" s="387"/>
      <c r="F75" s="387"/>
      <c r="G75" s="387"/>
      <c r="H75" s="387"/>
      <c r="I75" s="387"/>
      <c r="J75" s="387"/>
      <c r="K75" s="11"/>
      <c r="L75" s="28"/>
      <c r="M75" s="42"/>
      <c r="N75" s="42"/>
      <c r="O75" s="42"/>
    </row>
    <row r="76" spans="1:17">
      <c r="A76" s="24" t="str">
        <f>'NF-Er'!B5</f>
        <v>A3-1</v>
      </c>
      <c r="B76" s="100" t="str">
        <f>'NF-Er'!C5</f>
        <v>Axes Intersection</v>
      </c>
      <c r="C76" s="224">
        <f>'NF-Er'!D5</f>
        <v>0</v>
      </c>
      <c r="D76" s="224">
        <f>'NF-Er'!E5</f>
        <v>0</v>
      </c>
      <c r="E76" s="224">
        <f>'NF-Er'!F5</f>
        <v>0</v>
      </c>
      <c r="F76" s="24" t="str">
        <f>'NF-Er'!G5</f>
        <v>Gaussian</v>
      </c>
      <c r="G76" s="224">
        <f>'NF-Er'!H5</f>
        <v>1</v>
      </c>
      <c r="H76" s="6">
        <v>1</v>
      </c>
      <c r="I76" s="220">
        <f t="shared" ref="I76:I102" si="23">C76/$G76</f>
        <v>0</v>
      </c>
      <c r="J76" s="220">
        <f t="shared" ref="J76:J102" si="24">D76/$G76</f>
        <v>0</v>
      </c>
      <c r="K76" s="220">
        <f t="shared" ref="K76:K102" si="25">E76/$G76</f>
        <v>0</v>
      </c>
      <c r="L76" s="29"/>
      <c r="M76" s="20">
        <f t="shared" ref="M76:M112" si="26">I76^2</f>
        <v>0</v>
      </c>
      <c r="N76" s="20">
        <f t="shared" ref="N76:N112" si="27">J76^2</f>
        <v>0</v>
      </c>
      <c r="O76" s="20">
        <f t="shared" ref="O76:O112" si="28">K76^2</f>
        <v>0</v>
      </c>
    </row>
    <row r="77" spans="1:17">
      <c r="A77" s="24" t="str">
        <f>'NF-Er'!B6</f>
        <v>A3-2</v>
      </c>
      <c r="B77" s="100" t="str">
        <f>'NF-Er'!C6</f>
        <v>Axes Orthogonality</v>
      </c>
      <c r="C77" s="224">
        <f>'NF-Er'!D6</f>
        <v>0</v>
      </c>
      <c r="D77" s="224">
        <f>'NF-Er'!E6</f>
        <v>0</v>
      </c>
      <c r="E77" s="224">
        <f>'NF-Er'!F6</f>
        <v>0</v>
      </c>
      <c r="F77" s="24" t="str">
        <f>'NF-Er'!G6</f>
        <v>Gaussian</v>
      </c>
      <c r="G77" s="224">
        <f>'NF-Er'!H6</f>
        <v>1</v>
      </c>
      <c r="H77" s="6">
        <v>1</v>
      </c>
      <c r="I77" s="220">
        <f t="shared" si="23"/>
        <v>0</v>
      </c>
      <c r="J77" s="220">
        <f t="shared" si="24"/>
        <v>0</v>
      </c>
      <c r="K77" s="220">
        <f t="shared" si="25"/>
        <v>0</v>
      </c>
      <c r="L77" s="29"/>
      <c r="M77" s="20">
        <f t="shared" si="26"/>
        <v>0</v>
      </c>
      <c r="N77" s="20">
        <f t="shared" si="27"/>
        <v>0</v>
      </c>
      <c r="O77" s="20">
        <f t="shared" si="28"/>
        <v>0</v>
      </c>
    </row>
    <row r="78" spans="1:17">
      <c r="A78" s="24" t="str">
        <f>'NF-Er'!B7</f>
        <v>A3-3</v>
      </c>
      <c r="B78" s="100" t="str">
        <f>'NF-Er'!C7</f>
        <v>Horizontal Pointing</v>
      </c>
      <c r="C78" s="224">
        <f>'NF-Er'!D7</f>
        <v>0</v>
      </c>
      <c r="D78" s="224">
        <f>'NF-Er'!E7</f>
        <v>0</v>
      </c>
      <c r="E78" s="224">
        <f>'NF-Er'!F7</f>
        <v>0</v>
      </c>
      <c r="F78" s="24" t="str">
        <f>'NF-Er'!G7</f>
        <v>Gaussian</v>
      </c>
      <c r="G78" s="224">
        <f>'NF-Er'!H7</f>
        <v>1</v>
      </c>
      <c r="H78" s="6">
        <v>1</v>
      </c>
      <c r="I78" s="220">
        <f t="shared" si="23"/>
        <v>0</v>
      </c>
      <c r="J78" s="220">
        <f t="shared" si="24"/>
        <v>0</v>
      </c>
      <c r="K78" s="220">
        <f t="shared" si="25"/>
        <v>0</v>
      </c>
      <c r="L78" s="29"/>
      <c r="M78" s="20">
        <f t="shared" si="26"/>
        <v>0</v>
      </c>
      <c r="N78" s="20">
        <f t="shared" si="27"/>
        <v>0</v>
      </c>
      <c r="O78" s="20">
        <f t="shared" si="28"/>
        <v>0</v>
      </c>
      <c r="Q78" s="206"/>
    </row>
    <row r="79" spans="1:17">
      <c r="A79" s="24" t="str">
        <f>'NF-Er'!B8</f>
        <v>A3-4</v>
      </c>
      <c r="B79" s="100" t="str">
        <f>'NF-Er'!C8</f>
        <v>Probe Vertical Position</v>
      </c>
      <c r="C79" s="224">
        <f>'NF-Er'!D8</f>
        <v>0</v>
      </c>
      <c r="D79" s="224">
        <f>'NF-Er'!E8</f>
        <v>0</v>
      </c>
      <c r="E79" s="224">
        <f>'NF-Er'!F8</f>
        <v>0</v>
      </c>
      <c r="F79" s="24" t="str">
        <f>'NF-Er'!G8</f>
        <v>Gaussian</v>
      </c>
      <c r="G79" s="224">
        <f>'NF-Er'!H8</f>
        <v>1</v>
      </c>
      <c r="H79" s="6">
        <v>1</v>
      </c>
      <c r="I79" s="220">
        <f t="shared" si="23"/>
        <v>0</v>
      </c>
      <c r="J79" s="220">
        <f t="shared" si="24"/>
        <v>0</v>
      </c>
      <c r="K79" s="220">
        <f t="shared" si="25"/>
        <v>0</v>
      </c>
      <c r="L79" s="29"/>
      <c r="M79" s="20">
        <f t="shared" si="26"/>
        <v>0</v>
      </c>
      <c r="N79" s="20">
        <f t="shared" si="27"/>
        <v>0</v>
      </c>
      <c r="O79" s="20">
        <f t="shared" si="28"/>
        <v>0</v>
      </c>
      <c r="Q79" s="206"/>
    </row>
    <row r="80" spans="1:17">
      <c r="A80" s="24" t="str">
        <f>'NF-Er'!B9</f>
        <v>A3-5</v>
      </c>
      <c r="B80" s="100" t="str">
        <f>'NF-Er'!C9</f>
        <v>Probe H/V pointing</v>
      </c>
      <c r="C80" s="224">
        <f>'NF-Er'!D9</f>
        <v>0</v>
      </c>
      <c r="D80" s="224">
        <f>'NF-Er'!E9</f>
        <v>0</v>
      </c>
      <c r="E80" s="224">
        <f>'NF-Er'!F9</f>
        <v>0</v>
      </c>
      <c r="F80" s="24" t="str">
        <f>'NF-Er'!G9</f>
        <v>Gaussian</v>
      </c>
      <c r="G80" s="224">
        <f>'NF-Er'!H9</f>
        <v>1</v>
      </c>
      <c r="H80" s="6">
        <v>1</v>
      </c>
      <c r="I80" s="220">
        <f t="shared" si="23"/>
        <v>0</v>
      </c>
      <c r="J80" s="220">
        <f t="shared" si="24"/>
        <v>0</v>
      </c>
      <c r="K80" s="220">
        <f t="shared" si="25"/>
        <v>0</v>
      </c>
      <c r="L80" s="29"/>
      <c r="M80" s="20">
        <f t="shared" si="26"/>
        <v>0</v>
      </c>
      <c r="N80" s="20">
        <f t="shared" si="27"/>
        <v>0</v>
      </c>
      <c r="O80" s="20">
        <f t="shared" si="28"/>
        <v>0</v>
      </c>
      <c r="Q80" s="206"/>
    </row>
    <row r="81" spans="1:17">
      <c r="A81" s="24" t="str">
        <f>'NF-Er'!B10</f>
        <v>A3-6</v>
      </c>
      <c r="B81" s="100" t="str">
        <f>'NF-Er'!C10</f>
        <v>Measurement Distance</v>
      </c>
      <c r="C81" s="224">
        <f>'NF-Er'!D10</f>
        <v>0</v>
      </c>
      <c r="D81" s="224">
        <f>'NF-Er'!E10</f>
        <v>0</v>
      </c>
      <c r="E81" s="224">
        <f>'NF-Er'!F10</f>
        <v>0</v>
      </c>
      <c r="F81" s="24" t="str">
        <f>'NF-Er'!G10</f>
        <v>Gaussian</v>
      </c>
      <c r="G81" s="224">
        <f>'NF-Er'!H10</f>
        <v>1</v>
      </c>
      <c r="H81" s="6">
        <v>1</v>
      </c>
      <c r="I81" s="220">
        <f t="shared" si="23"/>
        <v>0</v>
      </c>
      <c r="J81" s="220">
        <f t="shared" si="24"/>
        <v>0</v>
      </c>
      <c r="K81" s="220">
        <f t="shared" si="25"/>
        <v>0</v>
      </c>
      <c r="L81" s="29"/>
      <c r="M81" s="20">
        <f t="shared" si="26"/>
        <v>0</v>
      </c>
      <c r="N81" s="20">
        <f t="shared" si="27"/>
        <v>0</v>
      </c>
      <c r="O81" s="20">
        <f t="shared" si="28"/>
        <v>0</v>
      </c>
      <c r="Q81" s="206"/>
    </row>
    <row r="82" spans="1:17">
      <c r="A82" s="24" t="str">
        <f>'NF-Er'!B11</f>
        <v>A3-7</v>
      </c>
      <c r="B82" s="100" t="str">
        <f>'NF-Er'!C11</f>
        <v>Amplitude and Phase Drift</v>
      </c>
      <c r="C82" s="224">
        <f>'NF-Er'!D11</f>
        <v>0</v>
      </c>
      <c r="D82" s="224">
        <f>'NF-Er'!E11</f>
        <v>0</v>
      </c>
      <c r="E82" s="224">
        <f>'NF-Er'!F11</f>
        <v>0</v>
      </c>
      <c r="F82" s="24" t="str">
        <f>'NF-Er'!G11</f>
        <v>Gaussian</v>
      </c>
      <c r="G82" s="224">
        <f>'NF-Er'!H11</f>
        <v>1</v>
      </c>
      <c r="H82" s="6">
        <v>1</v>
      </c>
      <c r="I82" s="220">
        <f t="shared" si="23"/>
        <v>0</v>
      </c>
      <c r="J82" s="220">
        <f t="shared" si="24"/>
        <v>0</v>
      </c>
      <c r="K82" s="220">
        <f t="shared" si="25"/>
        <v>0</v>
      </c>
      <c r="L82" s="29"/>
      <c r="M82" s="20">
        <f t="shared" si="26"/>
        <v>0</v>
      </c>
      <c r="N82" s="20">
        <f t="shared" si="27"/>
        <v>0</v>
      </c>
      <c r="O82" s="20">
        <f t="shared" si="28"/>
        <v>0</v>
      </c>
      <c r="Q82" s="206"/>
    </row>
    <row r="83" spans="1:17">
      <c r="A83" s="24" t="str">
        <f>'NF-Er'!B12</f>
        <v>A3-8</v>
      </c>
      <c r="B83" s="100" t="str">
        <f>'NF-Er'!C12</f>
        <v>Amplitude and Phase Noise</v>
      </c>
      <c r="C83" s="224">
        <f>'NF-Er'!D12</f>
        <v>0.02</v>
      </c>
      <c r="D83" s="224">
        <f>'NF-Er'!E12</f>
        <v>0.02</v>
      </c>
      <c r="E83" s="224">
        <f>'NF-Er'!F12</f>
        <v>0.02</v>
      </c>
      <c r="F83" s="24" t="str">
        <f>'NF-Er'!G12</f>
        <v>Gaussian</v>
      </c>
      <c r="G83" s="224">
        <f>'NF-Er'!H12</f>
        <v>1</v>
      </c>
      <c r="H83" s="6">
        <v>1</v>
      </c>
      <c r="I83" s="220">
        <f t="shared" si="23"/>
        <v>0.02</v>
      </c>
      <c r="J83" s="220">
        <f t="shared" si="24"/>
        <v>0.02</v>
      </c>
      <c r="K83" s="220">
        <f t="shared" si="25"/>
        <v>0.02</v>
      </c>
      <c r="L83" s="29"/>
      <c r="M83" s="20">
        <f t="shared" si="26"/>
        <v>4.0000000000000002E-4</v>
      </c>
      <c r="N83" s="20">
        <f t="shared" si="27"/>
        <v>4.0000000000000002E-4</v>
      </c>
      <c r="O83" s="20">
        <f t="shared" si="28"/>
        <v>4.0000000000000002E-4</v>
      </c>
      <c r="Q83" s="206"/>
    </row>
    <row r="84" spans="1:17">
      <c r="A84" s="24" t="str">
        <f>'NF-Er'!B13</f>
        <v>A3-9</v>
      </c>
      <c r="B84" s="100" t="str">
        <f>'NF-Er'!C13</f>
        <v>Leakage and Crosstalk</v>
      </c>
      <c r="C84" s="224">
        <f>'NF-Er'!D13</f>
        <v>0</v>
      </c>
      <c r="D84" s="224">
        <f>'NF-Er'!E13</f>
        <v>0</v>
      </c>
      <c r="E84" s="224">
        <f>'NF-Er'!F13</f>
        <v>0</v>
      </c>
      <c r="F84" s="24" t="str">
        <f>'NF-Er'!G13</f>
        <v>Gaussian</v>
      </c>
      <c r="G84" s="224">
        <f>'NF-Er'!H13</f>
        <v>1</v>
      </c>
      <c r="H84" s="6">
        <v>1</v>
      </c>
      <c r="I84" s="220">
        <f t="shared" si="23"/>
        <v>0</v>
      </c>
      <c r="J84" s="220">
        <f t="shared" si="24"/>
        <v>0</v>
      </c>
      <c r="K84" s="220">
        <f t="shared" si="25"/>
        <v>0</v>
      </c>
      <c r="L84" s="29"/>
      <c r="M84" s="20">
        <f t="shared" si="26"/>
        <v>0</v>
      </c>
      <c r="N84" s="20">
        <f t="shared" si="27"/>
        <v>0</v>
      </c>
      <c r="O84" s="20">
        <f t="shared" si="28"/>
        <v>0</v>
      </c>
      <c r="Q84" s="206"/>
    </row>
    <row r="85" spans="1:17">
      <c r="A85" s="24" t="str">
        <f>'NF-Er'!B14</f>
        <v>A3-10</v>
      </c>
      <c r="B85" s="100" t="str">
        <f>'NF-Er'!C14</f>
        <v>Amplitude Non-Linearity</v>
      </c>
      <c r="C85" s="224">
        <f>'NF-Er'!D14</f>
        <v>0.04</v>
      </c>
      <c r="D85" s="224">
        <f>'NF-Er'!E14</f>
        <v>0.04</v>
      </c>
      <c r="E85" s="224">
        <f>'NF-Er'!F14</f>
        <v>0.04</v>
      </c>
      <c r="F85" s="24" t="str">
        <f>'NF-Er'!G14</f>
        <v>Gaussian</v>
      </c>
      <c r="G85" s="224">
        <f>'NF-Er'!H14</f>
        <v>1</v>
      </c>
      <c r="H85" s="6">
        <v>1</v>
      </c>
      <c r="I85" s="220">
        <f t="shared" si="23"/>
        <v>0.04</v>
      </c>
      <c r="J85" s="220">
        <f t="shared" si="24"/>
        <v>0.04</v>
      </c>
      <c r="K85" s="220">
        <f t="shared" si="25"/>
        <v>0.04</v>
      </c>
      <c r="L85" s="29"/>
      <c r="M85" s="20">
        <f t="shared" si="26"/>
        <v>1.6000000000000001E-3</v>
      </c>
      <c r="N85" s="20">
        <f t="shared" si="27"/>
        <v>1.6000000000000001E-3</v>
      </c>
      <c r="O85" s="20">
        <f t="shared" si="28"/>
        <v>1.6000000000000001E-3</v>
      </c>
      <c r="Q85" s="206"/>
    </row>
    <row r="86" spans="1:17">
      <c r="A86" s="24" t="str">
        <f>'NF-Er'!B15</f>
        <v>A3-11</v>
      </c>
      <c r="B86" s="100" t="str">
        <f>'NF-Er'!C15</f>
        <v>Amplitude and Phase Shift in rotary joints</v>
      </c>
      <c r="C86" s="224">
        <f>'NF-Er'!D15</f>
        <v>0</v>
      </c>
      <c r="D86" s="224">
        <f>'NF-Er'!E15</f>
        <v>0</v>
      </c>
      <c r="E86" s="224">
        <f>'NF-Er'!F15</f>
        <v>0</v>
      </c>
      <c r="F86" s="24" t="str">
        <f>'NF-Er'!G15</f>
        <v>Gaussian</v>
      </c>
      <c r="G86" s="224">
        <f>'NF-Er'!H15</f>
        <v>1</v>
      </c>
      <c r="H86" s="6">
        <v>1</v>
      </c>
      <c r="I86" s="220">
        <f t="shared" si="23"/>
        <v>0</v>
      </c>
      <c r="J86" s="220">
        <f t="shared" si="24"/>
        <v>0</v>
      </c>
      <c r="K86" s="220">
        <f t="shared" si="25"/>
        <v>0</v>
      </c>
      <c r="L86" s="29"/>
      <c r="M86" s="20">
        <f t="shared" si="26"/>
        <v>0</v>
      </c>
      <c r="N86" s="20">
        <f t="shared" si="27"/>
        <v>0</v>
      </c>
      <c r="O86" s="20">
        <f t="shared" si="28"/>
        <v>0</v>
      </c>
      <c r="Q86" s="206"/>
    </row>
    <row r="87" spans="1:17">
      <c r="A87" s="24" t="str">
        <f>'NF-Er'!B16</f>
        <v>A3-12</v>
      </c>
      <c r="B87" s="100" t="str">
        <f>'NF-Er'!C16</f>
        <v>Channel Balance Amplitude and Phase</v>
      </c>
      <c r="C87" s="224">
        <f>'NF-Er'!D16</f>
        <v>0</v>
      </c>
      <c r="D87" s="224">
        <f>'NF-Er'!E16</f>
        <v>0</v>
      </c>
      <c r="E87" s="224">
        <f>'NF-Er'!F16</f>
        <v>0</v>
      </c>
      <c r="F87" s="24" t="str">
        <f>'NF-Er'!G16</f>
        <v>Gaussian</v>
      </c>
      <c r="G87" s="224">
        <f>'NF-Er'!H16</f>
        <v>1</v>
      </c>
      <c r="H87" s="6">
        <v>1</v>
      </c>
      <c r="I87" s="220">
        <f t="shared" si="23"/>
        <v>0</v>
      </c>
      <c r="J87" s="220">
        <f t="shared" si="24"/>
        <v>0</v>
      </c>
      <c r="K87" s="220">
        <f t="shared" si="25"/>
        <v>0</v>
      </c>
      <c r="L87" s="29"/>
      <c r="M87" s="20">
        <f t="shared" si="26"/>
        <v>0</v>
      </c>
      <c r="N87" s="20">
        <f t="shared" si="27"/>
        <v>0</v>
      </c>
      <c r="O87" s="20">
        <f t="shared" si="28"/>
        <v>0</v>
      </c>
      <c r="Q87" s="206"/>
    </row>
    <row r="88" spans="1:17">
      <c r="A88" s="24" t="str">
        <f>'NF-Er'!B17</f>
        <v>A3-13</v>
      </c>
      <c r="B88" s="100" t="str">
        <f>'NF-Er'!C17</f>
        <v>Probe Polarization Amplitude and Phase</v>
      </c>
      <c r="C88" s="224">
        <f>'NF-Er'!D17</f>
        <v>1E-4</v>
      </c>
      <c r="D88" s="224">
        <f>'NF-Er'!E17</f>
        <v>1E-4</v>
      </c>
      <c r="E88" s="224">
        <f>'NF-Er'!F17</f>
        <v>1E-4</v>
      </c>
      <c r="F88" s="24" t="str">
        <f>'NF-Er'!G17</f>
        <v>Gaussian</v>
      </c>
      <c r="G88" s="224">
        <f>'NF-Er'!H17</f>
        <v>1</v>
      </c>
      <c r="H88" s="6">
        <v>1</v>
      </c>
      <c r="I88" s="220">
        <f t="shared" si="23"/>
        <v>1E-4</v>
      </c>
      <c r="J88" s="220">
        <f t="shared" si="24"/>
        <v>1E-4</v>
      </c>
      <c r="K88" s="220">
        <f t="shared" si="25"/>
        <v>1E-4</v>
      </c>
      <c r="L88" s="29"/>
      <c r="M88" s="20">
        <f t="shared" si="26"/>
        <v>1E-8</v>
      </c>
      <c r="N88" s="20">
        <f t="shared" si="27"/>
        <v>1E-8</v>
      </c>
      <c r="O88" s="20">
        <f t="shared" si="28"/>
        <v>1E-8</v>
      </c>
      <c r="Q88" s="206"/>
    </row>
    <row r="89" spans="1:17">
      <c r="A89" s="24" t="str">
        <f>'NF-Er'!B18</f>
        <v>A3-14</v>
      </c>
      <c r="B89" s="100" t="str">
        <f>'NF-Er'!C18</f>
        <v>Probe Pattern Knowledge</v>
      </c>
      <c r="C89" s="224">
        <f>'NF-Er'!D18</f>
        <v>0</v>
      </c>
      <c r="D89" s="224">
        <f>'NF-Er'!E18</f>
        <v>0</v>
      </c>
      <c r="E89" s="224">
        <f>'NF-Er'!F18</f>
        <v>0</v>
      </c>
      <c r="F89" s="24" t="str">
        <f>'NF-Er'!G18</f>
        <v>Gaussian</v>
      </c>
      <c r="G89" s="224">
        <f>'NF-Er'!H18</f>
        <v>1</v>
      </c>
      <c r="H89" s="6">
        <v>1</v>
      </c>
      <c r="I89" s="220">
        <f t="shared" si="23"/>
        <v>0</v>
      </c>
      <c r="J89" s="220">
        <f t="shared" si="24"/>
        <v>0</v>
      </c>
      <c r="K89" s="220">
        <f t="shared" si="25"/>
        <v>0</v>
      </c>
      <c r="L89" s="29"/>
      <c r="M89" s="20">
        <f t="shared" si="26"/>
        <v>0</v>
      </c>
      <c r="N89" s="20">
        <f t="shared" si="27"/>
        <v>0</v>
      </c>
      <c r="O89" s="20">
        <f t="shared" si="28"/>
        <v>0</v>
      </c>
      <c r="Q89" s="206"/>
    </row>
    <row r="90" spans="1:17">
      <c r="A90" s="24" t="str">
        <f>'NF-Er'!B19</f>
        <v>A3-15</v>
      </c>
      <c r="B90" s="100" t="str">
        <f>'NF-Er'!C19</f>
        <v>Multiple Reflections</v>
      </c>
      <c r="C90" s="224">
        <f>'NF-Er'!D19</f>
        <v>0</v>
      </c>
      <c r="D90" s="224">
        <f>'NF-Er'!E19</f>
        <v>0</v>
      </c>
      <c r="E90" s="224">
        <f>'NF-Er'!F19</f>
        <v>0</v>
      </c>
      <c r="F90" s="24" t="str">
        <f>'NF-Er'!G19</f>
        <v>Gaussian</v>
      </c>
      <c r="G90" s="224">
        <f>'NF-Er'!H19</f>
        <v>1</v>
      </c>
      <c r="H90" s="6">
        <v>1</v>
      </c>
      <c r="I90" s="220">
        <f t="shared" si="23"/>
        <v>0</v>
      </c>
      <c r="J90" s="220">
        <f t="shared" si="24"/>
        <v>0</v>
      </c>
      <c r="K90" s="220">
        <f t="shared" si="25"/>
        <v>0</v>
      </c>
      <c r="L90" s="29"/>
      <c r="M90" s="20">
        <f t="shared" si="26"/>
        <v>0</v>
      </c>
      <c r="N90" s="20">
        <f t="shared" si="27"/>
        <v>0</v>
      </c>
      <c r="O90" s="20">
        <f t="shared" si="28"/>
        <v>0</v>
      </c>
      <c r="Q90" s="206"/>
    </row>
    <row r="91" spans="1:17">
      <c r="A91" s="24" t="str">
        <f>'NF-Er'!B20</f>
        <v>A3-16</v>
      </c>
      <c r="B91" s="100" t="str">
        <f>'NF-Er'!C20</f>
        <v>Room Scattering</v>
      </c>
      <c r="C91" s="224">
        <f>'NF-Er'!D20</f>
        <v>0.09</v>
      </c>
      <c r="D91" s="224">
        <f>'NF-Er'!E20</f>
        <v>0.09</v>
      </c>
      <c r="E91" s="224">
        <f>'NF-Er'!F20</f>
        <v>0.09</v>
      </c>
      <c r="F91" s="24" t="str">
        <f>'NF-Er'!G20</f>
        <v>Gaussian</v>
      </c>
      <c r="G91" s="224">
        <f>'NF-Er'!H20</f>
        <v>1</v>
      </c>
      <c r="H91" s="6">
        <v>1</v>
      </c>
      <c r="I91" s="220">
        <f t="shared" si="23"/>
        <v>0.09</v>
      </c>
      <c r="J91" s="220">
        <f t="shared" si="24"/>
        <v>0.09</v>
      </c>
      <c r="K91" s="220">
        <f t="shared" si="25"/>
        <v>0.09</v>
      </c>
      <c r="L91" s="29"/>
      <c r="M91" s="20">
        <f t="shared" si="26"/>
        <v>8.0999999999999996E-3</v>
      </c>
      <c r="N91" s="20">
        <f t="shared" si="27"/>
        <v>8.0999999999999996E-3</v>
      </c>
      <c r="O91" s="20">
        <f t="shared" si="28"/>
        <v>8.0999999999999996E-3</v>
      </c>
      <c r="Q91" s="206"/>
    </row>
    <row r="92" spans="1:17">
      <c r="A92" s="24" t="str">
        <f>'NF-Er'!B21</f>
        <v>A3-17</v>
      </c>
      <c r="B92" s="100" t="str">
        <f>'NF-Er'!C21</f>
        <v>DUT support Scattering</v>
      </c>
      <c r="C92" s="224">
        <f>'NF-Er'!D21</f>
        <v>0</v>
      </c>
      <c r="D92" s="224">
        <f>'NF-Er'!E21</f>
        <v>0</v>
      </c>
      <c r="E92" s="224">
        <f>'NF-Er'!F21</f>
        <v>0</v>
      </c>
      <c r="F92" s="24" t="str">
        <f>'NF-Er'!G21</f>
        <v>Gaussian</v>
      </c>
      <c r="G92" s="224">
        <f>'NF-Er'!H21</f>
        <v>1</v>
      </c>
      <c r="H92" s="6">
        <v>1</v>
      </c>
      <c r="I92" s="220">
        <f t="shared" si="23"/>
        <v>0</v>
      </c>
      <c r="J92" s="220">
        <f t="shared" si="24"/>
        <v>0</v>
      </c>
      <c r="K92" s="220">
        <f t="shared" si="25"/>
        <v>0</v>
      </c>
      <c r="L92" s="29"/>
      <c r="M92" s="20">
        <f t="shared" si="26"/>
        <v>0</v>
      </c>
      <c r="N92" s="20">
        <f t="shared" si="27"/>
        <v>0</v>
      </c>
      <c r="O92" s="20">
        <f t="shared" si="28"/>
        <v>0</v>
      </c>
      <c r="Q92" s="206"/>
    </row>
    <row r="93" spans="1:17">
      <c r="A93" s="24" t="str">
        <f>'NF-Er'!B22</f>
        <v>A3-18</v>
      </c>
      <c r="B93" s="100" t="str">
        <f>'NF-Er'!C22</f>
        <v>Scan Area Truncation</v>
      </c>
      <c r="C93" s="224">
        <f>'NF-Er'!D22</f>
        <v>3.0000000000000001E-3</v>
      </c>
      <c r="D93" s="224">
        <f>'NF-Er'!E22</f>
        <v>3.0000000000000001E-3</v>
      </c>
      <c r="E93" s="224">
        <f>'NF-Er'!F22</f>
        <v>3.0000000000000001E-3</v>
      </c>
      <c r="F93" s="24" t="str">
        <f>'NF-Er'!G22</f>
        <v>Gaussian</v>
      </c>
      <c r="G93" s="224">
        <f>'NF-Er'!H22</f>
        <v>1</v>
      </c>
      <c r="H93" s="6">
        <v>1</v>
      </c>
      <c r="I93" s="220">
        <f t="shared" si="23"/>
        <v>3.0000000000000001E-3</v>
      </c>
      <c r="J93" s="220">
        <f t="shared" si="24"/>
        <v>3.0000000000000001E-3</v>
      </c>
      <c r="K93" s="220">
        <f t="shared" si="25"/>
        <v>3.0000000000000001E-3</v>
      </c>
      <c r="L93" s="29"/>
      <c r="M93" s="20">
        <f t="shared" si="26"/>
        <v>9.0000000000000002E-6</v>
      </c>
      <c r="N93" s="20">
        <f t="shared" si="27"/>
        <v>9.0000000000000002E-6</v>
      </c>
      <c r="O93" s="20">
        <f t="shared" si="28"/>
        <v>9.0000000000000002E-6</v>
      </c>
      <c r="Q93" s="206"/>
    </row>
    <row r="94" spans="1:17">
      <c r="A94" s="24" t="str">
        <f>'NF-Er'!B23</f>
        <v>A3-19</v>
      </c>
      <c r="B94" s="100" t="str">
        <f>'NF-Er'!C23</f>
        <v>Sampling Point Offset</v>
      </c>
      <c r="C94" s="224">
        <f>'NF-Er'!D23</f>
        <v>5.7999999999999996E-3</v>
      </c>
      <c r="D94" s="224">
        <f>'NF-Er'!E23</f>
        <v>5.7999999999999996E-3</v>
      </c>
      <c r="E94" s="224">
        <f>'NF-Er'!F23</f>
        <v>5.7999999999999996E-3</v>
      </c>
      <c r="F94" s="24" t="str">
        <f>'NF-Er'!G23</f>
        <v>Gaussian</v>
      </c>
      <c r="G94" s="224">
        <f>'NF-Er'!H23</f>
        <v>1</v>
      </c>
      <c r="H94" s="6">
        <v>1</v>
      </c>
      <c r="I94" s="220">
        <f t="shared" si="23"/>
        <v>5.7999999999999996E-3</v>
      </c>
      <c r="J94" s="220">
        <f t="shared" si="24"/>
        <v>5.7999999999999996E-3</v>
      </c>
      <c r="K94" s="220">
        <f t="shared" si="25"/>
        <v>5.7999999999999996E-3</v>
      </c>
      <c r="L94" s="29"/>
      <c r="M94" s="20">
        <f t="shared" si="26"/>
        <v>3.3639999999999996E-5</v>
      </c>
      <c r="N94" s="20">
        <f t="shared" si="27"/>
        <v>3.3639999999999996E-5</v>
      </c>
      <c r="O94" s="20">
        <f t="shared" si="28"/>
        <v>3.3639999999999996E-5</v>
      </c>
      <c r="Q94" s="206"/>
    </row>
    <row r="95" spans="1:17">
      <c r="A95" s="24" t="str">
        <f>'NF-Er'!B24</f>
        <v>A3-20</v>
      </c>
      <c r="B95" s="100" t="str">
        <f>'NF-Er'!C24</f>
        <v>Spherical Mode Truncation</v>
      </c>
      <c r="C95" s="224">
        <f>'NF-Er'!D24</f>
        <v>1.4999999999999999E-2</v>
      </c>
      <c r="D95" s="224">
        <f>'NF-Er'!E24</f>
        <v>1.4999999999999999E-2</v>
      </c>
      <c r="E95" s="224">
        <f>'NF-Er'!F24</f>
        <v>1.4999999999999999E-2</v>
      </c>
      <c r="F95" s="24" t="str">
        <f>'NF-Er'!G24</f>
        <v>Gaussian</v>
      </c>
      <c r="G95" s="224">
        <f>'NF-Er'!H24</f>
        <v>1</v>
      </c>
      <c r="H95" s="6">
        <v>1</v>
      </c>
      <c r="I95" s="220">
        <f t="shared" si="23"/>
        <v>1.4999999999999999E-2</v>
      </c>
      <c r="J95" s="220">
        <f t="shared" si="24"/>
        <v>1.4999999999999999E-2</v>
      </c>
      <c r="K95" s="220">
        <f t="shared" si="25"/>
        <v>1.4999999999999999E-2</v>
      </c>
      <c r="L95" s="29"/>
      <c r="M95" s="20">
        <f t="shared" si="26"/>
        <v>2.2499999999999999E-4</v>
      </c>
      <c r="N95" s="20">
        <f t="shared" si="27"/>
        <v>2.2499999999999999E-4</v>
      </c>
      <c r="O95" s="20">
        <f t="shared" si="28"/>
        <v>2.2499999999999999E-4</v>
      </c>
      <c r="Q95" s="206"/>
    </row>
    <row r="96" spans="1:17" ht="22.5">
      <c r="A96" s="24" t="str">
        <f>'NF-Er'!B25</f>
        <v>A3-21</v>
      </c>
      <c r="B96" s="100" t="str">
        <f>'NF-Er'!C25</f>
        <v>Positioning</v>
      </c>
      <c r="C96" s="224">
        <f>'NF-Er'!D25</f>
        <v>0.03</v>
      </c>
      <c r="D96" s="224">
        <f>'NF-Er'!E25</f>
        <v>0.03</v>
      </c>
      <c r="E96" s="224">
        <f>'NF-Er'!F25</f>
        <v>0.03</v>
      </c>
      <c r="F96" s="24" t="str">
        <f>'NF-Er'!G25</f>
        <v>Rectangular</v>
      </c>
      <c r="G96" s="224">
        <f>'NF-Er'!H25</f>
        <v>1.73</v>
      </c>
      <c r="H96" s="6">
        <v>1</v>
      </c>
      <c r="I96" s="220">
        <f t="shared" si="23"/>
        <v>1.7341040462427744E-2</v>
      </c>
      <c r="J96" s="220">
        <f t="shared" si="24"/>
        <v>1.7341040462427744E-2</v>
      </c>
      <c r="K96" s="220">
        <f t="shared" si="25"/>
        <v>1.7341040462427744E-2</v>
      </c>
      <c r="L96" s="29"/>
      <c r="M96" s="20">
        <f t="shared" si="26"/>
        <v>3.0071168431955621E-4</v>
      </c>
      <c r="N96" s="20">
        <f t="shared" si="27"/>
        <v>3.0071168431955621E-4</v>
      </c>
      <c r="O96" s="20">
        <f t="shared" si="28"/>
        <v>3.0071168431955621E-4</v>
      </c>
      <c r="Q96" s="206"/>
    </row>
    <row r="97" spans="1:17">
      <c r="A97" s="24" t="str">
        <f>'NF-Er'!B26</f>
        <v>A3-22</v>
      </c>
      <c r="B97" s="100" t="str">
        <f>'NF-Er'!C26</f>
        <v>Probe Array Uniformity</v>
      </c>
      <c r="C97" s="224">
        <f>'NF-Er'!D26</f>
        <v>5.5E-2</v>
      </c>
      <c r="D97" s="224">
        <f>'NF-Er'!E26</f>
        <v>5.5E-2</v>
      </c>
      <c r="E97" s="224">
        <f>'NF-Er'!F26</f>
        <v>5.5E-2</v>
      </c>
      <c r="F97" s="24" t="str">
        <f>'NF-Er'!G26</f>
        <v>Gaussian</v>
      </c>
      <c r="G97" s="224">
        <f>'NF-Er'!H26</f>
        <v>1</v>
      </c>
      <c r="H97" s="6">
        <v>1</v>
      </c>
      <c r="I97" s="220">
        <f t="shared" si="23"/>
        <v>5.5E-2</v>
      </c>
      <c r="J97" s="220">
        <f t="shared" si="24"/>
        <v>5.5E-2</v>
      </c>
      <c r="K97" s="220">
        <f t="shared" si="25"/>
        <v>5.5E-2</v>
      </c>
      <c r="L97" s="29"/>
      <c r="M97" s="20">
        <f t="shared" si="26"/>
        <v>3.0249999999999999E-3</v>
      </c>
      <c r="N97" s="20">
        <f t="shared" si="27"/>
        <v>3.0249999999999999E-3</v>
      </c>
      <c r="O97" s="20">
        <f t="shared" si="28"/>
        <v>3.0249999999999999E-3</v>
      </c>
      <c r="Q97" s="206"/>
    </row>
    <row r="98" spans="1:17">
      <c r="A98" s="24" t="str">
        <f>'NF-Er'!B27</f>
        <v>A3-23</v>
      </c>
      <c r="B98" s="100" t="str">
        <f>'NF-Er'!C27</f>
        <v xml:space="preserve">Mismatch of receiver chain </v>
      </c>
      <c r="C98" s="224">
        <f>'NF-Er'!D27</f>
        <v>0.28399999999999997</v>
      </c>
      <c r="D98" s="224">
        <f>'NF-Er'!E27</f>
        <v>0.28399999999999997</v>
      </c>
      <c r="E98" s="224">
        <f>'NF-Er'!F27</f>
        <v>0.28399999999999997</v>
      </c>
      <c r="F98" s="24" t="str">
        <f>'NF-Er'!G27</f>
        <v>U-Shaped</v>
      </c>
      <c r="G98" s="224">
        <f>'NF-Er'!H27</f>
        <v>1.41</v>
      </c>
      <c r="H98" s="6">
        <v>1</v>
      </c>
      <c r="I98" s="220">
        <f t="shared" si="23"/>
        <v>0.20141843971631204</v>
      </c>
      <c r="J98" s="220">
        <f t="shared" si="24"/>
        <v>0.20141843971631204</v>
      </c>
      <c r="K98" s="220">
        <f t="shared" si="25"/>
        <v>0.20141843971631204</v>
      </c>
      <c r="L98" s="29"/>
      <c r="M98" s="20">
        <f t="shared" si="26"/>
        <v>4.056938785775363E-2</v>
      </c>
      <c r="N98" s="20">
        <f t="shared" si="27"/>
        <v>4.056938785775363E-2</v>
      </c>
      <c r="O98" s="20">
        <f t="shared" si="28"/>
        <v>4.056938785775363E-2</v>
      </c>
      <c r="Q98" s="206"/>
    </row>
    <row r="99" spans="1:17">
      <c r="A99" s="24" t="str">
        <f>'NF-Er'!B28</f>
        <v>A3-24</v>
      </c>
      <c r="B99" s="100" t="str">
        <f>'NF-Er'!C28</f>
        <v>Insertion loss of receiver chain</v>
      </c>
      <c r="C99" s="224">
        <f>'NF-Er'!D28</f>
        <v>0</v>
      </c>
      <c r="D99" s="224">
        <f>'NF-Er'!E28</f>
        <v>0</v>
      </c>
      <c r="E99" s="224">
        <f>'NF-Er'!F28</f>
        <v>0</v>
      </c>
      <c r="F99" s="24" t="str">
        <f>'NF-Er'!G28</f>
        <v>Gaussian</v>
      </c>
      <c r="G99" s="224">
        <f>'NF-Er'!H28</f>
        <v>1</v>
      </c>
      <c r="H99" s="6">
        <v>1</v>
      </c>
      <c r="I99" s="220">
        <f t="shared" si="23"/>
        <v>0</v>
      </c>
      <c r="J99" s="220">
        <f t="shared" si="24"/>
        <v>0</v>
      </c>
      <c r="K99" s="220">
        <f t="shared" si="25"/>
        <v>0</v>
      </c>
      <c r="L99" s="29"/>
      <c r="M99" s="20">
        <f t="shared" si="26"/>
        <v>0</v>
      </c>
      <c r="N99" s="20">
        <f t="shared" si="27"/>
        <v>0</v>
      </c>
      <c r="O99" s="20">
        <f t="shared" si="28"/>
        <v>0</v>
      </c>
      <c r="Q99" s="206"/>
    </row>
    <row r="100" spans="1:17">
      <c r="A100" s="24" t="str">
        <f>'NF-Er'!B29</f>
        <v>A3-25</v>
      </c>
      <c r="B100" s="100" t="str">
        <f>'NF-Er'!C29</f>
        <v>Uncertainty of the absolute gain of the probe antenna</v>
      </c>
      <c r="C100" s="224">
        <f>'NF-Er'!D29</f>
        <v>0</v>
      </c>
      <c r="D100" s="224">
        <f>'NF-Er'!E29</f>
        <v>0</v>
      </c>
      <c r="E100" s="224">
        <f>'NF-Er'!F29</f>
        <v>0</v>
      </c>
      <c r="F100" s="24" t="str">
        <f>'NF-Er'!G29</f>
        <v>Gaussian</v>
      </c>
      <c r="G100" s="224">
        <f>'NF-Er'!H29</f>
        <v>1</v>
      </c>
      <c r="H100" s="6">
        <v>1</v>
      </c>
      <c r="I100" s="220">
        <f t="shared" si="23"/>
        <v>0</v>
      </c>
      <c r="J100" s="220">
        <f t="shared" si="24"/>
        <v>0</v>
      </c>
      <c r="K100" s="220">
        <f t="shared" si="25"/>
        <v>0</v>
      </c>
      <c r="L100" s="29"/>
      <c r="M100" s="20">
        <f t="shared" si="26"/>
        <v>0</v>
      </c>
      <c r="N100" s="20">
        <f t="shared" si="27"/>
        <v>0</v>
      </c>
      <c r="O100" s="20">
        <f t="shared" si="28"/>
        <v>0</v>
      </c>
      <c r="Q100" s="206"/>
    </row>
    <row r="101" spans="1:17" ht="22.5">
      <c r="A101" s="24" t="str">
        <f>TE!A5</f>
        <v>C1-1</v>
      </c>
      <c r="B101" s="100" t="str">
        <f>TE!B5</f>
        <v>RF power measurement equipment (e.g. spectrum analyzer, power meter)</v>
      </c>
      <c r="C101" s="224">
        <f>TE!C5</f>
        <v>0.14000000000000001</v>
      </c>
      <c r="D101" s="224">
        <f>TE!D5</f>
        <v>0.26</v>
      </c>
      <c r="E101" s="224">
        <f>TE!E5</f>
        <v>0.26</v>
      </c>
      <c r="F101" s="24" t="str">
        <f>TE!F5</f>
        <v>Gaussian</v>
      </c>
      <c r="G101" s="224">
        <f>TE!G5</f>
        <v>1</v>
      </c>
      <c r="H101" s="6">
        <v>1</v>
      </c>
      <c r="I101" s="220">
        <f t="shared" si="23"/>
        <v>0.14000000000000001</v>
      </c>
      <c r="J101" s="220">
        <f t="shared" si="24"/>
        <v>0.26</v>
      </c>
      <c r="K101" s="220">
        <f t="shared" si="25"/>
        <v>0.26</v>
      </c>
      <c r="L101" s="29"/>
      <c r="M101" s="20">
        <f t="shared" si="26"/>
        <v>1.9600000000000003E-2</v>
      </c>
      <c r="N101" s="20">
        <f t="shared" si="27"/>
        <v>6.7600000000000007E-2</v>
      </c>
      <c r="O101" s="20">
        <f t="shared" si="28"/>
        <v>6.7600000000000007E-2</v>
      </c>
      <c r="Q101" s="206"/>
    </row>
    <row r="102" spans="1:17">
      <c r="A102" s="24" t="str">
        <f>'NF-Er'!B31</f>
        <v>A3-26</v>
      </c>
      <c r="B102" s="100" t="str">
        <f>'NF-Er'!C31</f>
        <v>Measurement repeatability - positioning repeatability</v>
      </c>
      <c r="C102" s="224">
        <f>'NF-Er'!D31</f>
        <v>0.15</v>
      </c>
      <c r="D102" s="224">
        <f>'NF-Er'!E31</f>
        <v>0.15</v>
      </c>
      <c r="E102" s="224">
        <f>'NF-Er'!F31</f>
        <v>0.15</v>
      </c>
      <c r="F102" s="24" t="str">
        <f>'NF-Er'!G31</f>
        <v>Gaussian</v>
      </c>
      <c r="G102" s="224">
        <f>'NF-Er'!H31</f>
        <v>1</v>
      </c>
      <c r="H102" s="6">
        <v>1</v>
      </c>
      <c r="I102" s="220">
        <f t="shared" si="23"/>
        <v>0.15</v>
      </c>
      <c r="J102" s="220">
        <f t="shared" si="24"/>
        <v>0.15</v>
      </c>
      <c r="K102" s="220">
        <f t="shared" si="25"/>
        <v>0.15</v>
      </c>
      <c r="L102" s="29"/>
      <c r="M102" s="20">
        <f t="shared" si="26"/>
        <v>2.2499999999999999E-2</v>
      </c>
      <c r="N102" s="20">
        <f t="shared" si="27"/>
        <v>2.2499999999999999E-2</v>
      </c>
      <c r="O102" s="20">
        <f t="shared" si="28"/>
        <v>2.2499999999999999E-2</v>
      </c>
      <c r="Q102" s="206"/>
    </row>
    <row r="103" spans="1:17">
      <c r="A103" s="24" t="str">
        <f>'NF-Er'!B32</f>
        <v>A3-33</v>
      </c>
      <c r="B103" s="100" t="str">
        <f>'NF-Er'!C32</f>
        <v>Test system frequency flatness</v>
      </c>
      <c r="C103" s="224">
        <f>'NF-Er'!D32</f>
        <v>0.25</v>
      </c>
      <c r="D103" s="224">
        <f>'NF-Er'!E32</f>
        <v>0.25</v>
      </c>
      <c r="E103" s="224">
        <f>'NF-Er'!F32</f>
        <v>0.25</v>
      </c>
      <c r="F103" s="24" t="str">
        <f>'NF-Er'!G32</f>
        <v xml:space="preserve">Gaussian </v>
      </c>
      <c r="G103" s="224">
        <f>'NF-Er'!H32</f>
        <v>1</v>
      </c>
      <c r="H103" s="6">
        <v>1</v>
      </c>
      <c r="I103" s="220">
        <f t="shared" ref="I103" si="29">C103/$G103</f>
        <v>0.25</v>
      </c>
      <c r="J103" s="220">
        <f t="shared" ref="J103" si="30">D103/$G103</f>
        <v>0.25</v>
      </c>
      <c r="K103" s="220">
        <f t="shared" ref="K103" si="31">E103/$G103</f>
        <v>0.25</v>
      </c>
      <c r="L103" s="29"/>
      <c r="M103" s="20">
        <f t="shared" si="26"/>
        <v>6.25E-2</v>
      </c>
      <c r="N103" s="20">
        <f t="shared" si="27"/>
        <v>6.25E-2</v>
      </c>
      <c r="O103" s="20">
        <f t="shared" si="28"/>
        <v>6.25E-2</v>
      </c>
      <c r="Q103" s="210" t="s">
        <v>449</v>
      </c>
    </row>
    <row r="104" spans="1:17">
      <c r="A104" s="387" t="s">
        <v>19</v>
      </c>
      <c r="B104" s="387"/>
      <c r="C104" s="387"/>
      <c r="D104" s="387"/>
      <c r="E104" s="387"/>
      <c r="F104" s="387"/>
      <c r="G104" s="387"/>
      <c r="H104" s="387"/>
      <c r="I104" s="387"/>
      <c r="J104" s="387"/>
      <c r="K104" s="11"/>
      <c r="L104" s="28"/>
      <c r="M104" s="20">
        <f t="shared" si="26"/>
        <v>0</v>
      </c>
      <c r="N104" s="20">
        <f t="shared" si="27"/>
        <v>0</v>
      </c>
      <c r="O104" s="20">
        <f t="shared" si="28"/>
        <v>0</v>
      </c>
      <c r="Q104" s="206"/>
    </row>
    <row r="105" spans="1:17">
      <c r="A105" s="24" t="str">
        <f>TE!A7</f>
        <v>C1-3</v>
      </c>
      <c r="B105" s="100" t="str">
        <f>TE!B7</f>
        <v>Uncertainty of the network analyzer</v>
      </c>
      <c r="C105" s="224">
        <f>TE!C7</f>
        <v>0.13</v>
      </c>
      <c r="D105" s="224">
        <f>TE!D7</f>
        <v>0.2</v>
      </c>
      <c r="E105" s="224">
        <f>TE!E7</f>
        <v>0.2</v>
      </c>
      <c r="F105" s="24" t="str">
        <f>TE!F7</f>
        <v>Gaussian</v>
      </c>
      <c r="G105" s="224">
        <f>TE!G7</f>
        <v>1</v>
      </c>
      <c r="H105" s="6">
        <v>1</v>
      </c>
      <c r="I105" s="220">
        <f t="shared" ref="I105:I112" si="32">C105/$G105</f>
        <v>0.13</v>
      </c>
      <c r="J105" s="220">
        <f t="shared" ref="J105:J112" si="33">D105/$G105</f>
        <v>0.2</v>
      </c>
      <c r="K105" s="220">
        <f t="shared" ref="K105:K112" si="34">E105/$G105</f>
        <v>0.2</v>
      </c>
      <c r="L105" s="29"/>
      <c r="M105" s="20">
        <f t="shared" si="26"/>
        <v>1.6900000000000002E-2</v>
      </c>
      <c r="N105" s="20">
        <f t="shared" si="27"/>
        <v>4.0000000000000008E-2</v>
      </c>
      <c r="O105" s="20">
        <f t="shared" si="28"/>
        <v>4.0000000000000008E-2</v>
      </c>
      <c r="Q105" s="206"/>
    </row>
    <row r="106" spans="1:17">
      <c r="A106" s="24" t="str">
        <f>'NF-Er'!B35</f>
        <v>A3-27</v>
      </c>
      <c r="B106" s="100" t="str">
        <f>'NF-Er'!C35</f>
        <v>Mismatch of receiver chain</v>
      </c>
      <c r="C106" s="224">
        <f>'NF-Er'!D35</f>
        <v>0</v>
      </c>
      <c r="D106" s="224">
        <f>'NF-Er'!E35</f>
        <v>0</v>
      </c>
      <c r="E106" s="224">
        <f>'NF-Er'!F35</f>
        <v>0</v>
      </c>
      <c r="F106" s="24" t="str">
        <f>'NF-Er'!G35</f>
        <v>Gaussian</v>
      </c>
      <c r="G106" s="224">
        <f>'NF-Er'!H35</f>
        <v>1</v>
      </c>
      <c r="H106" s="6">
        <v>1</v>
      </c>
      <c r="I106" s="220">
        <f t="shared" si="32"/>
        <v>0</v>
      </c>
      <c r="J106" s="220">
        <f t="shared" si="33"/>
        <v>0</v>
      </c>
      <c r="K106" s="220">
        <f t="shared" si="34"/>
        <v>0</v>
      </c>
      <c r="L106" s="29"/>
      <c r="M106" s="20">
        <f t="shared" si="26"/>
        <v>0</v>
      </c>
      <c r="N106" s="20">
        <f t="shared" si="27"/>
        <v>0</v>
      </c>
      <c r="O106" s="20">
        <f t="shared" si="28"/>
        <v>0</v>
      </c>
      <c r="Q106" s="206"/>
    </row>
    <row r="107" spans="1:17">
      <c r="A107" s="24" t="str">
        <f>'NF-Er'!B36</f>
        <v>A3-28</v>
      </c>
      <c r="B107" s="100" t="str">
        <f>'NF-Er'!C36</f>
        <v>Insertion loss of receiver chain</v>
      </c>
      <c r="C107" s="224">
        <f>'NF-Er'!D36</f>
        <v>0</v>
      </c>
      <c r="D107" s="224">
        <f>'NF-Er'!E36</f>
        <v>0</v>
      </c>
      <c r="E107" s="224">
        <f>'NF-Er'!F36</f>
        <v>0</v>
      </c>
      <c r="F107" s="24" t="str">
        <f>'NF-Er'!G36</f>
        <v>Gaussian</v>
      </c>
      <c r="G107" s="224">
        <f>'NF-Er'!H36</f>
        <v>1</v>
      </c>
      <c r="H107" s="6">
        <v>1</v>
      </c>
      <c r="I107" s="220">
        <f t="shared" si="32"/>
        <v>0</v>
      </c>
      <c r="J107" s="220">
        <f t="shared" si="33"/>
        <v>0</v>
      </c>
      <c r="K107" s="220">
        <f t="shared" si="34"/>
        <v>0</v>
      </c>
      <c r="L107" s="29"/>
      <c r="M107" s="20">
        <f t="shared" si="26"/>
        <v>0</v>
      </c>
      <c r="N107" s="20">
        <f t="shared" si="27"/>
        <v>0</v>
      </c>
      <c r="O107" s="20">
        <f t="shared" si="28"/>
        <v>0</v>
      </c>
      <c r="Q107" s="206"/>
    </row>
    <row r="108" spans="1:17">
      <c r="A108" s="24" t="str">
        <f>'NF-Er'!B37</f>
        <v>A3-29</v>
      </c>
      <c r="B108" s="100" t="str">
        <f>'NF-Er'!C37</f>
        <v>Mismatch in the connection of the calibration antenna</v>
      </c>
      <c r="C108" s="224">
        <f>'NF-Er'!D37</f>
        <v>0.02</v>
      </c>
      <c r="D108" s="224">
        <f>'NF-Er'!E37</f>
        <v>0.02</v>
      </c>
      <c r="E108" s="224">
        <f>'NF-Er'!F37</f>
        <v>0.02</v>
      </c>
      <c r="F108" s="24" t="str">
        <f>'NF-Er'!G37</f>
        <v>U-Shaped</v>
      </c>
      <c r="G108" s="224">
        <f>'NF-Er'!H37</f>
        <v>1.41</v>
      </c>
      <c r="H108" s="6">
        <v>1</v>
      </c>
      <c r="I108" s="220">
        <f t="shared" si="32"/>
        <v>1.4184397163120569E-2</v>
      </c>
      <c r="J108" s="220">
        <f t="shared" si="33"/>
        <v>1.4184397163120569E-2</v>
      </c>
      <c r="K108" s="220">
        <f t="shared" si="34"/>
        <v>1.4184397163120569E-2</v>
      </c>
      <c r="L108" s="29"/>
      <c r="M108" s="20">
        <f t="shared" si="26"/>
        <v>2.0119712288114283E-4</v>
      </c>
      <c r="N108" s="20">
        <f t="shared" si="27"/>
        <v>2.0119712288114283E-4</v>
      </c>
      <c r="O108" s="20">
        <f t="shared" si="28"/>
        <v>2.0119712288114283E-4</v>
      </c>
      <c r="Q108" s="206"/>
    </row>
    <row r="109" spans="1:17">
      <c r="A109" s="24" t="str">
        <f>'NF-Er'!B38</f>
        <v>A3-30</v>
      </c>
      <c r="B109" s="100" t="str">
        <f>'NF-Er'!C38</f>
        <v>Influence of the calibration antenna feed cable</v>
      </c>
      <c r="C109" s="224">
        <f>'NF-Er'!D38</f>
        <v>0</v>
      </c>
      <c r="D109" s="224">
        <f>'NF-Er'!E38</f>
        <v>0</v>
      </c>
      <c r="E109" s="224">
        <f>'NF-Er'!F38</f>
        <v>0</v>
      </c>
      <c r="F109" s="24" t="str">
        <f>'NF-Er'!G38</f>
        <v>Gaussian</v>
      </c>
      <c r="G109" s="224">
        <f>'NF-Er'!H38</f>
        <v>1</v>
      </c>
      <c r="H109" s="6">
        <v>1</v>
      </c>
      <c r="I109" s="220">
        <f t="shared" si="32"/>
        <v>0</v>
      </c>
      <c r="J109" s="220">
        <f t="shared" si="33"/>
        <v>0</v>
      </c>
      <c r="K109" s="220">
        <f t="shared" si="34"/>
        <v>0</v>
      </c>
      <c r="L109" s="29"/>
      <c r="M109" s="20">
        <f t="shared" si="26"/>
        <v>0</v>
      </c>
      <c r="N109" s="20">
        <f t="shared" si="27"/>
        <v>0</v>
      </c>
      <c r="O109" s="20">
        <f t="shared" si="28"/>
        <v>0</v>
      </c>
      <c r="Q109" s="206"/>
    </row>
    <row r="110" spans="1:17">
      <c r="A110" s="24" t="str">
        <f>'NF-Er'!B39</f>
        <v>A3-31</v>
      </c>
      <c r="B110" s="100" t="str">
        <f>'NF-Er'!C39</f>
        <v>Influence of the probe antenna cable</v>
      </c>
      <c r="C110" s="224">
        <f>'NF-Er'!D39</f>
        <v>0</v>
      </c>
      <c r="D110" s="224">
        <f>'NF-Er'!E39</f>
        <v>0</v>
      </c>
      <c r="E110" s="224">
        <f>'NF-Er'!F39</f>
        <v>0</v>
      </c>
      <c r="F110" s="24" t="str">
        <f>'NF-Er'!G39</f>
        <v>Gaussian</v>
      </c>
      <c r="G110" s="224">
        <f>'NF-Er'!H39</f>
        <v>1</v>
      </c>
      <c r="H110" s="6">
        <v>1</v>
      </c>
      <c r="I110" s="220">
        <f t="shared" si="32"/>
        <v>0</v>
      </c>
      <c r="J110" s="220">
        <f t="shared" si="33"/>
        <v>0</v>
      </c>
      <c r="K110" s="220">
        <f t="shared" si="34"/>
        <v>0</v>
      </c>
      <c r="L110" s="29"/>
      <c r="M110" s="20">
        <f t="shared" si="26"/>
        <v>0</v>
      </c>
      <c r="N110" s="20">
        <f t="shared" si="27"/>
        <v>0</v>
      </c>
      <c r="O110" s="20">
        <f t="shared" si="28"/>
        <v>0</v>
      </c>
    </row>
    <row r="111" spans="1:17" ht="22.5">
      <c r="A111" s="24" t="str">
        <f>TE!A8</f>
        <v>C1-4</v>
      </c>
      <c r="B111" s="100" t="str">
        <f>TE!B8</f>
        <v>Uncertainty of the absolute gain of the reference antenna</v>
      </c>
      <c r="C111" s="224">
        <f>TE!C8</f>
        <v>0.50229473419497439</v>
      </c>
      <c r="D111" s="224">
        <f>TE!D8</f>
        <v>0.4330127018922193</v>
      </c>
      <c r="E111" s="224">
        <f>TE!E8</f>
        <v>0.4330127018922193</v>
      </c>
      <c r="F111" s="24" t="str">
        <f>TE!F8</f>
        <v>Rectangular</v>
      </c>
      <c r="G111" s="224">
        <f>TE!G8</f>
        <v>1.7320508075688772</v>
      </c>
      <c r="H111" s="6">
        <v>1</v>
      </c>
      <c r="I111" s="220">
        <f t="shared" si="32"/>
        <v>0.28999999999999998</v>
      </c>
      <c r="J111" s="220">
        <f t="shared" si="33"/>
        <v>0.25</v>
      </c>
      <c r="K111" s="220">
        <f t="shared" si="34"/>
        <v>0.25</v>
      </c>
      <c r="L111" s="29"/>
      <c r="M111" s="20">
        <f t="shared" si="26"/>
        <v>8.4099999999999994E-2</v>
      </c>
      <c r="N111" s="20">
        <f t="shared" si="27"/>
        <v>6.25E-2</v>
      </c>
      <c r="O111" s="20">
        <f t="shared" si="28"/>
        <v>6.25E-2</v>
      </c>
    </row>
    <row r="112" spans="1:17">
      <c r="A112" s="24" t="str">
        <f>'NF-Er'!B41</f>
        <v>A3-32</v>
      </c>
      <c r="B112" s="100" t="str">
        <f>'NF-Er'!C41</f>
        <v>Short term repeatability</v>
      </c>
      <c r="C112" s="224">
        <f>'NF-Er'!D41</f>
        <v>8.7999999999999995E-2</v>
      </c>
      <c r="D112" s="224">
        <f>'NF-Er'!E41</f>
        <v>8.7999999999999995E-2</v>
      </c>
      <c r="E112" s="224">
        <f>'NF-Er'!F41</f>
        <v>8.7999999999999995E-2</v>
      </c>
      <c r="F112" s="24" t="str">
        <f>'NF-Er'!G41</f>
        <v>Gaussian</v>
      </c>
      <c r="G112" s="224">
        <f>'NF-Er'!H41</f>
        <v>1</v>
      </c>
      <c r="H112" s="6">
        <v>1</v>
      </c>
      <c r="I112" s="220">
        <f t="shared" si="32"/>
        <v>8.7999999999999995E-2</v>
      </c>
      <c r="J112" s="220">
        <f t="shared" si="33"/>
        <v>8.7999999999999995E-2</v>
      </c>
      <c r="K112" s="220">
        <f t="shared" si="34"/>
        <v>8.7999999999999995E-2</v>
      </c>
      <c r="L112" s="29"/>
      <c r="M112" s="20">
        <f t="shared" si="26"/>
        <v>7.7439999999999991E-3</v>
      </c>
      <c r="N112" s="20">
        <f t="shared" si="27"/>
        <v>7.7439999999999991E-3</v>
      </c>
      <c r="O112" s="20">
        <f t="shared" si="28"/>
        <v>7.7439999999999991E-3</v>
      </c>
    </row>
    <row r="113" spans="1:17">
      <c r="A113" s="389" t="s">
        <v>31</v>
      </c>
      <c r="B113" s="389"/>
      <c r="C113" s="389"/>
      <c r="D113" s="389"/>
      <c r="E113" s="389"/>
      <c r="F113" s="389"/>
      <c r="G113" s="389"/>
      <c r="H113" s="389"/>
      <c r="I113" s="25">
        <f>M113</f>
        <v>0.51750163928721449</v>
      </c>
      <c r="J113" s="25">
        <f t="shared" ref="J113:K114" si="35">N113</f>
        <v>0.56330093792302027</v>
      </c>
      <c r="K113" s="25">
        <f t="shared" si="35"/>
        <v>0.56330093792302027</v>
      </c>
      <c r="L113" s="37"/>
      <c r="M113" s="43">
        <f>(SUM(M76:M112))^0.5</f>
        <v>0.51750163928721449</v>
      </c>
      <c r="N113" s="43">
        <f>(SUM(N76:N112))^0.5</f>
        <v>0.56330093792302027</v>
      </c>
      <c r="O113" s="43">
        <f>(SUM(O76:O112))^0.5</f>
        <v>0.56330093792302027</v>
      </c>
    </row>
    <row r="114" spans="1:17">
      <c r="A114" s="389" t="s">
        <v>32</v>
      </c>
      <c r="B114" s="389"/>
      <c r="C114" s="389"/>
      <c r="D114" s="389"/>
      <c r="E114" s="389"/>
      <c r="F114" s="389"/>
      <c r="G114" s="389"/>
      <c r="H114" s="389"/>
      <c r="I114" s="25">
        <f t="shared" ref="I114" si="36">M114</f>
        <v>1.0143032130029404</v>
      </c>
      <c r="J114" s="25">
        <f t="shared" si="35"/>
        <v>1.1040698383291196</v>
      </c>
      <c r="K114" s="25">
        <f t="shared" si="35"/>
        <v>1.1040698383291196</v>
      </c>
      <c r="L114" s="37"/>
      <c r="M114" s="43">
        <f>M113*1.96</f>
        <v>1.0143032130029404</v>
      </c>
      <c r="N114" s="43">
        <f>N113*1.96</f>
        <v>1.1040698383291196</v>
      </c>
      <c r="O114" s="43">
        <f>O113*1.96</f>
        <v>1.1040698383291196</v>
      </c>
    </row>
    <row r="115" spans="1:17">
      <c r="M115" s="144" t="s">
        <v>373</v>
      </c>
    </row>
    <row r="116" spans="1:17">
      <c r="M116" s="144"/>
      <c r="Q116" s="209"/>
    </row>
    <row r="117" spans="1:17">
      <c r="A117" s="398" t="s">
        <v>461</v>
      </c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</row>
    <row r="118" spans="1:17">
      <c r="A118" s="401" t="s">
        <v>124</v>
      </c>
      <c r="B118" s="401"/>
      <c r="C118" s="401"/>
      <c r="D118" s="401"/>
      <c r="E118" s="401"/>
      <c r="F118" s="401"/>
      <c r="G118" s="401"/>
      <c r="H118" s="401"/>
      <c r="I118" s="401"/>
      <c r="J118" s="401"/>
      <c r="K118" s="401"/>
      <c r="L118" s="38"/>
      <c r="M118" s="394" t="s">
        <v>103</v>
      </c>
      <c r="N118" s="394"/>
      <c r="O118" s="394"/>
    </row>
    <row r="119" spans="1:17" ht="15" customHeight="1">
      <c r="A119" s="382" t="s">
        <v>0</v>
      </c>
      <c r="B119" s="400" t="s">
        <v>1</v>
      </c>
      <c r="C119" s="383" t="s">
        <v>2</v>
      </c>
      <c r="D119" s="383"/>
      <c r="E119" s="383"/>
      <c r="F119" s="382" t="s">
        <v>3</v>
      </c>
      <c r="G119" s="383" t="s">
        <v>4</v>
      </c>
      <c r="H119" s="391" t="s">
        <v>5</v>
      </c>
      <c r="I119" s="389" t="s">
        <v>6</v>
      </c>
      <c r="J119" s="389"/>
      <c r="K119" s="389"/>
      <c r="L119" s="39"/>
      <c r="M119" s="394"/>
      <c r="N119" s="394"/>
      <c r="O119" s="394"/>
    </row>
    <row r="120" spans="1:17" ht="24.75" thickBot="1">
      <c r="A120" s="382"/>
      <c r="B120" s="400"/>
      <c r="C120" s="172" t="s">
        <v>508</v>
      </c>
      <c r="D120" s="173" t="s">
        <v>507</v>
      </c>
      <c r="E120" s="174" t="s">
        <v>509</v>
      </c>
      <c r="F120" s="382"/>
      <c r="G120" s="383"/>
      <c r="H120" s="391"/>
      <c r="I120" s="172" t="s">
        <v>508</v>
      </c>
      <c r="J120" s="173" t="s">
        <v>507</v>
      </c>
      <c r="K120" s="174" t="s">
        <v>509</v>
      </c>
      <c r="L120" s="40"/>
      <c r="M120" s="394"/>
      <c r="N120" s="394"/>
      <c r="O120" s="394"/>
    </row>
    <row r="121" spans="1:17">
      <c r="A121" s="402" t="s">
        <v>102</v>
      </c>
      <c r="B121" s="403"/>
      <c r="C121" s="403"/>
      <c r="D121" s="403"/>
      <c r="E121" s="403"/>
      <c r="F121" s="403"/>
      <c r="G121" s="403"/>
      <c r="H121" s="403"/>
      <c r="I121" s="403"/>
      <c r="J121" s="403"/>
      <c r="K121" s="404"/>
      <c r="L121" s="41"/>
      <c r="M121" s="42"/>
      <c r="N121" s="42"/>
      <c r="O121" s="42"/>
    </row>
    <row r="122" spans="1:17">
      <c r="A122" s="24" t="str">
        <f>'1D-Er'!B5</f>
        <v>A4-1</v>
      </c>
      <c r="B122" s="100" t="str">
        <f>'1D-Er'!C5</f>
        <v>Misalignment  DUT and pointing error</v>
      </c>
      <c r="C122" s="224">
        <f>'1D-Er'!D5</f>
        <v>0</v>
      </c>
      <c r="D122" s="224">
        <f>'1D-Er'!E5</f>
        <v>0</v>
      </c>
      <c r="E122" s="224">
        <f>'1D-Er'!F5</f>
        <v>0</v>
      </c>
      <c r="F122" s="24" t="str">
        <f>'1D-Er'!G5</f>
        <v>Exp. normal</v>
      </c>
      <c r="G122" s="224">
        <f>'1D-Er'!H5</f>
        <v>2</v>
      </c>
      <c r="H122" s="6">
        <v>1</v>
      </c>
      <c r="I122" s="220">
        <f t="shared" ref="I122:I130" si="37">C122/$G122</f>
        <v>0</v>
      </c>
      <c r="J122" s="220">
        <f t="shared" ref="J122:J130" si="38">D122/$G122</f>
        <v>0</v>
      </c>
      <c r="K122" s="220">
        <f t="shared" ref="K122:K130" si="39">E122/$G122</f>
        <v>0</v>
      </c>
      <c r="L122" s="41"/>
      <c r="M122" s="20">
        <f t="shared" ref="M122:M146" si="40">I122^2</f>
        <v>0</v>
      </c>
      <c r="N122" s="20">
        <f t="shared" ref="N122:N146" si="41">J122^2</f>
        <v>0</v>
      </c>
      <c r="O122" s="20">
        <f t="shared" ref="O122:O146" si="42">K122^2</f>
        <v>0</v>
      </c>
    </row>
    <row r="123" spans="1:17">
      <c r="A123" s="24" t="str">
        <f>'1D-Er'!B6</f>
        <v>A4-2a</v>
      </c>
      <c r="B123" s="100" t="str">
        <f>'1D-Er'!C6</f>
        <v>Standing wave between DUT and test range antenna</v>
      </c>
      <c r="C123" s="224">
        <f>'1D-Er'!D6</f>
        <v>0.18</v>
      </c>
      <c r="D123" s="224">
        <f>'1D-Er'!E6</f>
        <v>0.18</v>
      </c>
      <c r="E123" s="224">
        <f>'1D-Er'!F6</f>
        <v>0.18</v>
      </c>
      <c r="F123" s="24" t="str">
        <f>'1D-Er'!G6</f>
        <v>U-shaped</v>
      </c>
      <c r="G123" s="224">
        <f>'1D-Er'!H6</f>
        <v>1.4142135623730951</v>
      </c>
      <c r="H123" s="6">
        <v>1</v>
      </c>
      <c r="I123" s="220">
        <f t="shared" si="37"/>
        <v>0.12727922061357855</v>
      </c>
      <c r="J123" s="220">
        <f t="shared" si="38"/>
        <v>0.12727922061357855</v>
      </c>
      <c r="K123" s="220">
        <f t="shared" si="39"/>
        <v>0.12727922061357855</v>
      </c>
      <c r="L123" s="41"/>
      <c r="M123" s="20">
        <f t="shared" si="40"/>
        <v>1.6199999999999999E-2</v>
      </c>
      <c r="N123" s="20">
        <f t="shared" si="41"/>
        <v>1.6199999999999999E-2</v>
      </c>
      <c r="O123" s="20">
        <f t="shared" si="42"/>
        <v>1.6199999999999999E-2</v>
      </c>
    </row>
    <row r="124" spans="1:17">
      <c r="A124" s="24" t="str">
        <f>'1D-Er'!B7</f>
        <v>A4-3a</v>
      </c>
      <c r="B124" s="100" t="str">
        <f>'1D-Er'!C7</f>
        <v>Quiet zone ripple DUT</v>
      </c>
      <c r="C124" s="224">
        <f>'1D-Er'!D7</f>
        <v>3.2500000000000001E-2</v>
      </c>
      <c r="D124" s="224">
        <f>'1D-Er'!E7</f>
        <v>3.2500000000000001E-2</v>
      </c>
      <c r="E124" s="224">
        <f>'1D-Er'!F7</f>
        <v>3.2500000000000001E-2</v>
      </c>
      <c r="F124" s="24" t="str">
        <f>'1D-Er'!G7</f>
        <v>Gaussian</v>
      </c>
      <c r="G124" s="224">
        <f>'1D-Er'!H7</f>
        <v>1</v>
      </c>
      <c r="H124" s="6">
        <v>1</v>
      </c>
      <c r="I124" s="220">
        <f t="shared" si="37"/>
        <v>3.2500000000000001E-2</v>
      </c>
      <c r="J124" s="220">
        <f t="shared" si="38"/>
        <v>3.2500000000000001E-2</v>
      </c>
      <c r="K124" s="220">
        <f t="shared" si="39"/>
        <v>3.2500000000000001E-2</v>
      </c>
      <c r="L124" s="41"/>
      <c r="M124" s="20">
        <f t="shared" si="40"/>
        <v>1.0562500000000001E-3</v>
      </c>
      <c r="N124" s="20">
        <f t="shared" si="41"/>
        <v>1.0562500000000001E-3</v>
      </c>
      <c r="O124" s="20">
        <f t="shared" si="42"/>
        <v>1.0562500000000001E-3</v>
      </c>
    </row>
    <row r="125" spans="1:17">
      <c r="A125" s="24" t="str">
        <f>'1D-Er'!B8</f>
        <v>A4-4a</v>
      </c>
      <c r="B125" s="100" t="str">
        <f>'1D-Er'!C8</f>
        <v>Phase curvature AAS</v>
      </c>
      <c r="C125" s="224">
        <f>'1D-Er'!D8</f>
        <v>0.01</v>
      </c>
      <c r="D125" s="224">
        <f>'1D-Er'!E8</f>
        <v>0.01</v>
      </c>
      <c r="E125" s="224">
        <f>'1D-Er'!F8</f>
        <v>0.01</v>
      </c>
      <c r="F125" s="24" t="str">
        <f>'1D-Er'!G8</f>
        <v>Gaussian</v>
      </c>
      <c r="G125" s="224">
        <f>'1D-Er'!H8</f>
        <v>1</v>
      </c>
      <c r="H125" s="6">
        <v>1</v>
      </c>
      <c r="I125" s="220">
        <f t="shared" si="37"/>
        <v>0.01</v>
      </c>
      <c r="J125" s="220">
        <f t="shared" si="38"/>
        <v>0.01</v>
      </c>
      <c r="K125" s="220">
        <f t="shared" si="39"/>
        <v>0.01</v>
      </c>
      <c r="L125" s="41"/>
      <c r="M125" s="20">
        <f t="shared" si="40"/>
        <v>1E-4</v>
      </c>
      <c r="N125" s="20">
        <f t="shared" si="41"/>
        <v>1E-4</v>
      </c>
      <c r="O125" s="20">
        <f t="shared" si="42"/>
        <v>1E-4</v>
      </c>
    </row>
    <row r="126" spans="1:17" ht="22.5">
      <c r="A126" s="24" t="str">
        <f>'1D-Er'!B9</f>
        <v>A4-5a</v>
      </c>
      <c r="B126" s="100" t="str">
        <f>'1D-Er'!C9</f>
        <v>Polarization mismatch between DUT and receiving antenna</v>
      </c>
      <c r="C126" s="224">
        <f>'1D-Er'!D9</f>
        <v>0.05</v>
      </c>
      <c r="D126" s="224">
        <f>'1D-Er'!E9</f>
        <v>0.05</v>
      </c>
      <c r="E126" s="224">
        <f>'1D-Er'!F9</f>
        <v>0.05</v>
      </c>
      <c r="F126" s="24" t="str">
        <f>'1D-Er'!G9</f>
        <v>Rectangular</v>
      </c>
      <c r="G126" s="224">
        <f>'1D-Er'!H9</f>
        <v>1.7320508075688772</v>
      </c>
      <c r="H126" s="6">
        <v>1</v>
      </c>
      <c r="I126" s="220">
        <f t="shared" si="37"/>
        <v>2.8867513459481291E-2</v>
      </c>
      <c r="J126" s="220">
        <f t="shared" si="38"/>
        <v>2.8867513459481291E-2</v>
      </c>
      <c r="K126" s="220">
        <f t="shared" si="39"/>
        <v>2.8867513459481291E-2</v>
      </c>
      <c r="L126" s="41"/>
      <c r="M126" s="20">
        <f t="shared" si="40"/>
        <v>8.333333333333335E-4</v>
      </c>
      <c r="N126" s="20">
        <f t="shared" si="41"/>
        <v>8.333333333333335E-4</v>
      </c>
      <c r="O126" s="20">
        <f t="shared" si="42"/>
        <v>8.333333333333335E-4</v>
      </c>
    </row>
    <row r="127" spans="1:17" ht="22.5">
      <c r="A127" s="24" t="str">
        <f>'1D-Er'!B10</f>
        <v>A4-6a</v>
      </c>
      <c r="B127" s="100" t="str">
        <f>'1D-Er'!C10</f>
        <v>Mutual coupling between DUT and receiving antenna</v>
      </c>
      <c r="C127" s="224">
        <f>'1D-Er'!D10</f>
        <v>0</v>
      </c>
      <c r="D127" s="224">
        <f>'1D-Er'!E10</f>
        <v>0</v>
      </c>
      <c r="E127" s="224">
        <f>'1D-Er'!F10</f>
        <v>0</v>
      </c>
      <c r="F127" s="24" t="str">
        <f>'1D-Er'!G10</f>
        <v>Rectangular</v>
      </c>
      <c r="G127" s="224">
        <f>'1D-Er'!H10</f>
        <v>1.7320508075688772</v>
      </c>
      <c r="H127" s="6">
        <v>1</v>
      </c>
      <c r="I127" s="220">
        <f t="shared" si="37"/>
        <v>0</v>
      </c>
      <c r="J127" s="220">
        <f t="shared" si="38"/>
        <v>0</v>
      </c>
      <c r="K127" s="220">
        <f t="shared" si="39"/>
        <v>0</v>
      </c>
      <c r="L127" s="41"/>
      <c r="M127" s="20">
        <f t="shared" si="40"/>
        <v>0</v>
      </c>
      <c r="N127" s="20">
        <f t="shared" si="41"/>
        <v>0</v>
      </c>
      <c r="O127" s="20">
        <f t="shared" si="42"/>
        <v>0</v>
      </c>
    </row>
    <row r="128" spans="1:17" ht="22.5">
      <c r="A128" s="24" t="str">
        <f>TE!A5</f>
        <v>C1-1</v>
      </c>
      <c r="B128" s="100" t="str">
        <f>TE!B5</f>
        <v>RF power measurement equipment (e.g. spectrum analyzer, power meter)</v>
      </c>
      <c r="C128" s="224">
        <f>TE!C5</f>
        <v>0.14000000000000001</v>
      </c>
      <c r="D128" s="224">
        <f>TE!D5</f>
        <v>0.26</v>
      </c>
      <c r="E128" s="224">
        <f>TE!E5</f>
        <v>0.26</v>
      </c>
      <c r="F128" s="24" t="str">
        <f>TE!F5</f>
        <v>Gaussian</v>
      </c>
      <c r="G128" s="224">
        <f>TE!G5</f>
        <v>1</v>
      </c>
      <c r="H128" s="6">
        <v>1</v>
      </c>
      <c r="I128" s="220">
        <f t="shared" si="37"/>
        <v>0.14000000000000001</v>
      </c>
      <c r="J128" s="220">
        <f t="shared" si="38"/>
        <v>0.26</v>
      </c>
      <c r="K128" s="220">
        <f t="shared" si="39"/>
        <v>0.26</v>
      </c>
      <c r="L128" s="41"/>
      <c r="M128" s="20">
        <f t="shared" si="40"/>
        <v>1.9600000000000003E-2</v>
      </c>
      <c r="N128" s="20">
        <f t="shared" si="41"/>
        <v>6.7600000000000007E-2</v>
      </c>
      <c r="O128" s="20">
        <f t="shared" si="42"/>
        <v>6.7600000000000007E-2</v>
      </c>
    </row>
    <row r="129" spans="1:15">
      <c r="A129" s="24" t="str">
        <f>'1D-Er'!B12</f>
        <v>A4-7</v>
      </c>
      <c r="B129" s="100" t="str">
        <f>'1D-Er'!C12</f>
        <v>Impedance mismatch in receiving chain</v>
      </c>
      <c r="C129" s="224">
        <f>'1D-Er'!D12</f>
        <v>5.5999999999999999E-3</v>
      </c>
      <c r="D129" s="224">
        <f>'1D-Er'!E12</f>
        <v>0.01</v>
      </c>
      <c r="E129" s="224">
        <f>'1D-Er'!F12</f>
        <v>0.01</v>
      </c>
      <c r="F129" s="24" t="str">
        <f>'1D-Er'!G12</f>
        <v>U-shaped</v>
      </c>
      <c r="G129" s="224">
        <f>'1D-Er'!H12</f>
        <v>1.4142135623730951</v>
      </c>
      <c r="H129" s="6">
        <v>1</v>
      </c>
      <c r="I129" s="220">
        <f t="shared" si="37"/>
        <v>3.9597979746446655E-3</v>
      </c>
      <c r="J129" s="220">
        <f t="shared" si="38"/>
        <v>7.0710678118654745E-3</v>
      </c>
      <c r="K129" s="220">
        <f t="shared" si="39"/>
        <v>7.0710678118654745E-3</v>
      </c>
      <c r="L129" s="41"/>
      <c r="M129" s="20">
        <f t="shared" si="40"/>
        <v>1.5679999999999996E-5</v>
      </c>
      <c r="N129" s="20">
        <f t="shared" si="41"/>
        <v>4.9999999999999989E-5</v>
      </c>
      <c r="O129" s="20">
        <f t="shared" si="42"/>
        <v>4.9999999999999989E-5</v>
      </c>
    </row>
    <row r="130" spans="1:15" ht="22.5">
      <c r="A130" s="24" t="str">
        <f>'1D-Er'!B13</f>
        <v>A4-8a</v>
      </c>
      <c r="B130" s="100" t="str">
        <f>'1D-Er'!C13</f>
        <v>RF leakage (DUT connector terminated and test range antenna connector cable terminated)</v>
      </c>
      <c r="C130" s="224">
        <f>'1D-Er'!D13</f>
        <v>0</v>
      </c>
      <c r="D130" s="224">
        <f>'1D-Er'!E13</f>
        <v>0</v>
      </c>
      <c r="E130" s="224">
        <f>'1D-Er'!F13</f>
        <v>0</v>
      </c>
      <c r="F130" s="24" t="str">
        <f>'1D-Er'!G13</f>
        <v>Gaussian</v>
      </c>
      <c r="G130" s="224">
        <f>'1D-Er'!H13</f>
        <v>1</v>
      </c>
      <c r="H130" s="6">
        <v>1</v>
      </c>
      <c r="I130" s="220">
        <f t="shared" si="37"/>
        <v>0</v>
      </c>
      <c r="J130" s="220">
        <f t="shared" si="38"/>
        <v>0</v>
      </c>
      <c r="K130" s="220">
        <f t="shared" si="39"/>
        <v>0</v>
      </c>
      <c r="L130" s="41"/>
      <c r="M130" s="20">
        <f t="shared" si="40"/>
        <v>0</v>
      </c>
      <c r="N130" s="20">
        <f t="shared" si="41"/>
        <v>0</v>
      </c>
      <c r="O130" s="20">
        <f t="shared" si="42"/>
        <v>0</v>
      </c>
    </row>
    <row r="131" spans="1:15">
      <c r="A131" s="402" t="s">
        <v>123</v>
      </c>
      <c r="B131" s="403"/>
      <c r="C131" s="403"/>
      <c r="D131" s="403"/>
      <c r="E131" s="403"/>
      <c r="F131" s="403"/>
      <c r="G131" s="403"/>
      <c r="H131" s="403"/>
      <c r="I131" s="403"/>
      <c r="J131" s="403"/>
      <c r="K131" s="404"/>
      <c r="L131" s="41"/>
      <c r="M131" s="20">
        <f t="shared" si="40"/>
        <v>0</v>
      </c>
      <c r="N131" s="20">
        <f t="shared" si="41"/>
        <v>0</v>
      </c>
      <c r="O131" s="20">
        <f t="shared" si="42"/>
        <v>0</v>
      </c>
    </row>
    <row r="132" spans="1:15">
      <c r="A132" s="24" t="str">
        <f>'1D-Er'!B15</f>
        <v>A4-9</v>
      </c>
      <c r="B132" s="100" t="str">
        <f>'1D-Er'!C15</f>
        <v>Misalignment  positioning system</v>
      </c>
      <c r="C132" s="224">
        <f>'1D-Er'!D15</f>
        <v>0</v>
      </c>
      <c r="D132" s="224">
        <f>'1D-Er'!E15</f>
        <v>0</v>
      </c>
      <c r="E132" s="224">
        <f>'1D-Er'!F15</f>
        <v>0</v>
      </c>
      <c r="F132" s="24" t="str">
        <f>'1D-Er'!G15</f>
        <v xml:space="preserve">Exp. normal </v>
      </c>
      <c r="G132" s="224">
        <f>'1D-Er'!H15</f>
        <v>2</v>
      </c>
      <c r="H132" s="6">
        <v>1</v>
      </c>
      <c r="I132" s="220">
        <f t="shared" ref="I132:I146" si="43">C132/$G132</f>
        <v>0</v>
      </c>
      <c r="J132" s="220">
        <f t="shared" ref="J132:J146" si="44">D132/$G132</f>
        <v>0</v>
      </c>
      <c r="K132" s="220">
        <f t="shared" ref="K132:K146" si="45">E132/$G132</f>
        <v>0</v>
      </c>
      <c r="L132" s="41"/>
      <c r="M132" s="20">
        <f t="shared" si="40"/>
        <v>0</v>
      </c>
      <c r="N132" s="20">
        <f t="shared" si="41"/>
        <v>0</v>
      </c>
      <c r="O132" s="20">
        <f t="shared" si="42"/>
        <v>0</v>
      </c>
    </row>
    <row r="133" spans="1:15" ht="22.5">
      <c r="A133" s="24" t="str">
        <f>'1D-Er'!B16</f>
        <v>A4-10</v>
      </c>
      <c r="B133" s="100" t="str">
        <f>'1D-Er'!C16</f>
        <v>Pointing error between reference antenna and test range antenna</v>
      </c>
      <c r="C133" s="224">
        <f>'1D-Er'!D16</f>
        <v>0</v>
      </c>
      <c r="D133" s="224">
        <f>'1D-Er'!E16</f>
        <v>0</v>
      </c>
      <c r="E133" s="224">
        <f>'1D-Er'!F16</f>
        <v>0</v>
      </c>
      <c r="F133" s="24" t="str">
        <f>'1D-Er'!G16</f>
        <v>Rectangular</v>
      </c>
      <c r="G133" s="224">
        <f>'1D-Er'!H16</f>
        <v>1.7320508075688772</v>
      </c>
      <c r="H133" s="6">
        <v>1</v>
      </c>
      <c r="I133" s="220">
        <f t="shared" si="43"/>
        <v>0</v>
      </c>
      <c r="J133" s="220">
        <f t="shared" si="44"/>
        <v>0</v>
      </c>
      <c r="K133" s="220">
        <f t="shared" si="45"/>
        <v>0</v>
      </c>
      <c r="L133" s="41"/>
      <c r="M133" s="20">
        <f t="shared" si="40"/>
        <v>0</v>
      </c>
      <c r="N133" s="20">
        <f t="shared" si="41"/>
        <v>0</v>
      </c>
      <c r="O133" s="20">
        <f t="shared" si="42"/>
        <v>0</v>
      </c>
    </row>
    <row r="134" spans="1:15">
      <c r="A134" s="24" t="str">
        <f>'1D-Er'!B17</f>
        <v>A4-11</v>
      </c>
      <c r="B134" s="100" t="str">
        <f>'1D-Er'!C17</f>
        <v>Impedance mismatch in path to reference antenna</v>
      </c>
      <c r="C134" s="224">
        <f>'1D-Er'!D17</f>
        <v>0.05</v>
      </c>
      <c r="D134" s="224">
        <f>'1D-Er'!E17</f>
        <v>0.05</v>
      </c>
      <c r="E134" s="224">
        <f>'1D-Er'!F17</f>
        <v>0.05</v>
      </c>
      <c r="F134" s="24" t="str">
        <f>'1D-Er'!G17</f>
        <v>U-shaped</v>
      </c>
      <c r="G134" s="224">
        <f>'1D-Er'!H17</f>
        <v>1.4142135623730951</v>
      </c>
      <c r="H134" s="6">
        <v>1</v>
      </c>
      <c r="I134" s="220">
        <f t="shared" si="43"/>
        <v>3.5355339059327376E-2</v>
      </c>
      <c r="J134" s="220">
        <f t="shared" si="44"/>
        <v>3.5355339059327376E-2</v>
      </c>
      <c r="K134" s="220">
        <f t="shared" si="45"/>
        <v>3.5355339059327376E-2</v>
      </c>
      <c r="L134" s="41"/>
      <c r="M134" s="20">
        <f t="shared" si="40"/>
        <v>1.25E-3</v>
      </c>
      <c r="N134" s="20">
        <f t="shared" si="41"/>
        <v>1.25E-3</v>
      </c>
      <c r="O134" s="20">
        <f t="shared" si="42"/>
        <v>1.25E-3</v>
      </c>
    </row>
    <row r="135" spans="1:15">
      <c r="A135" s="24" t="str">
        <f>'1D-Er'!B18</f>
        <v>A4-12</v>
      </c>
      <c r="B135" s="100" t="str">
        <f>'1D-Er'!C18</f>
        <v>Impedance mismatch in path to compact probe</v>
      </c>
      <c r="C135" s="224">
        <f>'1D-Er'!D18</f>
        <v>0.03</v>
      </c>
      <c r="D135" s="224">
        <f>'1D-Er'!E18</f>
        <v>0.03</v>
      </c>
      <c r="E135" s="224">
        <f>'1D-Er'!F18</f>
        <v>0.03</v>
      </c>
      <c r="F135" s="24" t="str">
        <f>'1D-Er'!G18</f>
        <v>U-shaped</v>
      </c>
      <c r="G135" s="224">
        <f>'1D-Er'!H18</f>
        <v>1.4142135623730951</v>
      </c>
      <c r="H135" s="6">
        <v>1</v>
      </c>
      <c r="I135" s="220">
        <f t="shared" si="43"/>
        <v>2.1213203435596423E-2</v>
      </c>
      <c r="J135" s="220">
        <f t="shared" si="44"/>
        <v>2.1213203435596423E-2</v>
      </c>
      <c r="K135" s="220">
        <f t="shared" si="45"/>
        <v>2.1213203435596423E-2</v>
      </c>
      <c r="L135" s="41"/>
      <c r="M135" s="20">
        <f t="shared" si="40"/>
        <v>4.4999999999999988E-4</v>
      </c>
      <c r="N135" s="20">
        <f t="shared" si="41"/>
        <v>4.4999999999999988E-4</v>
      </c>
      <c r="O135" s="20">
        <f t="shared" si="42"/>
        <v>4.4999999999999988E-4</v>
      </c>
    </row>
    <row r="136" spans="1:15" ht="22.5">
      <c r="A136" s="24" t="str">
        <f>'1D-Er'!B19</f>
        <v>A4-2b</v>
      </c>
      <c r="B136" s="100" t="str">
        <f>'1D-Er'!C19</f>
        <v>Standing wave between reference antenna and receiving antenna</v>
      </c>
      <c r="C136" s="224">
        <f>'1D-Er'!D19</f>
        <v>0.09</v>
      </c>
      <c r="D136" s="224">
        <f>'1D-Er'!E19</f>
        <v>0.09</v>
      </c>
      <c r="E136" s="224">
        <f>'1D-Er'!F19</f>
        <v>0.09</v>
      </c>
      <c r="F136" s="24" t="str">
        <f>'1D-Er'!G19</f>
        <v>U-shaped</v>
      </c>
      <c r="G136" s="224">
        <f>'1D-Er'!H19</f>
        <v>1.4142135623730951</v>
      </c>
      <c r="H136" s="6">
        <v>1</v>
      </c>
      <c r="I136" s="220">
        <f t="shared" si="43"/>
        <v>6.3639610306789274E-2</v>
      </c>
      <c r="J136" s="220">
        <f t="shared" si="44"/>
        <v>6.3639610306789274E-2</v>
      </c>
      <c r="K136" s="220">
        <f t="shared" si="45"/>
        <v>6.3639610306789274E-2</v>
      </c>
      <c r="L136" s="41"/>
      <c r="M136" s="20">
        <f t="shared" si="40"/>
        <v>4.0499999999999998E-3</v>
      </c>
      <c r="N136" s="20">
        <f t="shared" si="41"/>
        <v>4.0499999999999998E-3</v>
      </c>
      <c r="O136" s="20">
        <f t="shared" si="42"/>
        <v>4.0499999999999998E-3</v>
      </c>
    </row>
    <row r="137" spans="1:15">
      <c r="A137" s="24" t="str">
        <f>'1D-Er'!B20</f>
        <v>A4-3b</v>
      </c>
      <c r="B137" s="100" t="str">
        <f>'1D-Er'!C20</f>
        <v>Quiet zone ripple reference antenna</v>
      </c>
      <c r="C137" s="224">
        <f>'1D-Er'!D20</f>
        <v>0.17799999999999999</v>
      </c>
      <c r="D137" s="224">
        <f>'1D-Er'!E20</f>
        <v>0.17799999999999999</v>
      </c>
      <c r="E137" s="224">
        <f>'1D-Er'!F20</f>
        <v>0.17799999999999999</v>
      </c>
      <c r="F137" s="24" t="str">
        <f>'1D-Er'!G20</f>
        <v>Gaussian</v>
      </c>
      <c r="G137" s="224">
        <f>'1D-Er'!H20</f>
        <v>1</v>
      </c>
      <c r="H137" s="6">
        <v>1</v>
      </c>
      <c r="I137" s="220">
        <f t="shared" si="43"/>
        <v>0.17799999999999999</v>
      </c>
      <c r="J137" s="220">
        <f t="shared" si="44"/>
        <v>0.17799999999999999</v>
      </c>
      <c r="K137" s="220">
        <f t="shared" si="45"/>
        <v>0.17799999999999999</v>
      </c>
      <c r="L137" s="41"/>
      <c r="M137" s="20">
        <f t="shared" si="40"/>
        <v>3.1683999999999997E-2</v>
      </c>
      <c r="N137" s="20">
        <f t="shared" si="41"/>
        <v>3.1683999999999997E-2</v>
      </c>
      <c r="O137" s="20">
        <f t="shared" si="42"/>
        <v>3.1683999999999997E-2</v>
      </c>
    </row>
    <row r="138" spans="1:15">
      <c r="A138" s="24" t="str">
        <f>'1D-Er'!B21</f>
        <v>A4-4b</v>
      </c>
      <c r="B138" s="100" t="str">
        <f>'1D-Er'!C21</f>
        <v>Phase curvature refernce antenna</v>
      </c>
      <c r="C138" s="224">
        <f>'1D-Er'!D21</f>
        <v>0</v>
      </c>
      <c r="D138" s="224">
        <f>'1D-Er'!E21</f>
        <v>0</v>
      </c>
      <c r="E138" s="224">
        <f>'1D-Er'!F21</f>
        <v>0</v>
      </c>
      <c r="F138" s="24" t="str">
        <f>'1D-Er'!G21</f>
        <v>Gaussian</v>
      </c>
      <c r="G138" s="224">
        <f>'1D-Er'!H21</f>
        <v>1</v>
      </c>
      <c r="H138" s="6">
        <v>1</v>
      </c>
      <c r="I138" s="220">
        <f t="shared" si="43"/>
        <v>0</v>
      </c>
      <c r="J138" s="220">
        <f t="shared" si="44"/>
        <v>0</v>
      </c>
      <c r="K138" s="220">
        <f t="shared" si="45"/>
        <v>0</v>
      </c>
      <c r="L138" s="41"/>
      <c r="M138" s="20">
        <f t="shared" si="40"/>
        <v>0</v>
      </c>
      <c r="N138" s="20">
        <f t="shared" si="41"/>
        <v>0</v>
      </c>
      <c r="O138" s="20">
        <f t="shared" si="42"/>
        <v>0</v>
      </c>
    </row>
    <row r="139" spans="1:15" ht="22.5">
      <c r="A139" s="24" t="str">
        <f>'1D-Er'!B22</f>
        <v>A4-5b</v>
      </c>
      <c r="B139" s="100" t="str">
        <f>'1D-Er'!C22</f>
        <v>Polarization mismatch between reference antenna and receiving antenna</v>
      </c>
      <c r="C139" s="224">
        <f>'1D-Er'!D22</f>
        <v>0.05</v>
      </c>
      <c r="D139" s="224">
        <f>'1D-Er'!E22</f>
        <v>0.05</v>
      </c>
      <c r="E139" s="224">
        <f>'1D-Er'!F22</f>
        <v>0.05</v>
      </c>
      <c r="F139" s="24" t="str">
        <f>'1D-Er'!G22</f>
        <v>Rectangular</v>
      </c>
      <c r="G139" s="224">
        <f>'1D-Er'!H22</f>
        <v>1.7320508075688772</v>
      </c>
      <c r="H139" s="6">
        <v>1</v>
      </c>
      <c r="I139" s="220">
        <f t="shared" si="43"/>
        <v>2.8867513459481291E-2</v>
      </c>
      <c r="J139" s="220">
        <f t="shared" si="44"/>
        <v>2.8867513459481291E-2</v>
      </c>
      <c r="K139" s="220">
        <f t="shared" si="45"/>
        <v>2.8867513459481291E-2</v>
      </c>
      <c r="L139" s="41"/>
      <c r="M139" s="20">
        <f t="shared" si="40"/>
        <v>8.333333333333335E-4</v>
      </c>
      <c r="N139" s="20">
        <f t="shared" si="41"/>
        <v>8.333333333333335E-4</v>
      </c>
      <c r="O139" s="20">
        <f t="shared" si="42"/>
        <v>8.333333333333335E-4</v>
      </c>
    </row>
    <row r="140" spans="1:15" ht="22.5">
      <c r="A140" s="24" t="str">
        <f>'1D-Er'!B23</f>
        <v>A4-6a</v>
      </c>
      <c r="B140" s="100" t="str">
        <f>'1D-Er'!C23</f>
        <v>Mutual coupling between reference antenna and receiving antenna</v>
      </c>
      <c r="C140" s="224">
        <f>'1D-Er'!D23</f>
        <v>0</v>
      </c>
      <c r="D140" s="224">
        <f>'1D-Er'!E23</f>
        <v>0</v>
      </c>
      <c r="E140" s="224">
        <f>'1D-Er'!F23</f>
        <v>0</v>
      </c>
      <c r="F140" s="24" t="str">
        <f>'1D-Er'!G23</f>
        <v>Rectangular</v>
      </c>
      <c r="G140" s="224">
        <f>'1D-Er'!H23</f>
        <v>1.7320508075688772</v>
      </c>
      <c r="H140" s="6">
        <v>1</v>
      </c>
      <c r="I140" s="220">
        <f t="shared" si="43"/>
        <v>0</v>
      </c>
      <c r="J140" s="220">
        <f t="shared" si="44"/>
        <v>0</v>
      </c>
      <c r="K140" s="220">
        <f t="shared" si="45"/>
        <v>0</v>
      </c>
      <c r="L140" s="41"/>
      <c r="M140" s="20">
        <f t="shared" si="40"/>
        <v>0</v>
      </c>
      <c r="N140" s="20">
        <f t="shared" si="41"/>
        <v>0</v>
      </c>
      <c r="O140" s="20">
        <f t="shared" si="42"/>
        <v>0</v>
      </c>
    </row>
    <row r="141" spans="1:15" ht="22.5">
      <c r="A141" s="24" t="str">
        <f>TE!A5</f>
        <v>C1-1</v>
      </c>
      <c r="B141" s="100" t="str">
        <f>TE!B5</f>
        <v>RF power measurement equipment (e.g. spectrum analyzer, power meter)</v>
      </c>
      <c r="C141" s="224">
        <f>TE!C5</f>
        <v>0.14000000000000001</v>
      </c>
      <c r="D141" s="224">
        <f>TE!D5</f>
        <v>0.26</v>
      </c>
      <c r="E141" s="224">
        <f>TE!E5</f>
        <v>0.26</v>
      </c>
      <c r="F141" s="24" t="str">
        <f>TE!F5</f>
        <v>Gaussian</v>
      </c>
      <c r="G141" s="224">
        <f>TE!G5</f>
        <v>1</v>
      </c>
      <c r="H141" s="6">
        <v>1</v>
      </c>
      <c r="I141" s="220">
        <f t="shared" si="43"/>
        <v>0.14000000000000001</v>
      </c>
      <c r="J141" s="220">
        <f t="shared" si="44"/>
        <v>0.26</v>
      </c>
      <c r="K141" s="220">
        <f t="shared" si="45"/>
        <v>0.26</v>
      </c>
      <c r="L141" s="41"/>
      <c r="M141" s="20">
        <f t="shared" si="40"/>
        <v>1.9600000000000003E-2</v>
      </c>
      <c r="N141" s="20">
        <f t="shared" si="41"/>
        <v>6.7600000000000007E-2</v>
      </c>
      <c r="O141" s="20">
        <f t="shared" si="42"/>
        <v>6.7600000000000007E-2</v>
      </c>
    </row>
    <row r="142" spans="1:15" ht="22.5">
      <c r="A142" s="24" t="str">
        <f>'1D-Er'!B25</f>
        <v>A4-13</v>
      </c>
      <c r="B142" s="100" t="str">
        <f>'1D-Er'!C25</f>
        <v>Influence of the reference antenna feed cable (flexing cables, adapters, attenuators, connector repeatability)</v>
      </c>
      <c r="C142" s="224">
        <f>'1D-Er'!D25</f>
        <v>8.2000000000000003E-2</v>
      </c>
      <c r="D142" s="224">
        <f>'1D-Er'!E25</f>
        <v>8.2000000000000003E-2</v>
      </c>
      <c r="E142" s="224">
        <f>'1D-Er'!F25</f>
        <v>8.2000000000000003E-2</v>
      </c>
      <c r="F142" s="24" t="str">
        <f>'1D-Er'!G25</f>
        <v>Rectangular</v>
      </c>
      <c r="G142" s="224">
        <f>'1D-Er'!H25</f>
        <v>1.7320508075688772</v>
      </c>
      <c r="H142" s="6">
        <v>1</v>
      </c>
      <c r="I142" s="220">
        <f t="shared" si="43"/>
        <v>4.7342722073549316E-2</v>
      </c>
      <c r="J142" s="220">
        <f t="shared" si="44"/>
        <v>4.7342722073549316E-2</v>
      </c>
      <c r="K142" s="220">
        <f t="shared" si="45"/>
        <v>4.7342722073549316E-2</v>
      </c>
      <c r="L142" s="41"/>
      <c r="M142" s="20">
        <f t="shared" si="40"/>
        <v>2.2413333333333335E-3</v>
      </c>
      <c r="N142" s="20">
        <f t="shared" si="41"/>
        <v>2.2413333333333335E-3</v>
      </c>
      <c r="O142" s="20">
        <f t="shared" si="42"/>
        <v>2.2413333333333335E-3</v>
      </c>
    </row>
    <row r="143" spans="1:15">
      <c r="A143" s="24" t="str">
        <f>'1D-Er'!B26</f>
        <v>A4-14</v>
      </c>
      <c r="B143" s="100" t="str">
        <f>'1D-Er'!C26</f>
        <v>Mismatch of receiver chain</v>
      </c>
      <c r="C143" s="224">
        <f>'1D-Er'!D26</f>
        <v>0.2</v>
      </c>
      <c r="D143" s="224">
        <f>'1D-Er'!E26</f>
        <v>0.3</v>
      </c>
      <c r="E143" s="224">
        <f>'1D-Er'!F26</f>
        <v>0.3</v>
      </c>
      <c r="F143" s="24" t="str">
        <f>'1D-Er'!G26</f>
        <v>U-shaped</v>
      </c>
      <c r="G143" s="224">
        <f>'1D-Er'!H26</f>
        <v>1.4142135623730951</v>
      </c>
      <c r="H143" s="6">
        <v>1</v>
      </c>
      <c r="I143" s="220">
        <f t="shared" si="43"/>
        <v>0.1414213562373095</v>
      </c>
      <c r="J143" s="220">
        <f t="shared" si="44"/>
        <v>0.21213203435596423</v>
      </c>
      <c r="K143" s="220">
        <f t="shared" si="45"/>
        <v>0.21213203435596423</v>
      </c>
      <c r="L143" s="41"/>
      <c r="M143" s="20">
        <f t="shared" si="40"/>
        <v>0.02</v>
      </c>
      <c r="N143" s="20">
        <f t="shared" si="41"/>
        <v>4.4999999999999984E-2</v>
      </c>
      <c r="O143" s="20">
        <f t="shared" si="42"/>
        <v>4.4999999999999984E-2</v>
      </c>
    </row>
    <row r="144" spans="1:15" ht="22.5">
      <c r="A144" s="24" t="str">
        <f>'1D-Er'!B27</f>
        <v>A4-15</v>
      </c>
      <c r="B144" s="100" t="str">
        <f>'1D-Er'!C27</f>
        <v>Insertion loss of receiver chain</v>
      </c>
      <c r="C144" s="224">
        <f>'1D-Er'!D27</f>
        <v>0.18</v>
      </c>
      <c r="D144" s="224">
        <f>'1D-Er'!E27</f>
        <v>0.18</v>
      </c>
      <c r="E144" s="224">
        <f>'1D-Er'!F27</f>
        <v>0.18</v>
      </c>
      <c r="F144" s="24" t="str">
        <f>'1D-Er'!G27</f>
        <v>Rectangular</v>
      </c>
      <c r="G144" s="224">
        <f>'1D-Er'!H27</f>
        <v>1.7320508075688772</v>
      </c>
      <c r="H144" s="6">
        <v>1</v>
      </c>
      <c r="I144" s="220">
        <f t="shared" si="43"/>
        <v>0.10392304845413264</v>
      </c>
      <c r="J144" s="220">
        <f t="shared" si="44"/>
        <v>0.10392304845413264</v>
      </c>
      <c r="K144" s="220">
        <f t="shared" si="45"/>
        <v>0.10392304845413264</v>
      </c>
      <c r="L144" s="41"/>
      <c r="M144" s="20">
        <f t="shared" si="40"/>
        <v>1.0800000000000001E-2</v>
      </c>
      <c r="N144" s="20">
        <f t="shared" si="41"/>
        <v>1.0800000000000001E-2</v>
      </c>
      <c r="O144" s="20">
        <f t="shared" si="42"/>
        <v>1.0800000000000001E-2</v>
      </c>
    </row>
    <row r="145" spans="1:17" ht="22.5">
      <c r="A145" s="24" t="str">
        <f>TE!A8</f>
        <v>C1-4</v>
      </c>
      <c r="B145" s="100" t="str">
        <f>TE!B8</f>
        <v>Uncertainty of the absolute gain of the reference antenna</v>
      </c>
      <c r="C145" s="224">
        <f>TE!C8</f>
        <v>0.50229473419497439</v>
      </c>
      <c r="D145" s="224">
        <f>TE!D8</f>
        <v>0.4330127018922193</v>
      </c>
      <c r="E145" s="224">
        <f>TE!E8</f>
        <v>0.4330127018922193</v>
      </c>
      <c r="F145" s="24" t="str">
        <f>TE!F8</f>
        <v>Rectangular</v>
      </c>
      <c r="G145" s="224">
        <f>TE!G8</f>
        <v>1.7320508075688772</v>
      </c>
      <c r="H145" s="6">
        <v>1</v>
      </c>
      <c r="I145" s="220">
        <f t="shared" si="43"/>
        <v>0.28999999999999998</v>
      </c>
      <c r="J145" s="220">
        <f t="shared" si="44"/>
        <v>0.25</v>
      </c>
      <c r="K145" s="220">
        <f t="shared" si="45"/>
        <v>0.25</v>
      </c>
      <c r="L145" s="41"/>
      <c r="M145" s="20">
        <f t="shared" si="40"/>
        <v>8.4099999999999994E-2</v>
      </c>
      <c r="N145" s="20">
        <f t="shared" si="41"/>
        <v>6.25E-2</v>
      </c>
      <c r="O145" s="20">
        <f t="shared" si="42"/>
        <v>6.25E-2</v>
      </c>
    </row>
    <row r="146" spans="1:17" ht="22.5">
      <c r="A146" s="24" t="str">
        <f>'1D-Er'!B29</f>
        <v>A4-8b</v>
      </c>
      <c r="B146" s="100" t="str">
        <f>'1D-Er'!C29</f>
        <v>RF leakage (SGH connector terminated and test range antenna connector cable terminated.</v>
      </c>
      <c r="C146" s="224">
        <f>'1D-Er'!D29</f>
        <v>0</v>
      </c>
      <c r="D146" s="224">
        <f>'1D-Er'!E29</f>
        <v>0</v>
      </c>
      <c r="E146" s="224">
        <f>'1D-Er'!F29</f>
        <v>0</v>
      </c>
      <c r="F146" s="24" t="str">
        <f>'1D-Er'!G29</f>
        <v>Gaussian</v>
      </c>
      <c r="G146" s="224">
        <f>'1D-Er'!H29</f>
        <v>1</v>
      </c>
      <c r="H146" s="6">
        <v>1</v>
      </c>
      <c r="I146" s="220">
        <f t="shared" si="43"/>
        <v>0</v>
      </c>
      <c r="J146" s="220">
        <f t="shared" si="44"/>
        <v>0</v>
      </c>
      <c r="K146" s="220">
        <f t="shared" si="45"/>
        <v>0</v>
      </c>
      <c r="L146" s="41"/>
      <c r="M146" s="20">
        <f t="shared" si="40"/>
        <v>0</v>
      </c>
      <c r="N146" s="20">
        <f t="shared" si="41"/>
        <v>0</v>
      </c>
      <c r="O146" s="20">
        <f t="shared" si="42"/>
        <v>0</v>
      </c>
    </row>
    <row r="147" spans="1:17">
      <c r="A147" s="389" t="s">
        <v>31</v>
      </c>
      <c r="B147" s="389"/>
      <c r="C147" s="389"/>
      <c r="D147" s="389"/>
      <c r="E147" s="389"/>
      <c r="F147" s="389"/>
      <c r="G147" s="389"/>
      <c r="H147" s="389"/>
      <c r="I147" s="25">
        <f>M147</f>
        <v>0.46131760209209444</v>
      </c>
      <c r="J147" s="25">
        <f t="shared" ref="J147:K148" si="46">N147</f>
        <v>0.55879177696168725</v>
      </c>
      <c r="K147" s="25">
        <f t="shared" si="46"/>
        <v>0.55879177696168725</v>
      </c>
      <c r="L147" s="37"/>
      <c r="M147" s="43">
        <f>(SUM(M122:M146))^0.5</f>
        <v>0.46131760209209444</v>
      </c>
      <c r="N147" s="43">
        <f>(SUM(N122:N146))^0.5</f>
        <v>0.55879177696168725</v>
      </c>
      <c r="O147" s="43">
        <f>(SUM(O122:O146))^0.5</f>
        <v>0.55879177696168725</v>
      </c>
    </row>
    <row r="148" spans="1:17">
      <c r="A148" s="389" t="s">
        <v>32</v>
      </c>
      <c r="B148" s="389"/>
      <c r="C148" s="389"/>
      <c r="D148" s="389"/>
      <c r="E148" s="389"/>
      <c r="F148" s="389"/>
      <c r="G148" s="389"/>
      <c r="H148" s="389"/>
      <c r="I148" s="25">
        <f t="shared" ref="I148" si="47">M148</f>
        <v>0.90418250010050505</v>
      </c>
      <c r="J148" s="25">
        <f t="shared" si="46"/>
        <v>1.095231882844907</v>
      </c>
      <c r="K148" s="25">
        <f t="shared" si="46"/>
        <v>1.095231882844907</v>
      </c>
      <c r="L148" s="37"/>
      <c r="M148" s="43">
        <f>M147*1.96</f>
        <v>0.90418250010050505</v>
      </c>
      <c r="N148" s="43">
        <f>N147*1.96</f>
        <v>1.095231882844907</v>
      </c>
      <c r="O148" s="43">
        <f>O147*1.96</f>
        <v>1.095231882844907</v>
      </c>
    </row>
    <row r="149" spans="1:17">
      <c r="M149" s="144" t="s">
        <v>374</v>
      </c>
    </row>
    <row r="150" spans="1:17">
      <c r="M150" s="144"/>
      <c r="Q150" s="209"/>
    </row>
    <row r="151" spans="1:17">
      <c r="A151" s="398" t="s">
        <v>554</v>
      </c>
      <c r="B151" s="399"/>
      <c r="C151" s="399"/>
      <c r="D151" s="399"/>
      <c r="E151" s="399"/>
      <c r="F151" s="399"/>
      <c r="G151" s="399"/>
      <c r="H151" s="399"/>
      <c r="I151" s="399"/>
      <c r="J151" s="399"/>
      <c r="K151" s="399"/>
    </row>
    <row r="152" spans="1:17">
      <c r="A152" s="406" t="s">
        <v>145</v>
      </c>
      <c r="B152" s="406"/>
      <c r="C152" s="406"/>
      <c r="D152" s="406"/>
      <c r="E152" s="406"/>
      <c r="F152" s="406"/>
      <c r="G152" s="406"/>
      <c r="H152" s="406"/>
      <c r="I152" s="406"/>
      <c r="J152" s="406"/>
      <c r="K152" s="406"/>
      <c r="M152" s="394" t="s">
        <v>103</v>
      </c>
      <c r="N152" s="394"/>
      <c r="O152" s="394"/>
    </row>
    <row r="153" spans="1:17" ht="13.5" customHeight="1">
      <c r="A153" s="382" t="s">
        <v>0</v>
      </c>
      <c r="B153" s="400" t="s">
        <v>1</v>
      </c>
      <c r="C153" s="383" t="s">
        <v>2</v>
      </c>
      <c r="D153" s="383"/>
      <c r="E153" s="383"/>
      <c r="F153" s="382" t="s">
        <v>3</v>
      </c>
      <c r="G153" s="383" t="s">
        <v>4</v>
      </c>
      <c r="H153" s="391" t="s">
        <v>5</v>
      </c>
      <c r="I153" s="389" t="s">
        <v>6</v>
      </c>
      <c r="J153" s="389"/>
      <c r="K153" s="389"/>
      <c r="M153" s="394"/>
      <c r="N153" s="394"/>
      <c r="O153" s="394"/>
    </row>
    <row r="154" spans="1:17" ht="24.75" thickBot="1">
      <c r="A154" s="382"/>
      <c r="B154" s="400"/>
      <c r="C154" s="172" t="s">
        <v>508</v>
      </c>
      <c r="D154" s="173" t="s">
        <v>507</v>
      </c>
      <c r="E154" s="174" t="s">
        <v>509</v>
      </c>
      <c r="F154" s="382"/>
      <c r="G154" s="383"/>
      <c r="H154" s="391"/>
      <c r="I154" s="172" t="s">
        <v>508</v>
      </c>
      <c r="J154" s="173" t="s">
        <v>507</v>
      </c>
      <c r="K154" s="174" t="s">
        <v>509</v>
      </c>
      <c r="M154" s="394"/>
      <c r="N154" s="394"/>
      <c r="O154" s="394"/>
    </row>
    <row r="155" spans="1:17">
      <c r="A155" s="361" t="s">
        <v>102</v>
      </c>
      <c r="B155" s="361"/>
      <c r="C155" s="361"/>
      <c r="D155" s="361"/>
      <c r="E155" s="361"/>
      <c r="F155" s="361"/>
      <c r="G155" s="361"/>
      <c r="H155" s="361"/>
      <c r="I155" s="361"/>
      <c r="J155" s="361"/>
      <c r="K155" s="361"/>
      <c r="M155" s="42"/>
      <c r="N155" s="42"/>
      <c r="O155" s="42"/>
    </row>
    <row r="156" spans="1:17" ht="22.5">
      <c r="A156" s="9" t="str">
        <f>'PWS-Er'!B5</f>
        <v>A7-1a</v>
      </c>
      <c r="B156" s="69" t="str">
        <f>'PWS-Er'!C5</f>
        <v>Misalignment DUT &amp; pointing error</v>
      </c>
      <c r="C156" s="221">
        <f>'PWS-Er'!D5</f>
        <v>0.1</v>
      </c>
      <c r="D156" s="221">
        <f>'PWS-Er'!E5</f>
        <v>0.1</v>
      </c>
      <c r="E156" s="221">
        <f>'PWS-Er'!F5</f>
        <v>0.1</v>
      </c>
      <c r="F156" s="9" t="str">
        <f>'PWS-Er'!G5</f>
        <v>Rectangular</v>
      </c>
      <c r="G156" s="221">
        <f>'PWS-Er'!H5</f>
        <v>1.7320508075688772</v>
      </c>
      <c r="H156" s="198">
        <v>1</v>
      </c>
      <c r="I156" s="221">
        <f>C156/$G156</f>
        <v>5.7735026918962581E-2</v>
      </c>
      <c r="J156" s="221">
        <f t="shared" ref="J156:J162" si="48">D156/$G156</f>
        <v>5.7735026918962581E-2</v>
      </c>
      <c r="K156" s="221">
        <f t="shared" ref="K156:K162" si="49">E156/$G156</f>
        <v>5.7735026918962581E-2</v>
      </c>
      <c r="M156" s="20">
        <f t="shared" ref="M156:M177" si="50">I156^2</f>
        <v>3.333333333333334E-3</v>
      </c>
      <c r="N156" s="20">
        <f t="shared" ref="N156:N177" si="51">J156^2</f>
        <v>3.333333333333334E-3</v>
      </c>
      <c r="O156" s="20">
        <f t="shared" ref="O156:O177" si="52">K156^2</f>
        <v>3.333333333333334E-3</v>
      </c>
    </row>
    <row r="157" spans="1:17" ht="22.5">
      <c r="A157" s="9" t="str">
        <f>TE!A5</f>
        <v>C1-1</v>
      </c>
      <c r="B157" s="9" t="str">
        <f>TE!B5</f>
        <v>RF power measurement equipment (e.g. spectrum analyzer, power meter)</v>
      </c>
      <c r="C157" s="221">
        <f>TE!C5</f>
        <v>0.14000000000000001</v>
      </c>
      <c r="D157" s="221">
        <f>TE!D5</f>
        <v>0.26</v>
      </c>
      <c r="E157" s="221">
        <f>TE!E5</f>
        <v>0.26</v>
      </c>
      <c r="F157" s="9" t="str">
        <f>TE!F5</f>
        <v>Gaussian</v>
      </c>
      <c r="G157" s="221">
        <f>TE!G5</f>
        <v>1</v>
      </c>
      <c r="H157" s="198">
        <v>1</v>
      </c>
      <c r="I157" s="221">
        <f t="shared" ref="I157:I162" si="53">C157/$G157</f>
        <v>0.14000000000000001</v>
      </c>
      <c r="J157" s="221">
        <f t="shared" si="48"/>
        <v>0.26</v>
      </c>
      <c r="K157" s="221">
        <f t="shared" si="49"/>
        <v>0.26</v>
      </c>
      <c r="M157" s="20">
        <f t="shared" si="50"/>
        <v>1.9600000000000003E-2</v>
      </c>
      <c r="N157" s="20">
        <f t="shared" si="51"/>
        <v>6.7600000000000007E-2</v>
      </c>
      <c r="O157" s="20">
        <f t="shared" si="52"/>
        <v>6.7600000000000007E-2</v>
      </c>
    </row>
    <row r="158" spans="1:17" ht="22.5">
      <c r="A158" s="9" t="str">
        <f>'PWS-Er'!B7</f>
        <v>A7-2a</v>
      </c>
      <c r="B158" s="69" t="str">
        <f>'PWS-Er'!C7</f>
        <v>Longitudinal position uncertainty (i.e. standing wave and imperfect field synthesis) for DUT antenna</v>
      </c>
      <c r="C158" s="221">
        <f>'PWS-Er'!D7</f>
        <v>0.05</v>
      </c>
      <c r="D158" s="221">
        <f>'PWS-Er'!E7</f>
        <v>0.14000000000000001</v>
      </c>
      <c r="E158" s="309">
        <f>'PWS-Er'!F7</f>
        <v>0.2</v>
      </c>
      <c r="F158" s="9" t="str">
        <f>'PWS-Er'!G7</f>
        <v>Rectangular</v>
      </c>
      <c r="G158" s="221">
        <f>'PWS-Er'!H7</f>
        <v>1.7320508075688772</v>
      </c>
      <c r="H158" s="198">
        <v>1</v>
      </c>
      <c r="I158" s="221">
        <f t="shared" si="53"/>
        <v>2.8867513459481291E-2</v>
      </c>
      <c r="J158" s="221">
        <f t="shared" si="48"/>
        <v>8.0829037686547617E-2</v>
      </c>
      <c r="K158" s="309">
        <f t="shared" si="49"/>
        <v>0.11547005383792516</v>
      </c>
      <c r="M158" s="20">
        <f t="shared" si="50"/>
        <v>8.333333333333335E-4</v>
      </c>
      <c r="N158" s="20">
        <f t="shared" si="51"/>
        <v>6.5333333333333346E-3</v>
      </c>
      <c r="O158" s="20">
        <f t="shared" si="52"/>
        <v>1.3333333333333336E-2</v>
      </c>
      <c r="Q158" s="209" t="s">
        <v>545</v>
      </c>
    </row>
    <row r="159" spans="1:17">
      <c r="A159" s="9" t="str">
        <f>'PWS-Er'!B8</f>
        <v>A7-3</v>
      </c>
      <c r="B159" s="69" t="str">
        <f>'PWS-Er'!C8</f>
        <v>RF leakage (calibration antenna connector terminated)</v>
      </c>
      <c r="C159" s="221">
        <f>'PWS-Er'!D8</f>
        <v>8.5999999999999993E-2</v>
      </c>
      <c r="D159" s="221">
        <f>'PWS-Er'!E8</f>
        <v>8.5999999999999993E-2</v>
      </c>
      <c r="E159" s="221">
        <f>'PWS-Er'!F8</f>
        <v>8.5999999999999993E-2</v>
      </c>
      <c r="F159" s="9" t="str">
        <f>'PWS-Er'!G8</f>
        <v>Gaussian</v>
      </c>
      <c r="G159" s="221">
        <f>'PWS-Er'!H8</f>
        <v>1</v>
      </c>
      <c r="H159" s="198">
        <v>1</v>
      </c>
      <c r="I159" s="221">
        <f t="shared" si="53"/>
        <v>8.5999999999999993E-2</v>
      </c>
      <c r="J159" s="221">
        <f t="shared" si="48"/>
        <v>8.5999999999999993E-2</v>
      </c>
      <c r="K159" s="221">
        <f t="shared" si="49"/>
        <v>8.5999999999999993E-2</v>
      </c>
      <c r="M159" s="20">
        <f t="shared" si="50"/>
        <v>7.3959999999999989E-3</v>
      </c>
      <c r="N159" s="20">
        <f t="shared" si="51"/>
        <v>7.3959999999999989E-3</v>
      </c>
      <c r="O159" s="20">
        <f t="shared" si="52"/>
        <v>7.3959999999999989E-3</v>
      </c>
    </row>
    <row r="160" spans="1:17" ht="22.5">
      <c r="A160" s="9" t="str">
        <f>'PWS-Er'!B9</f>
        <v>A7-4a</v>
      </c>
      <c r="B160" s="69" t="str">
        <f>'PWS-Er'!C9</f>
        <v>QZ ripple with DUT</v>
      </c>
      <c r="C160" s="221">
        <f>'PWS-Er'!D9</f>
        <v>0.42</v>
      </c>
      <c r="D160" s="221">
        <f>'PWS-Er'!E9</f>
        <v>0.43</v>
      </c>
      <c r="E160" s="309">
        <f>'PWS-Er'!F9</f>
        <v>0.56999999999999995</v>
      </c>
      <c r="F160" s="9" t="str">
        <f>'PWS-Er'!G9</f>
        <v>Rectangular</v>
      </c>
      <c r="G160" s="221">
        <f>'PWS-Er'!H9</f>
        <v>1.7320508075688772</v>
      </c>
      <c r="H160" s="198">
        <v>1</v>
      </c>
      <c r="I160" s="221">
        <f t="shared" si="53"/>
        <v>0.24248711305964282</v>
      </c>
      <c r="J160" s="221">
        <f t="shared" si="48"/>
        <v>0.2482606157515391</v>
      </c>
      <c r="K160" s="309">
        <f t="shared" si="49"/>
        <v>0.32908965343808666</v>
      </c>
      <c r="M160" s="20">
        <f t="shared" si="50"/>
        <v>5.8799999999999998E-2</v>
      </c>
      <c r="N160" s="20">
        <f t="shared" si="51"/>
        <v>6.1633333333333346E-2</v>
      </c>
      <c r="O160" s="20">
        <f t="shared" si="52"/>
        <v>0.10829999999999998</v>
      </c>
      <c r="Q160" s="209" t="s">
        <v>545</v>
      </c>
    </row>
    <row r="161" spans="1:17">
      <c r="A161" s="9" t="str">
        <f>'PWS-Er'!B10</f>
        <v>A7-5</v>
      </c>
      <c r="B161" s="69" t="str">
        <f>'PWS-Er'!C10</f>
        <v>Miscellaneous Uncertainty</v>
      </c>
      <c r="C161" s="221">
        <f>'PWS-Er'!D10</f>
        <v>0</v>
      </c>
      <c r="D161" s="221">
        <f>'PWS-Er'!E10</f>
        <v>0</v>
      </c>
      <c r="E161" s="221">
        <f>'PWS-Er'!F10</f>
        <v>0</v>
      </c>
      <c r="F161" s="9" t="str">
        <f>'PWS-Er'!G10</f>
        <v>Gaussian</v>
      </c>
      <c r="G161" s="221">
        <f>'PWS-Er'!H10</f>
        <v>1</v>
      </c>
      <c r="H161" s="198">
        <v>1</v>
      </c>
      <c r="I161" s="221">
        <f t="shared" si="53"/>
        <v>0</v>
      </c>
      <c r="J161" s="221">
        <f t="shared" si="48"/>
        <v>0</v>
      </c>
      <c r="K161" s="221">
        <f t="shared" si="49"/>
        <v>0</v>
      </c>
      <c r="M161" s="20">
        <f t="shared" si="50"/>
        <v>0</v>
      </c>
      <c r="N161" s="20">
        <f t="shared" si="51"/>
        <v>0</v>
      </c>
      <c r="O161" s="20">
        <f t="shared" si="52"/>
        <v>0</v>
      </c>
    </row>
    <row r="162" spans="1:17" ht="22.5">
      <c r="A162" s="9" t="str">
        <f>'PWS-Er'!B11</f>
        <v>A7-14</v>
      </c>
      <c r="B162" s="69" t="str">
        <f>'PWS-Er'!C11</f>
        <v>System non-linearity</v>
      </c>
      <c r="C162" s="250">
        <f>'PWS-Er'!D11</f>
        <v>0.1</v>
      </c>
      <c r="D162" s="250">
        <f>'PWS-Er'!E11</f>
        <v>0.1</v>
      </c>
      <c r="E162" s="309">
        <f>'PWS-Er'!F11</f>
        <v>0.15</v>
      </c>
      <c r="F162" s="9" t="str">
        <f>'PWS-Er'!G11</f>
        <v>Rectangular</v>
      </c>
      <c r="G162" s="221">
        <f>'PWS-Er'!H11</f>
        <v>1.7320508075688772</v>
      </c>
      <c r="H162" s="198">
        <v>1</v>
      </c>
      <c r="I162" s="250">
        <f t="shared" si="53"/>
        <v>5.7735026918962581E-2</v>
      </c>
      <c r="J162" s="250">
        <f t="shared" si="48"/>
        <v>5.7735026918962581E-2</v>
      </c>
      <c r="K162" s="309">
        <f t="shared" si="49"/>
        <v>8.6602540378443865E-2</v>
      </c>
      <c r="M162" s="20">
        <f t="shared" si="50"/>
        <v>3.333333333333334E-3</v>
      </c>
      <c r="N162" s="20">
        <f t="shared" si="51"/>
        <v>3.333333333333334E-3</v>
      </c>
      <c r="O162" s="20">
        <f t="shared" si="52"/>
        <v>7.4999999999999997E-3</v>
      </c>
      <c r="Q162" s="209" t="s">
        <v>545</v>
      </c>
    </row>
    <row r="163" spans="1:17" ht="22.5">
      <c r="A163" s="9" t="str">
        <f>'PWS-Er'!B12</f>
        <v>A7-13</v>
      </c>
      <c r="B163" s="9" t="str">
        <f>'PWS-Er'!C12</f>
        <v>Frequency Flatness</v>
      </c>
      <c r="C163" s="221">
        <f>'PWS-Er'!D12</f>
        <v>0.13</v>
      </c>
      <c r="D163" s="221">
        <f>'PWS-Er'!E12</f>
        <v>0.13</v>
      </c>
      <c r="E163" s="221">
        <f>'PWS-Er'!F12</f>
        <v>0.13</v>
      </c>
      <c r="F163" s="9" t="str">
        <f>'PWS-Er'!G12</f>
        <v>Rectangular</v>
      </c>
      <c r="G163" s="221">
        <f>'PWS-Er'!H12</f>
        <v>1.7320508075688772</v>
      </c>
      <c r="H163" s="198">
        <v>1</v>
      </c>
      <c r="I163" s="221">
        <f t="shared" ref="I163" si="54">C163/$G163</f>
        <v>7.5055534994651354E-2</v>
      </c>
      <c r="J163" s="221">
        <f t="shared" ref="J163" si="55">D163/$G163</f>
        <v>7.5055534994651354E-2</v>
      </c>
      <c r="K163" s="221">
        <f t="shared" ref="K163" si="56">E163/$G163</f>
        <v>7.5055534994651354E-2</v>
      </c>
      <c r="M163" s="20">
        <f t="shared" si="50"/>
        <v>5.6333333333333339E-3</v>
      </c>
      <c r="N163" s="20">
        <f t="shared" si="51"/>
        <v>5.6333333333333339E-3</v>
      </c>
      <c r="O163" s="20">
        <f t="shared" si="52"/>
        <v>5.6333333333333339E-3</v>
      </c>
    </row>
    <row r="164" spans="1:17">
      <c r="A164" s="405" t="s">
        <v>123</v>
      </c>
      <c r="B164" s="405"/>
      <c r="C164" s="405"/>
      <c r="D164" s="405"/>
      <c r="E164" s="405"/>
      <c r="F164" s="405"/>
      <c r="G164" s="405"/>
      <c r="H164" s="405"/>
      <c r="I164" s="405"/>
      <c r="J164" s="405"/>
      <c r="K164" s="405"/>
      <c r="M164" s="20">
        <f t="shared" si="50"/>
        <v>0</v>
      </c>
      <c r="N164" s="20">
        <f t="shared" si="51"/>
        <v>0</v>
      </c>
      <c r="O164" s="20">
        <f t="shared" si="52"/>
        <v>0</v>
      </c>
    </row>
    <row r="165" spans="1:17">
      <c r="A165" s="9" t="str">
        <f>TE!A7</f>
        <v>C1-3</v>
      </c>
      <c r="B165" s="9" t="str">
        <f>TE!B7</f>
        <v>Uncertainty of the network analyzer</v>
      </c>
      <c r="C165" s="221">
        <f>TE!C7</f>
        <v>0.13</v>
      </c>
      <c r="D165" s="221">
        <f>TE!D7</f>
        <v>0.2</v>
      </c>
      <c r="E165" s="221">
        <f>TE!E7</f>
        <v>0.2</v>
      </c>
      <c r="F165" s="9" t="str">
        <f>TE!F7</f>
        <v>Gaussian</v>
      </c>
      <c r="G165" s="221">
        <f>TE!G7</f>
        <v>1</v>
      </c>
      <c r="H165" s="198">
        <f>'PWS-Er'!I14</f>
        <v>1</v>
      </c>
      <c r="I165" s="221">
        <f t="shared" ref="I165:I177" si="57">C165/$G165</f>
        <v>0.13</v>
      </c>
      <c r="J165" s="221">
        <f t="shared" ref="J165:J177" si="58">D165/$G165</f>
        <v>0.2</v>
      </c>
      <c r="K165" s="221">
        <f t="shared" ref="K165:K177" si="59">E165/$G165</f>
        <v>0.2</v>
      </c>
      <c r="M165" s="20">
        <f t="shared" si="50"/>
        <v>1.6900000000000002E-2</v>
      </c>
      <c r="N165" s="20">
        <f t="shared" si="51"/>
        <v>4.0000000000000008E-2</v>
      </c>
      <c r="O165" s="20">
        <f t="shared" si="52"/>
        <v>4.0000000000000008E-2</v>
      </c>
    </row>
    <row r="166" spans="1:17" ht="22.5">
      <c r="A166" s="9" t="str">
        <f>'PWS-Er'!B15</f>
        <v>A7-6</v>
      </c>
      <c r="B166" s="69" t="str">
        <f>'PWS-Er'!C15</f>
        <v>Mismatch (i.e. reference antenna, network analyser and reference cable)</v>
      </c>
      <c r="C166" s="221">
        <f>'PWS-Er'!D15</f>
        <v>0.127</v>
      </c>
      <c r="D166" s="221">
        <f>'PWS-Er'!E15</f>
        <v>0.32500000000000001</v>
      </c>
      <c r="E166" s="221">
        <f>'PWS-Er'!F15</f>
        <v>0.32500000000000001</v>
      </c>
      <c r="F166" s="9" t="str">
        <f>'PWS-Er'!G15</f>
        <v>U-shaped</v>
      </c>
      <c r="G166" s="221">
        <f>'PWS-Er'!H15</f>
        <v>1.4142135623730951</v>
      </c>
      <c r="H166" s="198">
        <f>'PWS-Er'!I15</f>
        <v>1</v>
      </c>
      <c r="I166" s="221">
        <f t="shared" si="57"/>
        <v>8.9802561210691537E-2</v>
      </c>
      <c r="J166" s="221">
        <f t="shared" si="58"/>
        <v>0.22980970388562794</v>
      </c>
      <c r="K166" s="221">
        <f t="shared" si="59"/>
        <v>0.22980970388562794</v>
      </c>
      <c r="M166" s="20">
        <f t="shared" si="50"/>
        <v>8.0645000000000005E-3</v>
      </c>
      <c r="N166" s="20">
        <f t="shared" si="51"/>
        <v>5.2812499999999998E-2</v>
      </c>
      <c r="O166" s="20">
        <f t="shared" si="52"/>
        <v>5.2812499999999998E-2</v>
      </c>
    </row>
    <row r="167" spans="1:17" ht="22.5">
      <c r="A167" s="9" t="str">
        <f>'PWS-Er'!B16</f>
        <v>A7-7</v>
      </c>
      <c r="B167" s="69" t="str">
        <f>'PWS-Er'!C16</f>
        <v xml:space="preserve">Insertion loss variation </v>
      </c>
      <c r="C167" s="221">
        <f>'PWS-Er'!D16</f>
        <v>0.18</v>
      </c>
      <c r="D167" s="221">
        <f>'PWS-Er'!E16</f>
        <v>0.18</v>
      </c>
      <c r="E167" s="221">
        <f>'PWS-Er'!F16</f>
        <v>0.18</v>
      </c>
      <c r="F167" s="9" t="str">
        <f>'PWS-Er'!G16</f>
        <v>Rectangular</v>
      </c>
      <c r="G167" s="221">
        <f>'PWS-Er'!H16</f>
        <v>1.7320508075688772</v>
      </c>
      <c r="H167" s="198">
        <f>'PWS-Er'!I16</f>
        <v>1</v>
      </c>
      <c r="I167" s="221">
        <f t="shared" si="57"/>
        <v>0.10392304845413264</v>
      </c>
      <c r="J167" s="221">
        <f t="shared" si="58"/>
        <v>0.10392304845413264</v>
      </c>
      <c r="K167" s="221">
        <f t="shared" si="59"/>
        <v>0.10392304845413264</v>
      </c>
      <c r="M167" s="20">
        <f t="shared" si="50"/>
        <v>1.0800000000000001E-2</v>
      </c>
      <c r="N167" s="20">
        <f t="shared" si="51"/>
        <v>1.0800000000000001E-2</v>
      </c>
      <c r="O167" s="20">
        <f t="shared" si="52"/>
        <v>1.0800000000000001E-2</v>
      </c>
    </row>
    <row r="168" spans="1:17">
      <c r="A168" s="9" t="str">
        <f>'PWS-Er'!B8</f>
        <v>A7-3</v>
      </c>
      <c r="B168" s="69" t="str">
        <f>'PWS-Er'!C17</f>
        <v>RF leakage (calibration antenna connector terminated)</v>
      </c>
      <c r="C168" s="221">
        <f>'PWS-Er'!D17</f>
        <v>8.5999999999999993E-2</v>
      </c>
      <c r="D168" s="221">
        <f>'PWS-Er'!E17</f>
        <v>8.5999999999999993E-2</v>
      </c>
      <c r="E168" s="221">
        <f>'PWS-Er'!F17</f>
        <v>8.5999999999999993E-2</v>
      </c>
      <c r="F168" s="9" t="str">
        <f>'PWS-Er'!G17</f>
        <v>Gaussian</v>
      </c>
      <c r="G168" s="221">
        <f>'PWS-Er'!H17</f>
        <v>1</v>
      </c>
      <c r="H168" s="198">
        <f>'PWS-Er'!I17</f>
        <v>1</v>
      </c>
      <c r="I168" s="221">
        <f t="shared" si="57"/>
        <v>8.5999999999999993E-2</v>
      </c>
      <c r="J168" s="221">
        <f t="shared" si="58"/>
        <v>8.5999999999999993E-2</v>
      </c>
      <c r="K168" s="221">
        <f t="shared" si="59"/>
        <v>8.5999999999999993E-2</v>
      </c>
      <c r="M168" s="20">
        <f t="shared" si="50"/>
        <v>7.3959999999999989E-3</v>
      </c>
      <c r="N168" s="20">
        <f t="shared" si="51"/>
        <v>7.3959999999999989E-3</v>
      </c>
      <c r="O168" s="20">
        <f t="shared" si="52"/>
        <v>7.3959999999999989E-3</v>
      </c>
    </row>
    <row r="169" spans="1:17" ht="22.5">
      <c r="A169" s="9" t="str">
        <f>'PWS-Er'!B18</f>
        <v>A7-8</v>
      </c>
      <c r="B169" s="69" t="str">
        <f>'PWS-Er'!C18</f>
        <v>Influence of the calibration antenna feed cable</v>
      </c>
      <c r="C169" s="221">
        <f>'PWS-Er'!D18</f>
        <v>0.10299999999999999</v>
      </c>
      <c r="D169" s="221">
        <f>'PWS-Er'!E18</f>
        <v>0.104</v>
      </c>
      <c r="E169" s="221">
        <f>'PWS-Er'!F18</f>
        <v>0.104</v>
      </c>
      <c r="F169" s="9" t="str">
        <f>'PWS-Er'!G18</f>
        <v>Rectangular</v>
      </c>
      <c r="G169" s="221">
        <f>'PWS-Er'!H18</f>
        <v>1.7320508075688772</v>
      </c>
      <c r="H169" s="198">
        <f>'PWS-Er'!I18</f>
        <v>1</v>
      </c>
      <c r="I169" s="221">
        <f t="shared" si="57"/>
        <v>5.9467077726531453E-2</v>
      </c>
      <c r="J169" s="221">
        <f t="shared" si="58"/>
        <v>6.0044427995721079E-2</v>
      </c>
      <c r="K169" s="221">
        <f t="shared" si="59"/>
        <v>6.0044427995721079E-2</v>
      </c>
      <c r="M169" s="20">
        <f t="shared" si="50"/>
        <v>3.5363333333333332E-3</v>
      </c>
      <c r="N169" s="20">
        <f t="shared" si="51"/>
        <v>3.6053333333333332E-3</v>
      </c>
      <c r="O169" s="20">
        <f t="shared" si="52"/>
        <v>3.6053333333333332E-3</v>
      </c>
    </row>
    <row r="170" spans="1:17" ht="22.5">
      <c r="A170" s="9" t="str">
        <f>TE!A8</f>
        <v>C1-4</v>
      </c>
      <c r="B170" s="9" t="str">
        <f>TE!B8</f>
        <v>Uncertainty of the absolute gain of the reference antenna</v>
      </c>
      <c r="C170" s="221">
        <f>TE!C8</f>
        <v>0.50229473419497439</v>
      </c>
      <c r="D170" s="221">
        <f>TE!D8</f>
        <v>0.4330127018922193</v>
      </c>
      <c r="E170" s="221">
        <f>TE!E8</f>
        <v>0.4330127018922193</v>
      </c>
      <c r="F170" s="9" t="str">
        <f>TE!F8</f>
        <v>Rectangular</v>
      </c>
      <c r="G170" s="221">
        <f>TE!G8</f>
        <v>1.7320508075688772</v>
      </c>
      <c r="H170" s="198">
        <f>'PWS-Er'!I19</f>
        <v>1</v>
      </c>
      <c r="I170" s="221">
        <f t="shared" si="57"/>
        <v>0.28999999999999998</v>
      </c>
      <c r="J170" s="221">
        <f t="shared" si="58"/>
        <v>0.25</v>
      </c>
      <c r="K170" s="221">
        <f t="shared" si="59"/>
        <v>0.25</v>
      </c>
      <c r="M170" s="20">
        <f t="shared" si="50"/>
        <v>8.4099999999999994E-2</v>
      </c>
      <c r="N170" s="20">
        <f t="shared" si="51"/>
        <v>6.25E-2</v>
      </c>
      <c r="O170" s="20">
        <f t="shared" si="52"/>
        <v>6.25E-2</v>
      </c>
    </row>
    <row r="171" spans="1:17">
      <c r="A171" s="9" t="str">
        <f>'PWS-Er'!B20</f>
        <v>A7-9</v>
      </c>
      <c r="B171" s="69" t="str">
        <f>'PWS-Er'!C20</f>
        <v>Misalignment of positioning system</v>
      </c>
      <c r="C171" s="221">
        <f>'PWS-Er'!D20</f>
        <v>0</v>
      </c>
      <c r="D171" s="221">
        <f>'PWS-Er'!E20</f>
        <v>0</v>
      </c>
      <c r="E171" s="221">
        <f>'PWS-Er'!F20</f>
        <v>0</v>
      </c>
      <c r="F171" s="9" t="str">
        <f>'PWS-Er'!G20</f>
        <v xml:space="preserve">Exp. normal </v>
      </c>
      <c r="G171" s="221">
        <f>'PWS-Er'!H20</f>
        <v>2</v>
      </c>
      <c r="H171" s="198">
        <f>'PWS-Er'!I20</f>
        <v>1</v>
      </c>
      <c r="I171" s="221">
        <f t="shared" si="57"/>
        <v>0</v>
      </c>
      <c r="J171" s="221">
        <f t="shared" si="58"/>
        <v>0</v>
      </c>
      <c r="K171" s="221">
        <f t="shared" si="59"/>
        <v>0</v>
      </c>
      <c r="M171" s="20">
        <f t="shared" si="50"/>
        <v>0</v>
      </c>
      <c r="N171" s="20">
        <f t="shared" si="51"/>
        <v>0</v>
      </c>
      <c r="O171" s="20">
        <f t="shared" si="52"/>
        <v>0</v>
      </c>
    </row>
    <row r="172" spans="1:17" ht="22.5">
      <c r="A172" s="9" t="str">
        <f>'PWS-Er'!B21</f>
        <v>A7-1b</v>
      </c>
      <c r="B172" s="69" t="str">
        <f>'PWS-Er'!C21</f>
        <v>Misalignment of calibration antenna &amp; pointing error</v>
      </c>
      <c r="C172" s="221">
        <f>'PWS-Er'!D21</f>
        <v>0.05</v>
      </c>
      <c r="D172" s="221">
        <f>'PWS-Er'!E21</f>
        <v>0.05</v>
      </c>
      <c r="E172" s="221">
        <f>'PWS-Er'!F21</f>
        <v>0.05</v>
      </c>
      <c r="F172" s="9" t="str">
        <f>'PWS-Er'!G21</f>
        <v>Rectangular</v>
      </c>
      <c r="G172" s="221">
        <f>'PWS-Er'!H21</f>
        <v>1.7320508075688772</v>
      </c>
      <c r="H172" s="198">
        <f>'PWS-Er'!I21</f>
        <v>1</v>
      </c>
      <c r="I172" s="221">
        <f t="shared" si="57"/>
        <v>2.8867513459481291E-2</v>
      </c>
      <c r="J172" s="221">
        <f t="shared" si="58"/>
        <v>2.8867513459481291E-2</v>
      </c>
      <c r="K172" s="221">
        <f t="shared" si="59"/>
        <v>2.8867513459481291E-2</v>
      </c>
      <c r="M172" s="20">
        <f t="shared" si="50"/>
        <v>8.333333333333335E-4</v>
      </c>
      <c r="N172" s="20">
        <f t="shared" si="51"/>
        <v>8.333333333333335E-4</v>
      </c>
      <c r="O172" s="20">
        <f t="shared" si="52"/>
        <v>8.333333333333335E-4</v>
      </c>
    </row>
    <row r="173" spans="1:17">
      <c r="A173" s="9" t="str">
        <f>'PWS-Er'!B22</f>
        <v>A7-10</v>
      </c>
      <c r="B173" s="69" t="str">
        <f>'PWS-Er'!C22</f>
        <v>Rotary joints</v>
      </c>
      <c r="C173" s="221">
        <f>'PWS-Er'!D22</f>
        <v>0</v>
      </c>
      <c r="D173" s="221">
        <f>'PWS-Er'!E22</f>
        <v>0</v>
      </c>
      <c r="E173" s="221">
        <f>'PWS-Er'!F22</f>
        <v>0</v>
      </c>
      <c r="F173" s="9" t="str">
        <f>'PWS-Er'!G22</f>
        <v>U-shaped</v>
      </c>
      <c r="G173" s="221">
        <f>'PWS-Er'!H22</f>
        <v>1.7320508075688772</v>
      </c>
      <c r="H173" s="198">
        <f>'PWS-Er'!I22</f>
        <v>1</v>
      </c>
      <c r="I173" s="221">
        <f t="shared" si="57"/>
        <v>0</v>
      </c>
      <c r="J173" s="221">
        <f t="shared" si="58"/>
        <v>0</v>
      </c>
      <c r="K173" s="221">
        <f t="shared" si="59"/>
        <v>0</v>
      </c>
      <c r="M173" s="20">
        <f t="shared" si="50"/>
        <v>0</v>
      </c>
      <c r="N173" s="20">
        <f t="shared" si="51"/>
        <v>0</v>
      </c>
      <c r="O173" s="20">
        <f t="shared" si="52"/>
        <v>0</v>
      </c>
    </row>
    <row r="174" spans="1:17" ht="22.5">
      <c r="A174" s="9" t="str">
        <f>'PWS-Er'!B23</f>
        <v>A7-2b</v>
      </c>
      <c r="B174" s="69" t="str">
        <f>'PWS-Er'!C23</f>
        <v>Longitudinal position uncertainty (i.e. standing wave and imperfect field synthesis) for calibration antenna</v>
      </c>
      <c r="C174" s="221">
        <f>'PWS-Er'!D23</f>
        <v>0.12</v>
      </c>
      <c r="D174" s="221">
        <f>'PWS-Er'!E23</f>
        <v>0.12</v>
      </c>
      <c r="E174" s="309">
        <f>'PWS-Er'!F23</f>
        <v>0.15</v>
      </c>
      <c r="F174" s="9" t="str">
        <f>'PWS-Er'!G23</f>
        <v>Rectangular</v>
      </c>
      <c r="G174" s="221">
        <f>'PWS-Er'!H23</f>
        <v>1.7320508075688772</v>
      </c>
      <c r="H174" s="198">
        <f>'PWS-Er'!I23</f>
        <v>1</v>
      </c>
      <c r="I174" s="221">
        <f t="shared" si="57"/>
        <v>6.9282032302755092E-2</v>
      </c>
      <c r="J174" s="221">
        <f t="shared" si="58"/>
        <v>6.9282032302755092E-2</v>
      </c>
      <c r="K174" s="309">
        <f t="shared" si="59"/>
        <v>8.6602540378443865E-2</v>
      </c>
      <c r="M174" s="20">
        <f t="shared" si="50"/>
        <v>4.8000000000000004E-3</v>
      </c>
      <c r="N174" s="20">
        <f t="shared" si="51"/>
        <v>4.8000000000000004E-3</v>
      </c>
      <c r="O174" s="20">
        <f t="shared" si="52"/>
        <v>7.4999999999999997E-3</v>
      </c>
      <c r="Q174" s="209" t="s">
        <v>545</v>
      </c>
    </row>
    <row r="175" spans="1:17" ht="22.5">
      <c r="A175" s="9" t="str">
        <f>'PWS-Er'!B24</f>
        <v>A7-4b</v>
      </c>
      <c r="B175" s="69" t="str">
        <f>'PWS-Er'!C24</f>
        <v>QZ ripple with calibration antenna</v>
      </c>
      <c r="C175" s="221">
        <f>'PWS-Er'!D24</f>
        <v>0.2</v>
      </c>
      <c r="D175" s="221">
        <f>'PWS-Er'!E24</f>
        <v>0.2</v>
      </c>
      <c r="E175" s="221">
        <f>'PWS-Er'!F24</f>
        <v>0.2</v>
      </c>
      <c r="F175" s="9" t="str">
        <f>'PWS-Er'!G24</f>
        <v>Rectangular</v>
      </c>
      <c r="G175" s="221">
        <f>'PWS-Er'!H24</f>
        <v>1.7320508075688772</v>
      </c>
      <c r="H175" s="198">
        <f>'PWS-Er'!I24</f>
        <v>1</v>
      </c>
      <c r="I175" s="221">
        <f t="shared" si="57"/>
        <v>0.11547005383792516</v>
      </c>
      <c r="J175" s="221">
        <f t="shared" si="58"/>
        <v>0.11547005383792516</v>
      </c>
      <c r="K175" s="221">
        <f t="shared" si="59"/>
        <v>0.11547005383792516</v>
      </c>
      <c r="M175" s="20">
        <f t="shared" si="50"/>
        <v>1.3333333333333336E-2</v>
      </c>
      <c r="N175" s="20">
        <f t="shared" si="51"/>
        <v>1.3333333333333336E-2</v>
      </c>
      <c r="O175" s="20">
        <f t="shared" si="52"/>
        <v>1.3333333333333336E-2</v>
      </c>
    </row>
    <row r="176" spans="1:17" ht="22.5">
      <c r="A176" s="9" t="str">
        <f>'PWS-Er'!B25</f>
        <v>A7-11</v>
      </c>
      <c r="B176" s="69" t="str">
        <f>'PWS-Er'!C25</f>
        <v>Switching uncertainty</v>
      </c>
      <c r="C176" s="221">
        <f>'PWS-Er'!D25</f>
        <v>0.02</v>
      </c>
      <c r="D176" s="221">
        <f>'PWS-Er'!E25</f>
        <v>0.02</v>
      </c>
      <c r="E176" s="221">
        <f>'PWS-Er'!F25</f>
        <v>0.02</v>
      </c>
      <c r="F176" s="9" t="str">
        <f>'PWS-Er'!G25</f>
        <v>Rectangular</v>
      </c>
      <c r="G176" s="221">
        <f>'PWS-Er'!H25</f>
        <v>1.7320508075688772</v>
      </c>
      <c r="H176" s="198">
        <f>'PWS-Er'!I25</f>
        <v>1</v>
      </c>
      <c r="I176" s="221">
        <f t="shared" si="57"/>
        <v>1.1547005383792516E-2</v>
      </c>
      <c r="J176" s="221">
        <f t="shared" si="58"/>
        <v>1.1547005383792516E-2</v>
      </c>
      <c r="K176" s="221">
        <f t="shared" si="59"/>
        <v>1.1547005383792516E-2</v>
      </c>
      <c r="M176" s="20">
        <f t="shared" si="50"/>
        <v>1.3333333333333334E-4</v>
      </c>
      <c r="N176" s="20">
        <f t="shared" si="51"/>
        <v>1.3333333333333334E-4</v>
      </c>
      <c r="O176" s="20">
        <f t="shared" si="52"/>
        <v>1.3333333333333334E-4</v>
      </c>
    </row>
    <row r="177" spans="1:17">
      <c r="A177" s="9" t="str">
        <f>'PWS-Er'!B26</f>
        <v>A7-12</v>
      </c>
      <c r="B177" s="69" t="str">
        <f>'PWS-Er'!C26</f>
        <v>Field repeatability</v>
      </c>
      <c r="C177" s="221">
        <f>'PWS-Er'!D26</f>
        <v>0.06</v>
      </c>
      <c r="D177" s="221">
        <f>'PWS-Er'!E26</f>
        <v>0.12</v>
      </c>
      <c r="E177" s="309">
        <f>'PWS-Er'!F26</f>
        <v>0.15</v>
      </c>
      <c r="F177" s="9" t="str">
        <f>'PWS-Er'!G26</f>
        <v>Gaussian</v>
      </c>
      <c r="G177" s="221">
        <f>'PWS-Er'!H26</f>
        <v>1</v>
      </c>
      <c r="H177" s="198">
        <f>'PWS-Er'!I26</f>
        <v>1</v>
      </c>
      <c r="I177" s="221">
        <f t="shared" si="57"/>
        <v>0.06</v>
      </c>
      <c r="J177" s="221">
        <f t="shared" si="58"/>
        <v>0.12</v>
      </c>
      <c r="K177" s="309">
        <f t="shared" si="59"/>
        <v>0.15</v>
      </c>
      <c r="M177" s="20">
        <f t="shared" si="50"/>
        <v>3.5999999999999999E-3</v>
      </c>
      <c r="N177" s="20">
        <f t="shared" si="51"/>
        <v>1.44E-2</v>
      </c>
      <c r="O177" s="20">
        <f t="shared" si="52"/>
        <v>2.2499999999999999E-2</v>
      </c>
      <c r="Q177" s="209" t="s">
        <v>545</v>
      </c>
    </row>
    <row r="178" spans="1:17">
      <c r="A178" s="389" t="s">
        <v>31</v>
      </c>
      <c r="B178" s="389"/>
      <c r="C178" s="389"/>
      <c r="D178" s="389"/>
      <c r="E178" s="389"/>
      <c r="F178" s="389"/>
      <c r="G178" s="389"/>
      <c r="H178" s="389"/>
      <c r="I178" s="32">
        <f>M178</f>
        <v>0.5024203087721143</v>
      </c>
      <c r="J178" s="32">
        <f t="shared" ref="J178:J179" si="60">N178</f>
        <v>0.60504256048645044</v>
      </c>
      <c r="K178" s="310">
        <f t="shared" ref="K178:K179" si="61">O178</f>
        <v>0.65917359878360826</v>
      </c>
      <c r="M178" s="43">
        <f>(SUM(M156:M177))^0.5</f>
        <v>0.5024203087721143</v>
      </c>
      <c r="N178" s="43">
        <f>(SUM(N156:N177))^0.5</f>
        <v>0.60504256048645044</v>
      </c>
      <c r="O178" s="43">
        <f>(SUM(O156:O177))^0.5</f>
        <v>0.65917359878360826</v>
      </c>
      <c r="Q178" s="209" t="s">
        <v>545</v>
      </c>
    </row>
    <row r="179" spans="1:17">
      <c r="A179" s="389" t="s">
        <v>32</v>
      </c>
      <c r="B179" s="389"/>
      <c r="C179" s="389"/>
      <c r="D179" s="389"/>
      <c r="E179" s="389"/>
      <c r="F179" s="389"/>
      <c r="G179" s="389"/>
      <c r="H179" s="389"/>
      <c r="I179" s="32">
        <f t="shared" ref="I179" si="62">M179</f>
        <v>0.98474380519334404</v>
      </c>
      <c r="J179" s="32">
        <f t="shared" si="60"/>
        <v>1.1858834185534428</v>
      </c>
      <c r="K179" s="310">
        <f t="shared" si="61"/>
        <v>1.2919802536158722</v>
      </c>
      <c r="M179" s="43">
        <f>M178*1.96</f>
        <v>0.98474380519334404</v>
      </c>
      <c r="N179" s="43">
        <f>N178*1.96</f>
        <v>1.1858834185534428</v>
      </c>
      <c r="O179" s="43">
        <f>O178*1.96</f>
        <v>1.2919802536158722</v>
      </c>
      <c r="Q179" s="209" t="s">
        <v>545</v>
      </c>
    </row>
    <row r="181" spans="1:17">
      <c r="M181" s="144"/>
    </row>
  </sheetData>
  <mergeCells count="73">
    <mergeCell ref="A117:K117"/>
    <mergeCell ref="A151:K151"/>
    <mergeCell ref="B1:E1"/>
    <mergeCell ref="A119:A120"/>
    <mergeCell ref="B119:B120"/>
    <mergeCell ref="A11:K11"/>
    <mergeCell ref="B45:B46"/>
    <mergeCell ref="I45:K45"/>
    <mergeCell ref="C45:E45"/>
    <mergeCell ref="C13:E13"/>
    <mergeCell ref="A13:A14"/>
    <mergeCell ref="B13:B14"/>
    <mergeCell ref="F13:F14"/>
    <mergeCell ref="G13:G14"/>
    <mergeCell ref="H13:H14"/>
    <mergeCell ref="A114:H114"/>
    <mergeCell ref="A178:H178"/>
    <mergeCell ref="A179:H179"/>
    <mergeCell ref="M152:O154"/>
    <mergeCell ref="A155:K155"/>
    <mergeCell ref="A164:K164"/>
    <mergeCell ref="A152:K152"/>
    <mergeCell ref="A153:A154"/>
    <mergeCell ref="B153:B154"/>
    <mergeCell ref="C153:E153"/>
    <mergeCell ref="F153:F154"/>
    <mergeCell ref="G153:G154"/>
    <mergeCell ref="H153:H154"/>
    <mergeCell ref="I153:K153"/>
    <mergeCell ref="M118:O120"/>
    <mergeCell ref="A147:H147"/>
    <mergeCell ref="A148:H148"/>
    <mergeCell ref="C119:E119"/>
    <mergeCell ref="F119:F120"/>
    <mergeCell ref="G119:G120"/>
    <mergeCell ref="H119:H120"/>
    <mergeCell ref="I119:K119"/>
    <mergeCell ref="A118:K118"/>
    <mergeCell ref="A121:K121"/>
    <mergeCell ref="A131:K131"/>
    <mergeCell ref="A25:J25"/>
    <mergeCell ref="A67:H67"/>
    <mergeCell ref="A39:H39"/>
    <mergeCell ref="A40:H40"/>
    <mergeCell ref="A104:J104"/>
    <mergeCell ref="A54:J54"/>
    <mergeCell ref="A68:H68"/>
    <mergeCell ref="F45:F46"/>
    <mergeCell ref="G45:G46"/>
    <mergeCell ref="A45:A46"/>
    <mergeCell ref="H45:H46"/>
    <mergeCell ref="A113:H113"/>
    <mergeCell ref="G73:G74"/>
    <mergeCell ref="H73:H74"/>
    <mergeCell ref="A47:J47"/>
    <mergeCell ref="A75:J75"/>
    <mergeCell ref="A71:K71"/>
    <mergeCell ref="C2:E2"/>
    <mergeCell ref="B2:B3"/>
    <mergeCell ref="M12:O14"/>
    <mergeCell ref="M72:O74"/>
    <mergeCell ref="A44:K44"/>
    <mergeCell ref="A12:K12"/>
    <mergeCell ref="A72:K72"/>
    <mergeCell ref="M44:O46"/>
    <mergeCell ref="A43:K43"/>
    <mergeCell ref="C73:E73"/>
    <mergeCell ref="I73:K73"/>
    <mergeCell ref="I13:K13"/>
    <mergeCell ref="A15:J15"/>
    <mergeCell ref="A73:A74"/>
    <mergeCell ref="B73:B74"/>
    <mergeCell ref="F73:F74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workbookViewId="0"/>
  </sheetViews>
  <sheetFormatPr defaultColWidth="9.140625" defaultRowHeight="15"/>
  <cols>
    <col min="1" max="1" width="9.140625" style="2"/>
    <col min="2" max="2" width="50.28515625" style="214" bestFit="1" customWidth="1"/>
    <col min="3" max="5" width="9.140625" style="223"/>
    <col min="6" max="6" width="9.140625" style="2"/>
    <col min="7" max="7" width="9.140625" style="223"/>
    <col min="8" max="8" width="9.140625" style="2"/>
    <col min="9" max="9" width="10" style="223" bestFit="1" customWidth="1"/>
    <col min="10" max="11" width="9.140625" style="223"/>
    <col min="12" max="12" width="4.42578125" style="33" customWidth="1"/>
    <col min="13" max="15" width="5" style="2" customWidth="1"/>
    <col min="16" max="16" width="4.42578125" style="2" customWidth="1"/>
    <col min="17" max="17" width="33.7109375" style="205" customWidth="1"/>
    <col min="18" max="16384" width="9.140625" style="2"/>
  </cols>
  <sheetData>
    <row r="1" spans="1:17" ht="32.25" customHeight="1">
      <c r="B1" s="407" t="s">
        <v>462</v>
      </c>
      <c r="C1" s="408"/>
      <c r="D1" s="408"/>
      <c r="E1" s="408"/>
      <c r="Q1" s="209"/>
    </row>
    <row r="2" spans="1:17">
      <c r="B2" s="412" t="s">
        <v>84</v>
      </c>
      <c r="C2" s="392" t="s">
        <v>131</v>
      </c>
      <c r="D2" s="392"/>
      <c r="E2" s="392"/>
      <c r="Q2" s="204" t="s">
        <v>443</v>
      </c>
    </row>
    <row r="3" spans="1:17" ht="24.75" thickBot="1">
      <c r="B3" s="412"/>
      <c r="C3" s="251" t="s">
        <v>508</v>
      </c>
      <c r="D3" s="252" t="s">
        <v>507</v>
      </c>
      <c r="E3" s="253" t="s">
        <v>509</v>
      </c>
    </row>
    <row r="4" spans="1:17">
      <c r="B4" s="70" t="s">
        <v>179</v>
      </c>
      <c r="C4" s="45">
        <f>I44</f>
        <v>2.4599626772236469</v>
      </c>
      <c r="D4" s="45">
        <f>J44</f>
        <v>2.5324105143782143</v>
      </c>
      <c r="E4" s="45">
        <f>K44</f>
        <v>2.5324105143782143</v>
      </c>
    </row>
    <row r="5" spans="1:17">
      <c r="B5" s="70" t="s">
        <v>35</v>
      </c>
      <c r="C5" s="45">
        <f>I75</f>
        <v>2.5103377051055631</v>
      </c>
      <c r="D5" s="45">
        <f>J75</f>
        <v>2.5814450430862688</v>
      </c>
      <c r="E5" s="45">
        <f>K75</f>
        <v>2.5515082814826737</v>
      </c>
    </row>
    <row r="6" spans="1:17">
      <c r="B6" s="70" t="s">
        <v>85</v>
      </c>
      <c r="C6" s="45"/>
      <c r="D6" s="45"/>
      <c r="E6" s="45"/>
    </row>
    <row r="7" spans="1:17">
      <c r="B7" s="70" t="s">
        <v>129</v>
      </c>
      <c r="C7" s="45"/>
      <c r="D7" s="45"/>
      <c r="E7" s="45"/>
    </row>
    <row r="8" spans="1:17">
      <c r="B8" s="70" t="s">
        <v>146</v>
      </c>
      <c r="C8" s="45"/>
      <c r="D8" s="45"/>
      <c r="E8" s="45"/>
    </row>
    <row r="9" spans="1:17">
      <c r="B9" s="213" t="str">
        <f>EIRP!B9</f>
        <v>Common maximum accepted test system uncertainty</v>
      </c>
      <c r="C9" s="61">
        <v>2.5</v>
      </c>
      <c r="D9" s="61">
        <v>2.6</v>
      </c>
      <c r="E9" s="61">
        <v>2.6</v>
      </c>
    </row>
    <row r="10" spans="1:17">
      <c r="B10" s="230"/>
      <c r="C10" s="59"/>
      <c r="D10" s="59"/>
      <c r="E10" s="59"/>
      <c r="Q10" s="209"/>
    </row>
    <row r="11" spans="1:17">
      <c r="A11" s="409" t="s">
        <v>463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</row>
    <row r="12" spans="1:17">
      <c r="A12" s="396" t="s">
        <v>179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M12" s="394" t="s">
        <v>103</v>
      </c>
      <c r="N12" s="394"/>
      <c r="O12" s="394"/>
    </row>
    <row r="13" spans="1:17" ht="13.5" customHeight="1">
      <c r="A13" s="382" t="s">
        <v>0</v>
      </c>
      <c r="B13" s="400" t="s">
        <v>1</v>
      </c>
      <c r="C13" s="383" t="s">
        <v>2</v>
      </c>
      <c r="D13" s="383"/>
      <c r="E13" s="383"/>
      <c r="F13" s="382" t="s">
        <v>3</v>
      </c>
      <c r="G13" s="383" t="s">
        <v>4</v>
      </c>
      <c r="H13" s="391" t="s">
        <v>5</v>
      </c>
      <c r="I13" s="384" t="s">
        <v>6</v>
      </c>
      <c r="J13" s="384"/>
      <c r="K13" s="384"/>
      <c r="L13" s="34"/>
      <c r="M13" s="394"/>
      <c r="N13" s="394"/>
      <c r="O13" s="394"/>
    </row>
    <row r="14" spans="1:17" s="1" customFormat="1" ht="24.75" thickBot="1">
      <c r="A14" s="382"/>
      <c r="B14" s="400"/>
      <c r="C14" s="251" t="s">
        <v>508</v>
      </c>
      <c r="D14" s="252" t="s">
        <v>507</v>
      </c>
      <c r="E14" s="253" t="s">
        <v>509</v>
      </c>
      <c r="F14" s="382"/>
      <c r="G14" s="383"/>
      <c r="H14" s="391"/>
      <c r="I14" s="251" t="s">
        <v>508</v>
      </c>
      <c r="J14" s="252" t="s">
        <v>507</v>
      </c>
      <c r="K14" s="253" t="s">
        <v>509</v>
      </c>
      <c r="L14" s="35"/>
      <c r="M14" s="394"/>
      <c r="N14" s="394"/>
      <c r="O14" s="394"/>
      <c r="Q14" s="205"/>
    </row>
    <row r="15" spans="1:17">
      <c r="A15" s="387" t="s">
        <v>7</v>
      </c>
      <c r="B15" s="387"/>
      <c r="C15" s="387"/>
      <c r="D15" s="387"/>
      <c r="E15" s="387"/>
      <c r="F15" s="387"/>
      <c r="G15" s="387"/>
      <c r="H15" s="387"/>
      <c r="I15" s="387"/>
      <c r="J15" s="387"/>
      <c r="K15" s="254"/>
      <c r="L15" s="28"/>
      <c r="M15" s="19"/>
      <c r="N15" s="19"/>
      <c r="O15" s="19"/>
    </row>
    <row r="16" spans="1:17" ht="22.5">
      <c r="A16" s="142" t="str">
        <f>'IA-Er'!B5</f>
        <v>A1-1</v>
      </c>
      <c r="B16" s="9" t="str">
        <f>'IA-Er'!C5</f>
        <v>Positioning misalignment between the AAS BS and the reference antenna</v>
      </c>
      <c r="C16" s="221">
        <f>'IA-Er'!D5</f>
        <v>0.03</v>
      </c>
      <c r="D16" s="221">
        <f>'IA-Er'!E5</f>
        <v>0.03</v>
      </c>
      <c r="E16" s="221">
        <f>'IA-Er'!F5</f>
        <v>0.03</v>
      </c>
      <c r="F16" s="142" t="str">
        <f>'IA-Er'!G5</f>
        <v>Rectangular</v>
      </c>
      <c r="G16" s="221">
        <f>'IA-Er'!H5</f>
        <v>1.7320508075688772</v>
      </c>
      <c r="H16" s="6">
        <f>'IA-Er'!I5</f>
        <v>1</v>
      </c>
      <c r="I16" s="220">
        <f>C16/$G16</f>
        <v>1.7320508075688773E-2</v>
      </c>
      <c r="J16" s="220">
        <f t="shared" ref="J16:K24" si="0">D16/$G16</f>
        <v>1.7320508075688773E-2</v>
      </c>
      <c r="K16" s="220">
        <f t="shared" si="0"/>
        <v>1.7320508075688773E-2</v>
      </c>
      <c r="L16" s="29"/>
      <c r="M16" s="20">
        <f t="shared" ref="M16:O42" si="1">I16^2</f>
        <v>3.0000000000000003E-4</v>
      </c>
      <c r="N16" s="20">
        <f t="shared" si="1"/>
        <v>3.0000000000000003E-4</v>
      </c>
      <c r="O16" s="20">
        <f t="shared" si="1"/>
        <v>3.0000000000000003E-4</v>
      </c>
      <c r="Q16" s="206"/>
    </row>
    <row r="17" spans="1:15" ht="22.5">
      <c r="A17" s="142" t="str">
        <f>'IA-Er'!B6</f>
        <v>A1-2</v>
      </c>
      <c r="B17" s="9" t="str">
        <f>'IA-Er'!C6</f>
        <v>Pointing misalignment between the AAS BS and the receiving antenna</v>
      </c>
      <c r="C17" s="221">
        <f>'IA-Er'!D6</f>
        <v>0.3</v>
      </c>
      <c r="D17" s="221">
        <f>'IA-Er'!E6</f>
        <v>0.3</v>
      </c>
      <c r="E17" s="221">
        <f>'IA-Er'!F6</f>
        <v>0.3</v>
      </c>
      <c r="F17" s="142" t="str">
        <f>'IA-Er'!G6</f>
        <v>Rectangular</v>
      </c>
      <c r="G17" s="221">
        <f>'IA-Er'!H6</f>
        <v>1.7320508075688772</v>
      </c>
      <c r="H17" s="6">
        <f>'IA-Er'!I6</f>
        <v>1</v>
      </c>
      <c r="I17" s="220">
        <f t="shared" ref="I17:I24" si="2">C17/$G17</f>
        <v>0.17320508075688773</v>
      </c>
      <c r="J17" s="220">
        <f t="shared" si="0"/>
        <v>0.17320508075688773</v>
      </c>
      <c r="K17" s="220">
        <f t="shared" si="0"/>
        <v>0.17320508075688773</v>
      </c>
      <c r="L17" s="29"/>
      <c r="M17" s="20">
        <f t="shared" si="1"/>
        <v>0.03</v>
      </c>
      <c r="N17" s="20">
        <f t="shared" si="1"/>
        <v>0.03</v>
      </c>
      <c r="O17" s="20">
        <f t="shared" si="1"/>
        <v>0.03</v>
      </c>
    </row>
    <row r="18" spans="1:15">
      <c r="A18" s="142" t="str">
        <f>'IA-Er'!B14</f>
        <v>A1-17</v>
      </c>
      <c r="B18" s="9" t="str">
        <f>'IA-Er'!C14</f>
        <v>Quality of quiet zone (extreme)</v>
      </c>
      <c r="C18" s="221">
        <f>'IA-Er'!D14</f>
        <v>0.6</v>
      </c>
      <c r="D18" s="221">
        <f>'IA-Er'!E14</f>
        <v>0.6</v>
      </c>
      <c r="E18" s="221">
        <f>'IA-Er'!F14</f>
        <v>0.6</v>
      </c>
      <c r="F18" s="142" t="str">
        <f>'IA-Er'!G14</f>
        <v>Gaussian</v>
      </c>
      <c r="G18" s="221">
        <f>'IA-Er'!H14</f>
        <v>1</v>
      </c>
      <c r="H18" s="6">
        <f>'IA-Er'!I7</f>
        <v>1</v>
      </c>
      <c r="I18" s="220">
        <f t="shared" si="2"/>
        <v>0.6</v>
      </c>
      <c r="J18" s="220">
        <f t="shared" si="0"/>
        <v>0.6</v>
      </c>
      <c r="K18" s="220">
        <f t="shared" si="0"/>
        <v>0.6</v>
      </c>
      <c r="L18" s="29"/>
      <c r="M18" s="20">
        <f t="shared" si="1"/>
        <v>0.36</v>
      </c>
      <c r="N18" s="20">
        <f t="shared" si="1"/>
        <v>0.36</v>
      </c>
      <c r="O18" s="20">
        <f t="shared" si="1"/>
        <v>0.36</v>
      </c>
    </row>
    <row r="19" spans="1:15" ht="22.5">
      <c r="A19" s="142" t="str">
        <f>'IA-Er'!B8</f>
        <v>A1-4a</v>
      </c>
      <c r="B19" s="9" t="str">
        <f>'IA-Er'!C8</f>
        <v>Polarization mismatch between the AAS BS and the receiving antenna</v>
      </c>
      <c r="C19" s="221">
        <f>'IA-Er'!D8</f>
        <v>0.01</v>
      </c>
      <c r="D19" s="221">
        <f>'IA-Er'!E8</f>
        <v>0.01</v>
      </c>
      <c r="E19" s="221">
        <f>'IA-Er'!F8</f>
        <v>0.01</v>
      </c>
      <c r="F19" s="142" t="str">
        <f>'IA-Er'!G8</f>
        <v>Rectangular</v>
      </c>
      <c r="G19" s="221">
        <f>'IA-Er'!H8</f>
        <v>1.7320508075688772</v>
      </c>
      <c r="H19" s="6">
        <f>'IA-Er'!I8</f>
        <v>1</v>
      </c>
      <c r="I19" s="220">
        <f t="shared" si="2"/>
        <v>5.773502691896258E-3</v>
      </c>
      <c r="J19" s="220">
        <f t="shared" si="0"/>
        <v>5.773502691896258E-3</v>
      </c>
      <c r="K19" s="220">
        <f t="shared" si="0"/>
        <v>5.773502691896258E-3</v>
      </c>
      <c r="L19" s="29"/>
      <c r="M19" s="20">
        <f t="shared" si="1"/>
        <v>3.3333333333333335E-5</v>
      </c>
      <c r="N19" s="20">
        <f t="shared" si="1"/>
        <v>3.3333333333333335E-5</v>
      </c>
      <c r="O19" s="20">
        <f t="shared" si="1"/>
        <v>3.3333333333333335E-5</v>
      </c>
    </row>
    <row r="20" spans="1:15" ht="22.5">
      <c r="A20" s="142" t="str">
        <f>'IA-Er'!B9</f>
        <v>A1-5</v>
      </c>
      <c r="B20" s="9" t="str">
        <f>'IA-Er'!C9</f>
        <v>Mutual coupling between the AAS BS and the receiving antenna</v>
      </c>
      <c r="C20" s="221">
        <f>'IA-Er'!D9</f>
        <v>0</v>
      </c>
      <c r="D20" s="221">
        <f>'IA-Er'!E9</f>
        <v>0</v>
      </c>
      <c r="E20" s="221">
        <f>'IA-Er'!F9</f>
        <v>0</v>
      </c>
      <c r="F20" s="142" t="str">
        <f>'IA-Er'!G9</f>
        <v>Rectangular</v>
      </c>
      <c r="G20" s="221">
        <f>'IA-Er'!H9</f>
        <v>1.7320508075688772</v>
      </c>
      <c r="H20" s="6">
        <f>'IA-Er'!I9</f>
        <v>1</v>
      </c>
      <c r="I20" s="220">
        <f t="shared" si="2"/>
        <v>0</v>
      </c>
      <c r="J20" s="220">
        <f t="shared" si="0"/>
        <v>0</v>
      </c>
      <c r="K20" s="220">
        <f t="shared" si="0"/>
        <v>0</v>
      </c>
      <c r="L20" s="29"/>
      <c r="M20" s="20">
        <f t="shared" si="1"/>
        <v>0</v>
      </c>
      <c r="N20" s="20">
        <f t="shared" si="1"/>
        <v>0</v>
      </c>
      <c r="O20" s="20">
        <f t="shared" si="1"/>
        <v>0</v>
      </c>
    </row>
    <row r="21" spans="1:15">
      <c r="A21" s="142" t="str">
        <f>'IA-Er'!B10</f>
        <v>A1-6</v>
      </c>
      <c r="B21" s="9" t="str">
        <f>'IA-Er'!C10</f>
        <v>Phase curvature</v>
      </c>
      <c r="C21" s="221">
        <f>'IA-Er'!D10</f>
        <v>0.05</v>
      </c>
      <c r="D21" s="221">
        <f>'IA-Er'!E10</f>
        <v>0.05</v>
      </c>
      <c r="E21" s="221">
        <f>'IA-Er'!F10</f>
        <v>0.05</v>
      </c>
      <c r="F21" s="142" t="str">
        <f>'IA-Er'!G10</f>
        <v>Gaussian</v>
      </c>
      <c r="G21" s="221">
        <f>'IA-Er'!H10</f>
        <v>1</v>
      </c>
      <c r="H21" s="6">
        <f>'IA-Er'!I10</f>
        <v>1</v>
      </c>
      <c r="I21" s="220">
        <f t="shared" si="2"/>
        <v>0.05</v>
      </c>
      <c r="J21" s="220">
        <f t="shared" si="0"/>
        <v>0.05</v>
      </c>
      <c r="K21" s="220">
        <f t="shared" si="0"/>
        <v>0.05</v>
      </c>
      <c r="L21" s="29"/>
      <c r="M21" s="20">
        <f t="shared" si="1"/>
        <v>2.5000000000000005E-3</v>
      </c>
      <c r="N21" s="20">
        <f t="shared" si="1"/>
        <v>2.5000000000000005E-3</v>
      </c>
      <c r="O21" s="20">
        <f t="shared" si="1"/>
        <v>2.5000000000000005E-3</v>
      </c>
    </row>
    <row r="22" spans="1:15" ht="22.5">
      <c r="A22" s="142" t="str">
        <f>TE!A5</f>
        <v>C1-1</v>
      </c>
      <c r="B22" s="9" t="str">
        <f>TE!B5</f>
        <v>RF power measurement equipment (e.g. spectrum analyzer, power meter)</v>
      </c>
      <c r="C22" s="221">
        <f>TE!C5</f>
        <v>0.14000000000000001</v>
      </c>
      <c r="D22" s="221">
        <f>TE!D5</f>
        <v>0.26</v>
      </c>
      <c r="E22" s="221">
        <f>TE!E5</f>
        <v>0.26</v>
      </c>
      <c r="F22" s="142" t="str">
        <f>TE!F5</f>
        <v>Gaussian</v>
      </c>
      <c r="G22" s="221">
        <f>TE!G5</f>
        <v>1</v>
      </c>
      <c r="H22" s="6">
        <f>'IA-Er'!I11</f>
        <v>1</v>
      </c>
      <c r="I22" s="220">
        <f t="shared" si="2"/>
        <v>0.14000000000000001</v>
      </c>
      <c r="J22" s="220">
        <f t="shared" si="0"/>
        <v>0.26</v>
      </c>
      <c r="K22" s="220">
        <f t="shared" si="0"/>
        <v>0.26</v>
      </c>
      <c r="L22" s="29"/>
      <c r="M22" s="20">
        <f t="shared" si="1"/>
        <v>1.9600000000000003E-2</v>
      </c>
      <c r="N22" s="20">
        <f t="shared" si="1"/>
        <v>6.7600000000000007E-2</v>
      </c>
      <c r="O22" s="20">
        <f t="shared" si="1"/>
        <v>6.7600000000000007E-2</v>
      </c>
    </row>
    <row r="23" spans="1:15">
      <c r="A23" s="142" t="str">
        <f>'IA-Er'!B12</f>
        <v>A1-7</v>
      </c>
      <c r="B23" s="9" t="str">
        <f>'IA-Er'!C12</f>
        <v>Impedance mismatch in the receiving chain</v>
      </c>
      <c r="C23" s="221">
        <f>'IA-Er'!D12</f>
        <v>0.14000000000000001</v>
      </c>
      <c r="D23" s="221">
        <f>'IA-Er'!E12</f>
        <v>0.33</v>
      </c>
      <c r="E23" s="221">
        <f>'IA-Er'!F12</f>
        <v>0.33</v>
      </c>
      <c r="F23" s="142" t="str">
        <f>'IA-Er'!G12</f>
        <v>U-shaped</v>
      </c>
      <c r="G23" s="221">
        <f>'IA-Er'!H12</f>
        <v>1.4142135623730951</v>
      </c>
      <c r="H23" s="6">
        <f>'IA-Er'!I12</f>
        <v>1</v>
      </c>
      <c r="I23" s="220">
        <f t="shared" si="2"/>
        <v>9.899494936611665E-2</v>
      </c>
      <c r="J23" s="220">
        <f t="shared" si="0"/>
        <v>0.23334523779156069</v>
      </c>
      <c r="K23" s="220">
        <f t="shared" si="0"/>
        <v>0.23334523779156069</v>
      </c>
      <c r="L23" s="29"/>
      <c r="M23" s="20">
        <f t="shared" si="1"/>
        <v>9.7999999999999997E-3</v>
      </c>
      <c r="N23" s="20">
        <f t="shared" si="1"/>
        <v>5.4450000000000005E-2</v>
      </c>
      <c r="O23" s="20">
        <f t="shared" si="1"/>
        <v>5.4450000000000005E-2</v>
      </c>
    </row>
    <row r="24" spans="1:15" ht="22.5">
      <c r="A24" s="142" t="str">
        <f>'IA-Er'!B13</f>
        <v>A1-8</v>
      </c>
      <c r="B24" s="9" t="str">
        <f>'IA-Er'!C13</f>
        <v>Random uncertainty</v>
      </c>
      <c r="C24" s="221">
        <f>'IA-Er'!D13</f>
        <v>0.1</v>
      </c>
      <c r="D24" s="221">
        <f>'IA-Er'!E13</f>
        <v>0.1</v>
      </c>
      <c r="E24" s="221">
        <f>'IA-Er'!F13</f>
        <v>0.1</v>
      </c>
      <c r="F24" s="142" t="str">
        <f>'IA-Er'!G13</f>
        <v>Rectangular</v>
      </c>
      <c r="G24" s="221">
        <f>'IA-Er'!H13</f>
        <v>1.7320508075688772</v>
      </c>
      <c r="H24" s="6">
        <f>'IA-Er'!I13</f>
        <v>1</v>
      </c>
      <c r="I24" s="220">
        <f t="shared" si="2"/>
        <v>5.7735026918962581E-2</v>
      </c>
      <c r="J24" s="220">
        <f t="shared" si="0"/>
        <v>5.7735026918962581E-2</v>
      </c>
      <c r="K24" s="220">
        <f t="shared" si="0"/>
        <v>5.7735026918962581E-2</v>
      </c>
      <c r="L24" s="29"/>
      <c r="M24" s="20">
        <f t="shared" si="1"/>
        <v>3.333333333333334E-3</v>
      </c>
      <c r="N24" s="20">
        <f t="shared" si="1"/>
        <v>3.333333333333334E-3</v>
      </c>
      <c r="O24" s="20">
        <f t="shared" si="1"/>
        <v>3.333333333333334E-3</v>
      </c>
    </row>
    <row r="25" spans="1:15" ht="22.5">
      <c r="A25" s="142" t="str">
        <f>'IA-Er'!B15</f>
        <v>A1-19</v>
      </c>
      <c r="B25" s="9" t="str">
        <f>'IA-Er'!C15</f>
        <v>Radome loss variation</v>
      </c>
      <c r="C25" s="221">
        <f>'IA-Er'!D15</f>
        <v>0.4</v>
      </c>
      <c r="D25" s="221">
        <f>'IA-Er'!E15</f>
        <v>0.4</v>
      </c>
      <c r="E25" s="221">
        <f>'IA-Er'!F15</f>
        <v>0.4</v>
      </c>
      <c r="F25" s="142" t="str">
        <f>'IA-Er'!G15</f>
        <v>Rectangular</v>
      </c>
      <c r="G25" s="221">
        <f>'IA-Er'!H15</f>
        <v>1.7320508075688772</v>
      </c>
      <c r="H25" s="6">
        <f>'IA-Er'!I14</f>
        <v>1</v>
      </c>
      <c r="I25" s="220">
        <f t="shared" ref="I25:I28" si="3">C25/$G25</f>
        <v>0.23094010767585033</v>
      </c>
      <c r="J25" s="220">
        <f t="shared" ref="J25:J28" si="4">D25/$G25</f>
        <v>0.23094010767585033</v>
      </c>
      <c r="K25" s="220">
        <f t="shared" ref="K25:K28" si="5">E25/$G25</f>
        <v>0.23094010767585033</v>
      </c>
      <c r="L25" s="29"/>
      <c r="M25" s="20">
        <f t="shared" ref="M25:M28" si="6">I25^2</f>
        <v>5.3333333333333344E-2</v>
      </c>
      <c r="N25" s="20">
        <f t="shared" ref="N25:N28" si="7">J25^2</f>
        <v>5.3333333333333344E-2</v>
      </c>
      <c r="O25" s="20">
        <f t="shared" ref="O25:O28" si="8">K25^2</f>
        <v>5.3333333333333344E-2</v>
      </c>
    </row>
    <row r="26" spans="1:15">
      <c r="A26" s="142" t="str">
        <f>'IA-Er'!B16</f>
        <v>A1-18</v>
      </c>
      <c r="B26" s="9" t="str">
        <f>'IA-Er'!C16</f>
        <v>Wet radome loss variation</v>
      </c>
      <c r="C26" s="221">
        <f>'IA-Er'!D16</f>
        <v>0.95</v>
      </c>
      <c r="D26" s="221">
        <f>'IA-Er'!E16</f>
        <v>0.95</v>
      </c>
      <c r="E26" s="221">
        <f>'IA-Er'!F16</f>
        <v>0.95</v>
      </c>
      <c r="F26" s="142" t="str">
        <f>'IA-Er'!G16</f>
        <v>Gaussian</v>
      </c>
      <c r="G26" s="221">
        <f>'IA-Er'!H16</f>
        <v>1</v>
      </c>
      <c r="H26" s="6">
        <f>'IA-Er'!I15</f>
        <v>1</v>
      </c>
      <c r="I26" s="220">
        <f t="shared" si="3"/>
        <v>0.95</v>
      </c>
      <c r="J26" s="220">
        <f t="shared" si="4"/>
        <v>0.95</v>
      </c>
      <c r="K26" s="220">
        <f t="shared" si="5"/>
        <v>0.95</v>
      </c>
      <c r="L26" s="29"/>
      <c r="M26" s="20">
        <f t="shared" si="6"/>
        <v>0.90249999999999997</v>
      </c>
      <c r="N26" s="20">
        <f t="shared" si="7"/>
        <v>0.90249999999999997</v>
      </c>
      <c r="O26" s="20">
        <f t="shared" si="8"/>
        <v>0.90249999999999997</v>
      </c>
    </row>
    <row r="27" spans="1:15">
      <c r="A27" s="142" t="str">
        <f>'IA-Er'!B17</f>
        <v>A1-20</v>
      </c>
      <c r="B27" s="9" t="str">
        <f>'IA-Er'!C17</f>
        <v>Change in absorber behaviour</v>
      </c>
      <c r="C27" s="221">
        <f>'IA-Er'!D17</f>
        <v>0.1</v>
      </c>
      <c r="D27" s="221">
        <f>'IA-Er'!E17</f>
        <v>0.1</v>
      </c>
      <c r="E27" s="221">
        <f>'IA-Er'!F17</f>
        <v>0.1</v>
      </c>
      <c r="F27" s="142" t="str">
        <f>'IA-Er'!G17</f>
        <v>Gaussian</v>
      </c>
      <c r="G27" s="221">
        <f>'IA-Er'!H17</f>
        <v>1</v>
      </c>
      <c r="H27" s="6">
        <f>'IA-Er'!I16</f>
        <v>1</v>
      </c>
      <c r="I27" s="220">
        <f t="shared" si="3"/>
        <v>0.1</v>
      </c>
      <c r="J27" s="220">
        <f t="shared" si="4"/>
        <v>0.1</v>
      </c>
      <c r="K27" s="220">
        <f t="shared" si="5"/>
        <v>0.1</v>
      </c>
      <c r="L27" s="29"/>
      <c r="M27" s="20">
        <f t="shared" si="6"/>
        <v>1.0000000000000002E-2</v>
      </c>
      <c r="N27" s="20">
        <f t="shared" si="7"/>
        <v>1.0000000000000002E-2</v>
      </c>
      <c r="O27" s="20">
        <f t="shared" si="8"/>
        <v>1.0000000000000002E-2</v>
      </c>
    </row>
    <row r="28" spans="1:15">
      <c r="A28" s="142" t="str">
        <f>'IA-Er'!B18</f>
        <v>A1-16</v>
      </c>
      <c r="B28" s="9" t="str">
        <f>'IA-Er'!C18</f>
        <v>Frequency flatness</v>
      </c>
      <c r="C28" s="221">
        <f>'IA-Er'!D18</f>
        <v>0.25</v>
      </c>
      <c r="D28" s="221">
        <f>'IA-Er'!E18</f>
        <v>0.25</v>
      </c>
      <c r="E28" s="221">
        <f>'IA-Er'!F18</f>
        <v>0.25</v>
      </c>
      <c r="F28" s="142" t="str">
        <f>'IA-Er'!G18</f>
        <v>Gaussian</v>
      </c>
      <c r="G28" s="221">
        <f>'IA-Er'!H18</f>
        <v>1</v>
      </c>
      <c r="H28" s="6">
        <f>'IA-Er'!I17</f>
        <v>1</v>
      </c>
      <c r="I28" s="220">
        <f t="shared" si="3"/>
        <v>0.25</v>
      </c>
      <c r="J28" s="220">
        <f t="shared" si="4"/>
        <v>0.25</v>
      </c>
      <c r="K28" s="220">
        <f t="shared" si="5"/>
        <v>0.25</v>
      </c>
      <c r="L28" s="29"/>
      <c r="M28" s="20">
        <f t="shared" si="6"/>
        <v>6.25E-2</v>
      </c>
      <c r="N28" s="20">
        <f t="shared" si="7"/>
        <v>6.25E-2</v>
      </c>
      <c r="O28" s="20">
        <f t="shared" si="8"/>
        <v>6.25E-2</v>
      </c>
    </row>
    <row r="29" spans="1:15">
      <c r="A29" s="387" t="s">
        <v>19</v>
      </c>
      <c r="B29" s="387"/>
      <c r="C29" s="387"/>
      <c r="D29" s="387"/>
      <c r="E29" s="387"/>
      <c r="F29" s="387"/>
      <c r="G29" s="387"/>
      <c r="H29" s="387"/>
      <c r="I29" s="387"/>
      <c r="J29" s="387"/>
      <c r="K29" s="254"/>
      <c r="L29" s="28"/>
      <c r="M29" s="20">
        <f t="shared" si="1"/>
        <v>0</v>
      </c>
      <c r="N29" s="20">
        <f t="shared" si="1"/>
        <v>0</v>
      </c>
      <c r="O29" s="20">
        <f t="shared" si="1"/>
        <v>0</v>
      </c>
    </row>
    <row r="30" spans="1:15" ht="22.5">
      <c r="A30" s="142" t="str">
        <f>'IA-Er'!B20</f>
        <v>A1-9</v>
      </c>
      <c r="B30" s="9" t="str">
        <f>'IA-Er'!C20</f>
        <v>Impedance mismatch between the receiving antenna and the network analyzer</v>
      </c>
      <c r="C30" s="221">
        <f>'IA-Er'!D20</f>
        <v>0.05</v>
      </c>
      <c r="D30" s="221">
        <f>'IA-Er'!E20</f>
        <v>0.05</v>
      </c>
      <c r="E30" s="221">
        <f>'IA-Er'!F20</f>
        <v>0.05</v>
      </c>
      <c r="F30" s="142" t="str">
        <f>'IA-Er'!G20</f>
        <v>U-shaped</v>
      </c>
      <c r="G30" s="221">
        <f>'IA-Er'!H20</f>
        <v>1.4142135623730951</v>
      </c>
      <c r="H30" s="6">
        <v>1</v>
      </c>
      <c r="I30" s="220">
        <f t="shared" ref="I30:K42" si="9">C30/$G30</f>
        <v>3.5355339059327376E-2</v>
      </c>
      <c r="J30" s="220">
        <f t="shared" si="9"/>
        <v>3.5355339059327376E-2</v>
      </c>
      <c r="K30" s="220">
        <f t="shared" si="9"/>
        <v>3.5355339059327376E-2</v>
      </c>
      <c r="L30" s="29"/>
      <c r="M30" s="20">
        <f t="shared" si="1"/>
        <v>1.25E-3</v>
      </c>
      <c r="N30" s="20">
        <f t="shared" si="1"/>
        <v>1.25E-3</v>
      </c>
      <c r="O30" s="20">
        <f t="shared" si="1"/>
        <v>1.25E-3</v>
      </c>
    </row>
    <row r="31" spans="1:15" ht="22.5">
      <c r="A31" s="142" t="str">
        <f>'IA-Er'!B21</f>
        <v>A1-10</v>
      </c>
      <c r="B31" s="9" t="str">
        <f>'IA-Er'!C21</f>
        <v>Positioning and pointing misalignment between the reference antenna and the receiving antenna</v>
      </c>
      <c r="C31" s="221">
        <f>'IA-Er'!D21</f>
        <v>0.01</v>
      </c>
      <c r="D31" s="221">
        <f>'IA-Er'!E21</f>
        <v>0.01</v>
      </c>
      <c r="E31" s="221">
        <f>'IA-Er'!F21</f>
        <v>0.01</v>
      </c>
      <c r="F31" s="142" t="str">
        <f>'IA-Er'!G21</f>
        <v>Rectangular</v>
      </c>
      <c r="G31" s="221">
        <f>'IA-Er'!H21</f>
        <v>1.7320508075688772</v>
      </c>
      <c r="H31" s="6">
        <v>1</v>
      </c>
      <c r="I31" s="220">
        <f t="shared" si="9"/>
        <v>5.773502691896258E-3</v>
      </c>
      <c r="J31" s="220">
        <f t="shared" si="9"/>
        <v>5.773502691896258E-3</v>
      </c>
      <c r="K31" s="220">
        <f t="shared" si="9"/>
        <v>5.773502691896258E-3</v>
      </c>
      <c r="L31" s="29"/>
      <c r="M31" s="20">
        <f t="shared" si="1"/>
        <v>3.3333333333333335E-5</v>
      </c>
      <c r="N31" s="20">
        <f t="shared" si="1"/>
        <v>3.3333333333333335E-5</v>
      </c>
      <c r="O31" s="20">
        <f t="shared" si="1"/>
        <v>3.3333333333333335E-5</v>
      </c>
    </row>
    <row r="32" spans="1:15" ht="22.5">
      <c r="A32" s="142" t="str">
        <f>'IA-Er'!B22</f>
        <v>A1-11</v>
      </c>
      <c r="B32" s="9" t="str">
        <f>'IA-Er'!C22</f>
        <v>Impedance mismatch between the reference antenna and the network analyzer.</v>
      </c>
      <c r="C32" s="221">
        <f>'IA-Er'!D22</f>
        <v>0.05</v>
      </c>
      <c r="D32" s="221">
        <f>'IA-Er'!E22</f>
        <v>0.05</v>
      </c>
      <c r="E32" s="221">
        <f>'IA-Er'!F22</f>
        <v>0.05</v>
      </c>
      <c r="F32" s="142" t="str">
        <f>'IA-Er'!G22</f>
        <v>U-shaped</v>
      </c>
      <c r="G32" s="221">
        <f>'IA-Er'!H22</f>
        <v>1.4142135623730951</v>
      </c>
      <c r="H32" s="6">
        <v>1</v>
      </c>
      <c r="I32" s="220">
        <f t="shared" si="9"/>
        <v>3.5355339059327376E-2</v>
      </c>
      <c r="J32" s="220">
        <f t="shared" si="9"/>
        <v>3.5355339059327376E-2</v>
      </c>
      <c r="K32" s="220">
        <f t="shared" si="9"/>
        <v>3.5355339059327376E-2</v>
      </c>
      <c r="L32" s="29"/>
      <c r="M32" s="20">
        <f t="shared" si="1"/>
        <v>1.25E-3</v>
      </c>
      <c r="N32" s="20">
        <f t="shared" si="1"/>
        <v>1.25E-3</v>
      </c>
      <c r="O32" s="20">
        <f t="shared" si="1"/>
        <v>1.25E-3</v>
      </c>
    </row>
    <row r="33" spans="1:17">
      <c r="A33" s="142" t="str">
        <f>'IA-Er'!B23</f>
        <v>A1-3</v>
      </c>
      <c r="B33" s="9" t="str">
        <f>'IA-Er'!C23</f>
        <v>Quality of quiet zone</v>
      </c>
      <c r="C33" s="221">
        <f>'IA-Er'!D23</f>
        <v>0.1</v>
      </c>
      <c r="D33" s="221">
        <f>'IA-Er'!E23</f>
        <v>0.1</v>
      </c>
      <c r="E33" s="221">
        <f>'IA-Er'!F23</f>
        <v>0.1</v>
      </c>
      <c r="F33" s="142" t="str">
        <f>'IA-Er'!G23</f>
        <v>Gaussian</v>
      </c>
      <c r="G33" s="221">
        <f>'IA-Er'!H23</f>
        <v>1</v>
      </c>
      <c r="H33" s="6">
        <v>1</v>
      </c>
      <c r="I33" s="220">
        <f t="shared" si="9"/>
        <v>0.1</v>
      </c>
      <c r="J33" s="220">
        <f t="shared" si="9"/>
        <v>0.1</v>
      </c>
      <c r="K33" s="220">
        <f t="shared" si="9"/>
        <v>0.1</v>
      </c>
      <c r="L33" s="29"/>
      <c r="M33" s="20">
        <f t="shared" si="1"/>
        <v>1.0000000000000002E-2</v>
      </c>
      <c r="N33" s="20">
        <f t="shared" si="1"/>
        <v>1.0000000000000002E-2</v>
      </c>
      <c r="O33" s="20">
        <f t="shared" si="1"/>
        <v>1.0000000000000002E-2</v>
      </c>
    </row>
    <row r="34" spans="1:17" ht="22.5">
      <c r="A34" s="142" t="str">
        <f>'IA-Er'!B24</f>
        <v>A1-4b</v>
      </c>
      <c r="B34" s="9" t="str">
        <f>'IA-Er'!C24</f>
        <v>Polarization mismatch between the reference antenna and the receiving antenna</v>
      </c>
      <c r="C34" s="221">
        <f>'IA-Er'!D24</f>
        <v>0.01</v>
      </c>
      <c r="D34" s="221">
        <f>'IA-Er'!E24</f>
        <v>0.01</v>
      </c>
      <c r="E34" s="221">
        <f>'IA-Er'!F24</f>
        <v>0.01</v>
      </c>
      <c r="F34" s="142" t="str">
        <f>'IA-Er'!G24</f>
        <v>Rectangular</v>
      </c>
      <c r="G34" s="221">
        <f>'IA-Er'!H24</f>
        <v>1.7320508075688772</v>
      </c>
      <c r="H34" s="6">
        <v>1</v>
      </c>
      <c r="I34" s="220">
        <f t="shared" si="9"/>
        <v>5.773502691896258E-3</v>
      </c>
      <c r="J34" s="220">
        <f t="shared" si="9"/>
        <v>5.773502691896258E-3</v>
      </c>
      <c r="K34" s="220">
        <f t="shared" si="9"/>
        <v>5.773502691896258E-3</v>
      </c>
      <c r="L34" s="29"/>
      <c r="M34" s="20">
        <f t="shared" si="1"/>
        <v>3.3333333333333335E-5</v>
      </c>
      <c r="N34" s="20">
        <f t="shared" si="1"/>
        <v>3.3333333333333335E-5</v>
      </c>
      <c r="O34" s="20">
        <f t="shared" si="1"/>
        <v>3.3333333333333335E-5</v>
      </c>
    </row>
    <row r="35" spans="1:17" ht="22.5">
      <c r="A35" s="142" t="str">
        <f>'IA-Er'!B25</f>
        <v>A1-5</v>
      </c>
      <c r="B35" s="9" t="str">
        <f>'IA-Er'!C25</f>
        <v>Mutual coupling between the reference antenna and the receiving antenna</v>
      </c>
      <c r="C35" s="221">
        <f>'IA-Er'!D25</f>
        <v>0</v>
      </c>
      <c r="D35" s="221">
        <f>'IA-Er'!E25</f>
        <v>0</v>
      </c>
      <c r="E35" s="221">
        <f>'IA-Er'!F25</f>
        <v>0</v>
      </c>
      <c r="F35" s="142" t="str">
        <f>'IA-Er'!G25</f>
        <v>Rectangular</v>
      </c>
      <c r="G35" s="221">
        <f>'IA-Er'!H25</f>
        <v>1.7320508075688772</v>
      </c>
      <c r="H35" s="6">
        <v>1</v>
      </c>
      <c r="I35" s="220">
        <f t="shared" si="9"/>
        <v>0</v>
      </c>
      <c r="J35" s="220">
        <f t="shared" si="9"/>
        <v>0</v>
      </c>
      <c r="K35" s="220">
        <f t="shared" si="9"/>
        <v>0</v>
      </c>
      <c r="L35" s="29"/>
      <c r="M35" s="20">
        <f t="shared" si="1"/>
        <v>0</v>
      </c>
      <c r="N35" s="20">
        <f t="shared" si="1"/>
        <v>0</v>
      </c>
      <c r="O35" s="20">
        <f t="shared" si="1"/>
        <v>0</v>
      </c>
    </row>
    <row r="36" spans="1:17">
      <c r="A36" s="142" t="str">
        <f>'IA-Er'!B26</f>
        <v>A1-6</v>
      </c>
      <c r="B36" s="9" t="str">
        <f>'IA-Er'!C26</f>
        <v>Phase curvature</v>
      </c>
      <c r="C36" s="221">
        <f>'IA-Er'!D26</f>
        <v>0.05</v>
      </c>
      <c r="D36" s="221">
        <f>'IA-Er'!E26</f>
        <v>0.05</v>
      </c>
      <c r="E36" s="221">
        <f>'IA-Er'!F26</f>
        <v>0.05</v>
      </c>
      <c r="F36" s="142" t="str">
        <f>'IA-Er'!G26</f>
        <v>Gaussian</v>
      </c>
      <c r="G36" s="221">
        <f>'IA-Er'!H26</f>
        <v>1</v>
      </c>
      <c r="H36" s="6">
        <v>1</v>
      </c>
      <c r="I36" s="220">
        <f t="shared" si="9"/>
        <v>0.05</v>
      </c>
      <c r="J36" s="220">
        <f t="shared" si="9"/>
        <v>0.05</v>
      </c>
      <c r="K36" s="220">
        <f t="shared" si="9"/>
        <v>0.05</v>
      </c>
      <c r="L36" s="29"/>
      <c r="M36" s="20">
        <f t="shared" si="1"/>
        <v>2.5000000000000005E-3</v>
      </c>
      <c r="N36" s="20">
        <f t="shared" si="1"/>
        <v>2.5000000000000005E-3</v>
      </c>
      <c r="O36" s="20">
        <f t="shared" si="1"/>
        <v>2.5000000000000005E-3</v>
      </c>
    </row>
    <row r="37" spans="1:17">
      <c r="A37" s="142" t="str">
        <f>TE!A7</f>
        <v>C1-3</v>
      </c>
      <c r="B37" s="9" t="str">
        <f>TE!B7</f>
        <v>Uncertainty of the network analyzer</v>
      </c>
      <c r="C37" s="221">
        <f>TE!C7</f>
        <v>0.13</v>
      </c>
      <c r="D37" s="221">
        <f>TE!D7</f>
        <v>0.2</v>
      </c>
      <c r="E37" s="221">
        <f>TE!E7</f>
        <v>0.2</v>
      </c>
      <c r="F37" s="142" t="str">
        <f>TE!F7</f>
        <v>Gaussian</v>
      </c>
      <c r="G37" s="221">
        <f>TE!G7</f>
        <v>1</v>
      </c>
      <c r="H37" s="6">
        <v>1</v>
      </c>
      <c r="I37" s="220">
        <f t="shared" si="9"/>
        <v>0.13</v>
      </c>
      <c r="J37" s="220">
        <f t="shared" si="9"/>
        <v>0.2</v>
      </c>
      <c r="K37" s="220">
        <f t="shared" si="9"/>
        <v>0.2</v>
      </c>
      <c r="L37" s="29"/>
      <c r="M37" s="20">
        <f t="shared" si="1"/>
        <v>1.6900000000000002E-2</v>
      </c>
      <c r="N37" s="20">
        <f t="shared" si="1"/>
        <v>4.0000000000000008E-2</v>
      </c>
      <c r="O37" s="20">
        <f t="shared" si="1"/>
        <v>4.0000000000000008E-2</v>
      </c>
    </row>
    <row r="38" spans="1:17" ht="22.5">
      <c r="A38" s="142" t="str">
        <f>'IA-Er'!B28</f>
        <v>A1-12</v>
      </c>
      <c r="B38" s="9" t="str">
        <f>'IA-Er'!C28</f>
        <v>Influence of the reference antenna feed cable</v>
      </c>
      <c r="C38" s="221">
        <f>'IA-Er'!D28</f>
        <v>0.05</v>
      </c>
      <c r="D38" s="221">
        <f>'IA-Er'!E28</f>
        <v>0.05</v>
      </c>
      <c r="E38" s="221">
        <f>'IA-Er'!F28</f>
        <v>0.05</v>
      </c>
      <c r="F38" s="142" t="str">
        <f>'IA-Er'!G28</f>
        <v>Rectangular</v>
      </c>
      <c r="G38" s="221">
        <f>'IA-Er'!H28</f>
        <v>1.7320508075688772</v>
      </c>
      <c r="H38" s="6">
        <v>1</v>
      </c>
      <c r="I38" s="220">
        <f t="shared" si="9"/>
        <v>2.8867513459481291E-2</v>
      </c>
      <c r="J38" s="220">
        <f t="shared" si="9"/>
        <v>2.8867513459481291E-2</v>
      </c>
      <c r="K38" s="220">
        <f t="shared" si="9"/>
        <v>2.8867513459481291E-2</v>
      </c>
      <c r="L38" s="29"/>
      <c r="M38" s="20">
        <f t="shared" si="1"/>
        <v>8.333333333333335E-4</v>
      </c>
      <c r="N38" s="20">
        <f t="shared" si="1"/>
        <v>8.333333333333335E-4</v>
      </c>
      <c r="O38" s="20">
        <f t="shared" si="1"/>
        <v>8.333333333333335E-4</v>
      </c>
    </row>
    <row r="39" spans="1:17">
      <c r="A39" s="142" t="str">
        <f>'IA-Er'!B29</f>
        <v>A1-13</v>
      </c>
      <c r="B39" s="9" t="str">
        <f>'IA-Er'!C29</f>
        <v>Reference antenna feed cable loss measurement uncertainty</v>
      </c>
      <c r="C39" s="221">
        <f>'IA-Er'!D29</f>
        <v>0.06</v>
      </c>
      <c r="D39" s="221">
        <f>'IA-Er'!E29</f>
        <v>0.06</v>
      </c>
      <c r="E39" s="221">
        <f>'IA-Er'!F29</f>
        <v>0.06</v>
      </c>
      <c r="F39" s="142" t="str">
        <f>'IA-Er'!G29</f>
        <v>Gaussian</v>
      </c>
      <c r="G39" s="221">
        <f>'IA-Er'!H29</f>
        <v>1</v>
      </c>
      <c r="H39" s="6">
        <v>1</v>
      </c>
      <c r="I39" s="220">
        <f t="shared" si="9"/>
        <v>0.06</v>
      </c>
      <c r="J39" s="220">
        <f t="shared" si="9"/>
        <v>0.06</v>
      </c>
      <c r="K39" s="220">
        <f t="shared" si="9"/>
        <v>0.06</v>
      </c>
      <c r="L39" s="29"/>
      <c r="M39" s="20">
        <f t="shared" si="1"/>
        <v>3.5999999999999999E-3</v>
      </c>
      <c r="N39" s="20">
        <f t="shared" si="1"/>
        <v>3.5999999999999999E-3</v>
      </c>
      <c r="O39" s="20">
        <f t="shared" si="1"/>
        <v>3.5999999999999999E-3</v>
      </c>
    </row>
    <row r="40" spans="1:17" ht="22.5">
      <c r="A40" s="142" t="str">
        <f>'IA-Er'!B30</f>
        <v>A1-14</v>
      </c>
      <c r="B40" s="9" t="str">
        <f>'IA-Er'!C30</f>
        <v>Influence of the receiving antenna feed cable</v>
      </c>
      <c r="C40" s="221">
        <f>'IA-Er'!D30</f>
        <v>0.05</v>
      </c>
      <c r="D40" s="221">
        <f>'IA-Er'!E30</f>
        <v>0.05</v>
      </c>
      <c r="E40" s="221">
        <f>'IA-Er'!F30</f>
        <v>0.05</v>
      </c>
      <c r="F40" s="142" t="str">
        <f>'IA-Er'!G30</f>
        <v>Rectangular</v>
      </c>
      <c r="G40" s="221">
        <f>'IA-Er'!H30</f>
        <v>1.7320508075688772</v>
      </c>
      <c r="H40" s="6">
        <v>1</v>
      </c>
      <c r="I40" s="220">
        <f t="shared" si="9"/>
        <v>2.8867513459481291E-2</v>
      </c>
      <c r="J40" s="220">
        <f t="shared" si="9"/>
        <v>2.8867513459481291E-2</v>
      </c>
      <c r="K40" s="220">
        <f t="shared" si="9"/>
        <v>2.8867513459481291E-2</v>
      </c>
      <c r="L40" s="29"/>
      <c r="M40" s="20">
        <f t="shared" si="1"/>
        <v>8.333333333333335E-4</v>
      </c>
      <c r="N40" s="20">
        <f t="shared" si="1"/>
        <v>8.333333333333335E-4</v>
      </c>
      <c r="O40" s="20">
        <f t="shared" si="1"/>
        <v>8.333333333333335E-4</v>
      </c>
    </row>
    <row r="41" spans="1:17" ht="22.5">
      <c r="A41" s="142" t="str">
        <f>TE!A8</f>
        <v>C1-4</v>
      </c>
      <c r="B41" s="9" t="str">
        <f>TE!B8</f>
        <v>Uncertainty of the absolute gain of the reference antenna</v>
      </c>
      <c r="C41" s="221">
        <f>TE!C8</f>
        <v>0.50229473419497439</v>
      </c>
      <c r="D41" s="221">
        <f>TE!D8</f>
        <v>0.4330127018922193</v>
      </c>
      <c r="E41" s="221">
        <f>TE!E8</f>
        <v>0.4330127018922193</v>
      </c>
      <c r="F41" s="142" t="str">
        <f>TE!F8</f>
        <v>Rectangular</v>
      </c>
      <c r="G41" s="221">
        <f>TE!G8</f>
        <v>1.7320508075688772</v>
      </c>
      <c r="H41" s="6">
        <v>1</v>
      </c>
      <c r="I41" s="220">
        <f t="shared" si="9"/>
        <v>0.28999999999999998</v>
      </c>
      <c r="J41" s="220">
        <f t="shared" si="9"/>
        <v>0.25</v>
      </c>
      <c r="K41" s="220">
        <f t="shared" si="9"/>
        <v>0.25</v>
      </c>
      <c r="L41" s="29"/>
      <c r="M41" s="20">
        <f t="shared" si="1"/>
        <v>8.4099999999999994E-2</v>
      </c>
      <c r="N41" s="20">
        <f t="shared" si="1"/>
        <v>6.25E-2</v>
      </c>
      <c r="O41" s="20">
        <f t="shared" si="1"/>
        <v>6.25E-2</v>
      </c>
    </row>
    <row r="42" spans="1:17" ht="22.5">
      <c r="A42" s="142" t="str">
        <f>'IA-Er'!B32</f>
        <v>A1-15</v>
      </c>
      <c r="B42" s="9" t="str">
        <f>'IA-Er'!C32</f>
        <v>Uncertainty of the absolute gain of the receiving antenna</v>
      </c>
      <c r="C42" s="221">
        <f>'IA-Er'!D32</f>
        <v>0</v>
      </c>
      <c r="D42" s="221">
        <f>'IA-Er'!E32</f>
        <v>0</v>
      </c>
      <c r="E42" s="221">
        <f>'IA-Er'!F32</f>
        <v>0</v>
      </c>
      <c r="F42" s="142" t="str">
        <f>'IA-Er'!G32</f>
        <v>Rectangular</v>
      </c>
      <c r="G42" s="221">
        <f>'IA-Er'!H32</f>
        <v>1.7320508075688772</v>
      </c>
      <c r="H42" s="6">
        <v>1</v>
      </c>
      <c r="I42" s="220">
        <f t="shared" si="9"/>
        <v>0</v>
      </c>
      <c r="J42" s="220">
        <f t="shared" si="9"/>
        <v>0</v>
      </c>
      <c r="K42" s="220">
        <f t="shared" si="9"/>
        <v>0</v>
      </c>
      <c r="L42" s="29"/>
      <c r="M42" s="20">
        <f t="shared" si="1"/>
        <v>0</v>
      </c>
      <c r="N42" s="20">
        <f t="shared" si="1"/>
        <v>0</v>
      </c>
      <c r="O42" s="20">
        <f t="shared" si="1"/>
        <v>0</v>
      </c>
    </row>
    <row r="43" spans="1:17">
      <c r="A43" s="389" t="s">
        <v>31</v>
      </c>
      <c r="B43" s="389"/>
      <c r="C43" s="389"/>
      <c r="D43" s="389"/>
      <c r="E43" s="389"/>
      <c r="F43" s="389"/>
      <c r="G43" s="389"/>
      <c r="H43" s="389"/>
      <c r="I43" s="7">
        <f t="shared" ref="I43:K44" si="10">M43</f>
        <v>1.2550829985834933</v>
      </c>
      <c r="J43" s="7">
        <f>N43</f>
        <v>1.2920461808052115</v>
      </c>
      <c r="K43" s="7">
        <f>O43</f>
        <v>1.2920461808052115</v>
      </c>
      <c r="L43" s="30"/>
      <c r="M43" s="20">
        <f>(SUM(M16:M42))^0.5</f>
        <v>1.2550829985834933</v>
      </c>
      <c r="N43" s="20">
        <f>(SUM(N16:N42))^0.5</f>
        <v>1.2920461808052115</v>
      </c>
      <c r="O43" s="20">
        <f>(SUM(O16:O42))^0.5</f>
        <v>1.2920461808052115</v>
      </c>
    </row>
    <row r="44" spans="1:17">
      <c r="A44" s="389" t="s">
        <v>130</v>
      </c>
      <c r="B44" s="389"/>
      <c r="C44" s="389"/>
      <c r="D44" s="389"/>
      <c r="E44" s="389"/>
      <c r="F44" s="389"/>
      <c r="G44" s="389"/>
      <c r="H44" s="389"/>
      <c r="I44" s="7">
        <f t="shared" si="10"/>
        <v>2.4599626772236469</v>
      </c>
      <c r="J44" s="7">
        <f t="shared" si="10"/>
        <v>2.5324105143782143</v>
      </c>
      <c r="K44" s="7">
        <f t="shared" si="10"/>
        <v>2.5324105143782143</v>
      </c>
      <c r="L44" s="30"/>
      <c r="M44" s="20">
        <f>M43*1.96</f>
        <v>2.4599626772236469</v>
      </c>
      <c r="N44" s="20">
        <f>N43*1.96</f>
        <v>2.5324105143782143</v>
      </c>
      <c r="O44" s="20">
        <f>O43*1.96</f>
        <v>2.5324105143782143</v>
      </c>
    </row>
    <row r="45" spans="1:17">
      <c r="M45" s="144" t="s">
        <v>372</v>
      </c>
    </row>
    <row r="46" spans="1:17">
      <c r="Q46" s="209"/>
    </row>
    <row r="47" spans="1:17">
      <c r="A47" s="411" t="s">
        <v>464</v>
      </c>
      <c r="B47" s="411"/>
      <c r="C47" s="411"/>
      <c r="D47" s="411"/>
      <c r="E47" s="411"/>
      <c r="F47" s="411"/>
      <c r="G47" s="411"/>
      <c r="H47" s="411"/>
      <c r="I47" s="411"/>
      <c r="J47" s="411"/>
      <c r="K47" s="411"/>
    </row>
    <row r="48" spans="1:17">
      <c r="A48" s="395" t="s">
        <v>35</v>
      </c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M48" s="394" t="s">
        <v>103</v>
      </c>
      <c r="N48" s="394"/>
      <c r="O48" s="394"/>
    </row>
    <row r="49" spans="1:17" ht="13.5" customHeight="1">
      <c r="A49" s="382" t="s">
        <v>0</v>
      </c>
      <c r="B49" s="400" t="s">
        <v>1</v>
      </c>
      <c r="C49" s="383" t="s">
        <v>2</v>
      </c>
      <c r="D49" s="383"/>
      <c r="E49" s="383"/>
      <c r="F49" s="382" t="s">
        <v>3</v>
      </c>
      <c r="G49" s="383" t="s">
        <v>4</v>
      </c>
      <c r="H49" s="391" t="s">
        <v>5</v>
      </c>
      <c r="I49" s="384" t="s">
        <v>6</v>
      </c>
      <c r="J49" s="384"/>
      <c r="K49" s="384"/>
      <c r="L49" s="34"/>
      <c r="M49" s="394"/>
      <c r="N49" s="394"/>
      <c r="O49" s="394"/>
    </row>
    <row r="50" spans="1:17" ht="24.75" thickBot="1">
      <c r="A50" s="382"/>
      <c r="B50" s="400"/>
      <c r="C50" s="251" t="s">
        <v>508</v>
      </c>
      <c r="D50" s="252" t="s">
        <v>507</v>
      </c>
      <c r="E50" s="253" t="s">
        <v>509</v>
      </c>
      <c r="F50" s="382"/>
      <c r="G50" s="383"/>
      <c r="H50" s="391"/>
      <c r="I50" s="251" t="s">
        <v>508</v>
      </c>
      <c r="J50" s="252" t="s">
        <v>507</v>
      </c>
      <c r="K50" s="253" t="s">
        <v>509</v>
      </c>
      <c r="L50" s="35"/>
      <c r="M50" s="394"/>
      <c r="N50" s="394"/>
      <c r="O50" s="394"/>
    </row>
    <row r="51" spans="1:17">
      <c r="A51" s="387" t="s">
        <v>7</v>
      </c>
      <c r="B51" s="387"/>
      <c r="C51" s="387"/>
      <c r="D51" s="387"/>
      <c r="E51" s="387"/>
      <c r="F51" s="387"/>
      <c r="G51" s="387"/>
      <c r="H51" s="387"/>
      <c r="I51" s="387"/>
      <c r="J51" s="387"/>
      <c r="K51" s="254"/>
      <c r="L51" s="28"/>
      <c r="M51" s="19"/>
      <c r="N51" s="19"/>
      <c r="O51" s="19"/>
    </row>
    <row r="52" spans="1:17">
      <c r="A52" s="142" t="str">
        <f>'CATR-Er'!B5</f>
        <v>A2-1a</v>
      </c>
      <c r="B52" s="9" t="str">
        <f>'CATR-Er'!C5</f>
        <v>Misalignment DUT &amp; pointing error for EIRP</v>
      </c>
      <c r="C52" s="221">
        <f>'CATR-Er'!D5</f>
        <v>0</v>
      </c>
      <c r="D52" s="221">
        <f>'CATR-Er'!E5</f>
        <v>0</v>
      </c>
      <c r="E52" s="221">
        <f>'CATR-Er'!F5</f>
        <v>0</v>
      </c>
      <c r="F52" s="142" t="str">
        <f>'CATR-Er'!G5</f>
        <v>Exp. normal</v>
      </c>
      <c r="G52" s="221">
        <f>'CATR-Er'!H5</f>
        <v>2</v>
      </c>
      <c r="H52" s="142">
        <f>'CATR-Er'!I5</f>
        <v>1</v>
      </c>
      <c r="I52" s="220">
        <f t="shared" ref="I52:K57" si="11">C52/$G52</f>
        <v>0</v>
      </c>
      <c r="J52" s="220">
        <f t="shared" si="11"/>
        <v>0</v>
      </c>
      <c r="K52" s="220">
        <f t="shared" si="11"/>
        <v>0</v>
      </c>
      <c r="L52" s="36"/>
      <c r="M52" s="20">
        <f>I52^2</f>
        <v>0</v>
      </c>
      <c r="N52" s="20">
        <f>J52^2</f>
        <v>0</v>
      </c>
      <c r="O52" s="20">
        <f>K52^2</f>
        <v>0</v>
      </c>
      <c r="Q52" s="210" t="s">
        <v>369</v>
      </c>
    </row>
    <row r="53" spans="1:17" ht="22.5">
      <c r="A53" s="143" t="str">
        <f>'CATR-Er'!B7</f>
        <v>C1-1</v>
      </c>
      <c r="B53" s="215" t="str">
        <f>'CATR-Er'!C7</f>
        <v>RF power measurement equipment (e.g. spectrum analyzer, power meter)</v>
      </c>
      <c r="C53" s="222">
        <f>'CATR-Er'!D7</f>
        <v>0.14000000000000001</v>
      </c>
      <c r="D53" s="222">
        <f>'CATR-Er'!E7</f>
        <v>0.26</v>
      </c>
      <c r="E53" s="222">
        <f>'CATR-Er'!F7</f>
        <v>0.26</v>
      </c>
      <c r="F53" s="143" t="str">
        <f>'CATR-Er'!G7</f>
        <v>Gaussian</v>
      </c>
      <c r="G53" s="222">
        <f>'CATR-Er'!H7</f>
        <v>1</v>
      </c>
      <c r="H53" s="142">
        <f>'CATR-Er'!I7</f>
        <v>1</v>
      </c>
      <c r="I53" s="220">
        <f t="shared" si="11"/>
        <v>0.14000000000000001</v>
      </c>
      <c r="J53" s="220">
        <f t="shared" si="11"/>
        <v>0.26</v>
      </c>
      <c r="K53" s="220">
        <f t="shared" si="11"/>
        <v>0.26</v>
      </c>
      <c r="L53" s="36"/>
      <c r="M53" s="20">
        <f t="shared" ref="M53:O73" si="12">I53^2</f>
        <v>1.9600000000000003E-2</v>
      </c>
      <c r="N53" s="20">
        <f t="shared" si="12"/>
        <v>6.7600000000000007E-2</v>
      </c>
      <c r="O53" s="20">
        <f t="shared" si="12"/>
        <v>6.7600000000000007E-2</v>
      </c>
    </row>
    <row r="54" spans="1:17">
      <c r="A54" s="142" t="str">
        <f>'CATR-Er'!B8</f>
        <v>A2-2a</v>
      </c>
      <c r="B54" s="9" t="str">
        <f>'CATR-Er'!C8</f>
        <v>Standing wave between DUT and test range antenna</v>
      </c>
      <c r="C54" s="221">
        <f>'CATR-Er'!D8</f>
        <v>0.21</v>
      </c>
      <c r="D54" s="221">
        <f>'CATR-Er'!E8</f>
        <v>0.21</v>
      </c>
      <c r="E54" s="221">
        <f>'CATR-Er'!F8</f>
        <v>0.21</v>
      </c>
      <c r="F54" s="142" t="str">
        <f>'CATR-Er'!G8</f>
        <v>U-shaped</v>
      </c>
      <c r="G54" s="221">
        <f>'CATR-Er'!H8</f>
        <v>1.4142135623730951</v>
      </c>
      <c r="H54" s="142">
        <f>'CATR-Er'!I8</f>
        <v>1</v>
      </c>
      <c r="I54" s="220">
        <f t="shared" si="11"/>
        <v>0.14849242404917495</v>
      </c>
      <c r="J54" s="220">
        <f t="shared" si="11"/>
        <v>0.14849242404917495</v>
      </c>
      <c r="K54" s="220">
        <f t="shared" si="11"/>
        <v>0.14849242404917495</v>
      </c>
      <c r="L54" s="36"/>
      <c r="M54" s="20">
        <f t="shared" si="12"/>
        <v>2.2049999999999993E-2</v>
      </c>
      <c r="N54" s="20">
        <f t="shared" si="12"/>
        <v>2.2049999999999993E-2</v>
      </c>
      <c r="O54" s="20">
        <f t="shared" si="12"/>
        <v>2.2049999999999993E-2</v>
      </c>
    </row>
    <row r="55" spans="1:17" ht="22.5">
      <c r="A55" s="142" t="str">
        <f>'CATR-Er'!B9</f>
        <v>A2-3</v>
      </c>
      <c r="B55" s="9" t="str">
        <f>'CATR-Er'!C9</f>
        <v>RF leakage (SGH connector terminated &amp; test range antenna connector cable terminated)</v>
      </c>
      <c r="C55" s="221">
        <f>'CATR-Er'!D9</f>
        <v>1.1999999999999999E-3</v>
      </c>
      <c r="D55" s="221">
        <f>'CATR-Er'!E9</f>
        <v>1.1999999999999999E-3</v>
      </c>
      <c r="E55" s="221">
        <f>'CATR-Er'!F9</f>
        <v>1.1999999999999999E-3</v>
      </c>
      <c r="F55" s="142" t="str">
        <f>'CATR-Er'!G9</f>
        <v>Gaussian</v>
      </c>
      <c r="G55" s="221">
        <f>'CATR-Er'!H9</f>
        <v>1</v>
      </c>
      <c r="H55" s="142">
        <f>'CATR-Er'!I9</f>
        <v>1</v>
      </c>
      <c r="I55" s="220">
        <f t="shared" si="11"/>
        <v>1.1999999999999999E-3</v>
      </c>
      <c r="J55" s="220">
        <f t="shared" si="11"/>
        <v>1.1999999999999999E-3</v>
      </c>
      <c r="K55" s="220">
        <f t="shared" si="11"/>
        <v>1.1999999999999999E-3</v>
      </c>
      <c r="L55" s="36"/>
      <c r="M55" s="20">
        <f t="shared" si="12"/>
        <v>1.4399999999999998E-6</v>
      </c>
      <c r="N55" s="20">
        <f t="shared" si="12"/>
        <v>1.4399999999999998E-6</v>
      </c>
      <c r="O55" s="20">
        <f t="shared" si="12"/>
        <v>1.4399999999999998E-6</v>
      </c>
    </row>
    <row r="56" spans="1:17">
      <c r="A56" s="142" t="str">
        <f>'CATR-Er'!B14</f>
        <v>A2-13</v>
      </c>
      <c r="B56" s="9" t="str">
        <f>'CATR-Er'!C14</f>
        <v>Quality of quiet zone (extreme)</v>
      </c>
      <c r="C56" s="221">
        <f>'CATR-Er'!D14</f>
        <v>0.6</v>
      </c>
      <c r="D56" s="221">
        <f>'CATR-Er'!E14</f>
        <v>0.6</v>
      </c>
      <c r="E56" s="221">
        <f>'CATR-Er'!F14</f>
        <v>0.6</v>
      </c>
      <c r="F56" s="142" t="str">
        <f>'CATR-Er'!G14</f>
        <v>Gaussian</v>
      </c>
      <c r="G56" s="221">
        <f>'CATR-Er'!H14</f>
        <v>1</v>
      </c>
      <c r="H56" s="142">
        <f>'CATR-Er'!I10</f>
        <v>1</v>
      </c>
      <c r="I56" s="220">
        <f t="shared" si="11"/>
        <v>0.6</v>
      </c>
      <c r="J56" s="220">
        <f t="shared" si="11"/>
        <v>0.6</v>
      </c>
      <c r="K56" s="220">
        <f t="shared" si="11"/>
        <v>0.6</v>
      </c>
      <c r="L56" s="36"/>
      <c r="M56" s="20">
        <f t="shared" si="12"/>
        <v>0.36</v>
      </c>
      <c r="N56" s="20">
        <f t="shared" si="12"/>
        <v>0.36</v>
      </c>
      <c r="O56" s="20">
        <f t="shared" si="12"/>
        <v>0.36</v>
      </c>
    </row>
    <row r="57" spans="1:17">
      <c r="A57" s="142" t="str">
        <f>'CATR-Er'!B12</f>
        <v>A2-12</v>
      </c>
      <c r="B57" s="9" t="str">
        <f>'CATR-Er'!C12</f>
        <v>Frequency flatness</v>
      </c>
      <c r="C57" s="221">
        <f>'CATR-Er'!D12</f>
        <v>0.25</v>
      </c>
      <c r="D57" s="221">
        <f>'CATR-Er'!E12</f>
        <v>0.25</v>
      </c>
      <c r="E57" s="221">
        <f>'CATR-Er'!F12</f>
        <v>0.25</v>
      </c>
      <c r="F57" s="142" t="str">
        <f>'CATR-Er'!G12</f>
        <v xml:space="preserve">Gaussian </v>
      </c>
      <c r="G57" s="221">
        <f>'CATR-Er'!H12</f>
        <v>1</v>
      </c>
      <c r="H57" s="78">
        <f>'CATR-Er'!I12</f>
        <v>1</v>
      </c>
      <c r="I57" s="220">
        <f t="shared" si="11"/>
        <v>0.25</v>
      </c>
      <c r="J57" s="220">
        <f t="shared" si="11"/>
        <v>0.25</v>
      </c>
      <c r="K57" s="220">
        <f t="shared" si="11"/>
        <v>0.25</v>
      </c>
      <c r="L57" s="36"/>
      <c r="M57" s="20">
        <f t="shared" si="12"/>
        <v>6.25E-2</v>
      </c>
      <c r="N57" s="20">
        <f t="shared" si="12"/>
        <v>6.25E-2</v>
      </c>
      <c r="O57" s="20">
        <f t="shared" si="12"/>
        <v>6.25E-2</v>
      </c>
      <c r="Q57" s="210" t="s">
        <v>370</v>
      </c>
    </row>
    <row r="58" spans="1:17" ht="22.5">
      <c r="A58" s="142" t="str">
        <f>'CATR-Er'!B15</f>
        <v>A2-14</v>
      </c>
      <c r="B58" s="9" t="str">
        <f>'CATR-Er'!C15</f>
        <v>Wet radome loss variation</v>
      </c>
      <c r="C58" s="221">
        <f>'CATR-Er'!D15</f>
        <v>0.4</v>
      </c>
      <c r="D58" s="221">
        <f>'CATR-Er'!E15</f>
        <v>0.4</v>
      </c>
      <c r="E58" s="221">
        <f>'CATR-Er'!F15</f>
        <v>0.4</v>
      </c>
      <c r="F58" s="142" t="str">
        <f>'CATR-Er'!G15</f>
        <v>Rectangular</v>
      </c>
      <c r="G58" s="221">
        <f>'CATR-Er'!H15</f>
        <v>1.7320508075688772</v>
      </c>
      <c r="H58" s="78">
        <v>1</v>
      </c>
      <c r="I58" s="220">
        <f t="shared" ref="I58:I60" si="13">C58/$G58</f>
        <v>0.23094010767585033</v>
      </c>
      <c r="J58" s="220">
        <f t="shared" ref="J58:J60" si="14">D58/$G58</f>
        <v>0.23094010767585033</v>
      </c>
      <c r="K58" s="220">
        <f t="shared" ref="K58:K60" si="15">E58/$G58</f>
        <v>0.23094010767585033</v>
      </c>
      <c r="L58" s="36"/>
      <c r="M58" s="20">
        <f t="shared" ref="M58:M60" si="16">I58^2</f>
        <v>5.3333333333333344E-2</v>
      </c>
      <c r="N58" s="20">
        <f t="shared" ref="N58:N60" si="17">J58^2</f>
        <v>5.3333333333333344E-2</v>
      </c>
      <c r="O58" s="20">
        <f t="shared" ref="O58:O60" si="18">K58^2</f>
        <v>5.3333333333333344E-2</v>
      </c>
    </row>
    <row r="59" spans="1:17">
      <c r="A59" s="142" t="str">
        <f>'CATR-Er'!B16</f>
        <v>A2-15</v>
      </c>
      <c r="B59" s="9" t="str">
        <f>'CATR-Er'!C16</f>
        <v xml:space="preserve"> Radome loss variation</v>
      </c>
      <c r="C59" s="221">
        <f>'CATR-Er'!D16</f>
        <v>0.95</v>
      </c>
      <c r="D59" s="221">
        <f>'CATR-Er'!E16</f>
        <v>0.95</v>
      </c>
      <c r="E59" s="221">
        <f>'CATR-Er'!F16</f>
        <v>0.95</v>
      </c>
      <c r="F59" s="142" t="str">
        <f>'CATR-Er'!G16</f>
        <v>Gaussian</v>
      </c>
      <c r="G59" s="221">
        <f>'CATR-Er'!H16</f>
        <v>1</v>
      </c>
      <c r="H59" s="78">
        <v>1</v>
      </c>
      <c r="I59" s="220">
        <f t="shared" si="13"/>
        <v>0.95</v>
      </c>
      <c r="J59" s="220">
        <f t="shared" si="14"/>
        <v>0.95</v>
      </c>
      <c r="K59" s="220">
        <f t="shared" si="15"/>
        <v>0.95</v>
      </c>
      <c r="L59" s="36"/>
      <c r="M59" s="20">
        <f t="shared" si="16"/>
        <v>0.90249999999999997</v>
      </c>
      <c r="N59" s="20">
        <f t="shared" si="17"/>
        <v>0.90249999999999997</v>
      </c>
      <c r="O59" s="20">
        <f t="shared" si="18"/>
        <v>0.90249999999999997</v>
      </c>
    </row>
    <row r="60" spans="1:17">
      <c r="A60" s="142" t="str">
        <f>'CATR-Er'!B17</f>
        <v>A2-16</v>
      </c>
      <c r="B60" s="9" t="str">
        <f>'CATR-Er'!C17</f>
        <v>Change in absorber behaviour</v>
      </c>
      <c r="C60" s="221">
        <f>'CATR-Er'!D17</f>
        <v>0.1</v>
      </c>
      <c r="D60" s="221">
        <f>'CATR-Er'!E17</f>
        <v>0.1</v>
      </c>
      <c r="E60" s="221">
        <f>'CATR-Er'!F17</f>
        <v>0.1</v>
      </c>
      <c r="F60" s="142" t="str">
        <f>'CATR-Er'!G17</f>
        <v>Gaussian</v>
      </c>
      <c r="G60" s="221">
        <f>'CATR-Er'!H17</f>
        <v>1</v>
      </c>
      <c r="H60" s="78">
        <v>1</v>
      </c>
      <c r="I60" s="220">
        <f t="shared" si="13"/>
        <v>0.1</v>
      </c>
      <c r="J60" s="220">
        <f t="shared" si="14"/>
        <v>0.1</v>
      </c>
      <c r="K60" s="220">
        <f t="shared" si="15"/>
        <v>0.1</v>
      </c>
      <c r="L60" s="36"/>
      <c r="M60" s="20">
        <f t="shared" si="16"/>
        <v>1.0000000000000002E-2</v>
      </c>
      <c r="N60" s="20">
        <f t="shared" si="17"/>
        <v>1.0000000000000002E-2</v>
      </c>
      <c r="O60" s="20">
        <f t="shared" si="18"/>
        <v>1.0000000000000002E-2</v>
      </c>
    </row>
    <row r="61" spans="1:17">
      <c r="A61" s="387" t="s">
        <v>19</v>
      </c>
      <c r="B61" s="387"/>
      <c r="C61" s="387"/>
      <c r="D61" s="387"/>
      <c r="E61" s="387"/>
      <c r="F61" s="387"/>
      <c r="G61" s="387"/>
      <c r="H61" s="387"/>
      <c r="I61" s="387"/>
      <c r="J61" s="387"/>
      <c r="K61" s="254"/>
      <c r="L61" s="28"/>
      <c r="M61" s="20">
        <f t="shared" si="12"/>
        <v>0</v>
      </c>
      <c r="N61" s="20">
        <f t="shared" si="12"/>
        <v>0</v>
      </c>
      <c r="O61" s="20">
        <f t="shared" si="12"/>
        <v>0</v>
      </c>
    </row>
    <row r="62" spans="1:17">
      <c r="A62" s="142" t="str">
        <f>TE!A7</f>
        <v>C1-3</v>
      </c>
      <c r="B62" s="9" t="str">
        <f>TE!B7</f>
        <v>Uncertainty of the network analyzer</v>
      </c>
      <c r="C62" s="221">
        <f>TE!C7</f>
        <v>0.13</v>
      </c>
      <c r="D62" s="221">
        <f>TE!D7</f>
        <v>0.2</v>
      </c>
      <c r="E62" s="221">
        <f>TE!E7</f>
        <v>0.2</v>
      </c>
      <c r="F62" s="142" t="str">
        <f>TE!F7</f>
        <v>Gaussian</v>
      </c>
      <c r="G62" s="221">
        <f>TE!G7</f>
        <v>1</v>
      </c>
      <c r="H62" s="142">
        <f>'CATR-Er'!I20</f>
        <v>1</v>
      </c>
      <c r="I62" s="220">
        <f t="shared" ref="I62:K73" si="19">C62/$G62</f>
        <v>0.13</v>
      </c>
      <c r="J62" s="220">
        <f t="shared" si="19"/>
        <v>0.2</v>
      </c>
      <c r="K62" s="221">
        <f>TE!K7</f>
        <v>0</v>
      </c>
      <c r="L62" s="36"/>
      <c r="M62" s="20">
        <f t="shared" si="12"/>
        <v>1.6900000000000002E-2</v>
      </c>
      <c r="N62" s="20">
        <f t="shared" si="12"/>
        <v>4.0000000000000008E-2</v>
      </c>
      <c r="O62" s="20">
        <f t="shared" si="12"/>
        <v>0</v>
      </c>
    </row>
    <row r="63" spans="1:17">
      <c r="A63" s="142" t="str">
        <f>'CATR-Er'!B22</f>
        <v>A2-6</v>
      </c>
      <c r="B63" s="9" t="str">
        <f>'CATR-Er'!C21</f>
        <v>Mismatch of receiver chain</v>
      </c>
      <c r="C63" s="221">
        <f>'CATR-Er'!D21</f>
        <v>0.127</v>
      </c>
      <c r="D63" s="221">
        <f>'CATR-Er'!E21</f>
        <v>0.32500000000000001</v>
      </c>
      <c r="E63" s="221">
        <f>'CATR-Er'!F21</f>
        <v>0.32500000000000001</v>
      </c>
      <c r="F63" s="142" t="str">
        <f>'CATR-Er'!G21</f>
        <v>U-shaped</v>
      </c>
      <c r="G63" s="221">
        <f>'CATR-Er'!H21</f>
        <v>1.4142135623730951</v>
      </c>
      <c r="H63" s="142">
        <f>'CATR-Er'!I21</f>
        <v>1</v>
      </c>
      <c r="I63" s="220">
        <f t="shared" si="19"/>
        <v>8.9802561210691537E-2</v>
      </c>
      <c r="J63" s="220">
        <f t="shared" si="19"/>
        <v>0.22980970388562794</v>
      </c>
      <c r="K63" s="220">
        <f t="shared" si="19"/>
        <v>0.22980970388562794</v>
      </c>
      <c r="L63" s="36"/>
      <c r="M63" s="20">
        <f t="shared" si="12"/>
        <v>8.0645000000000005E-3</v>
      </c>
      <c r="N63" s="20">
        <f t="shared" si="12"/>
        <v>5.2812499999999998E-2</v>
      </c>
      <c r="O63" s="20">
        <f t="shared" si="12"/>
        <v>5.2812499999999998E-2</v>
      </c>
    </row>
    <row r="64" spans="1:17" ht="22.5">
      <c r="A64" s="142" t="str">
        <f>'CATR-Er'!B23</f>
        <v>A2-3</v>
      </c>
      <c r="B64" s="9" t="str">
        <f>'CATR-Er'!C22</f>
        <v>Insertion loss variation of receiver chain</v>
      </c>
      <c r="C64" s="221">
        <f>'CATR-Er'!D22</f>
        <v>0.18</v>
      </c>
      <c r="D64" s="221">
        <f>'CATR-Er'!E22</f>
        <v>0.18</v>
      </c>
      <c r="E64" s="221">
        <f>'CATR-Er'!F22</f>
        <v>0.18</v>
      </c>
      <c r="F64" s="142" t="str">
        <f>'CATR-Er'!G22</f>
        <v>Rectangular</v>
      </c>
      <c r="G64" s="221">
        <f>'CATR-Er'!H22</f>
        <v>1.7320508075688772</v>
      </c>
      <c r="H64" s="142">
        <f>'CATR-Er'!I22</f>
        <v>1</v>
      </c>
      <c r="I64" s="220">
        <f t="shared" si="19"/>
        <v>0.10392304845413264</v>
      </c>
      <c r="J64" s="220">
        <f t="shared" si="19"/>
        <v>0.10392304845413264</v>
      </c>
      <c r="K64" s="220">
        <f t="shared" si="19"/>
        <v>0.10392304845413264</v>
      </c>
      <c r="L64" s="36"/>
      <c r="M64" s="20">
        <f t="shared" si="12"/>
        <v>1.0800000000000001E-2</v>
      </c>
      <c r="N64" s="20">
        <f t="shared" si="12"/>
        <v>1.0800000000000001E-2</v>
      </c>
      <c r="O64" s="20">
        <f t="shared" si="12"/>
        <v>1.0800000000000001E-2</v>
      </c>
    </row>
    <row r="65" spans="1:17" ht="22.5">
      <c r="A65" s="142" t="str">
        <f>'CATR-Er'!B9</f>
        <v>A2-3</v>
      </c>
      <c r="B65" s="9" t="str">
        <f>'CATR-Er'!C9</f>
        <v>RF leakage (SGH connector terminated &amp; test range antenna connector cable terminated)</v>
      </c>
      <c r="C65" s="221">
        <f>'CATR-Er'!D9</f>
        <v>1.1999999999999999E-3</v>
      </c>
      <c r="D65" s="221">
        <f>'CATR-Er'!E9</f>
        <v>1.1999999999999999E-3</v>
      </c>
      <c r="E65" s="221">
        <f>'CATR-Er'!F9</f>
        <v>1.1999999999999999E-3</v>
      </c>
      <c r="F65" s="142" t="str">
        <f>'CATR-Er'!G9</f>
        <v>Gaussian</v>
      </c>
      <c r="G65" s="221">
        <f>'CATR-Er'!H9</f>
        <v>1</v>
      </c>
      <c r="H65" s="142">
        <f>'CATR-Er'!I23</f>
        <v>1</v>
      </c>
      <c r="I65" s="220">
        <f t="shared" si="19"/>
        <v>1.1999999999999999E-3</v>
      </c>
      <c r="J65" s="220">
        <f t="shared" si="19"/>
        <v>1.1999999999999999E-3</v>
      </c>
      <c r="K65" s="220">
        <f t="shared" si="19"/>
        <v>1.1999999999999999E-3</v>
      </c>
      <c r="L65" s="36"/>
      <c r="M65" s="20">
        <f t="shared" si="12"/>
        <v>1.4399999999999998E-6</v>
      </c>
      <c r="N65" s="20">
        <f t="shared" si="12"/>
        <v>1.4399999999999998E-6</v>
      </c>
      <c r="O65" s="20">
        <f t="shared" si="12"/>
        <v>1.4399999999999998E-6</v>
      </c>
    </row>
    <row r="66" spans="1:17">
      <c r="A66" s="142" t="str">
        <f>'CATR-Er'!B25</f>
        <v>C1-4</v>
      </c>
      <c r="B66" s="9" t="str">
        <f>'CATR-Er'!C24</f>
        <v>Influence of the calibration antenna feed cable:</v>
      </c>
      <c r="C66" s="221">
        <f>'CATR-Er'!D24</f>
        <v>2.1999999999999999E-2</v>
      </c>
      <c r="D66" s="221">
        <f>'CATR-Er'!E24</f>
        <v>2.1999999999999999E-2</v>
      </c>
      <c r="E66" s="221">
        <f>'CATR-Er'!F24</f>
        <v>2.1999999999999999E-2</v>
      </c>
      <c r="F66" s="142" t="str">
        <f>'CATR-Er'!G24</f>
        <v>U-shaped</v>
      </c>
      <c r="G66" s="221">
        <f>'CATR-Er'!H24</f>
        <v>1.4142135623730951</v>
      </c>
      <c r="H66" s="142">
        <f>'CATR-Er'!I24</f>
        <v>1</v>
      </c>
      <c r="I66" s="220">
        <f t="shared" si="19"/>
        <v>1.5556349186104044E-2</v>
      </c>
      <c r="J66" s="220">
        <f t="shared" si="19"/>
        <v>1.5556349186104044E-2</v>
      </c>
      <c r="K66" s="220">
        <f t="shared" si="19"/>
        <v>1.5556349186104044E-2</v>
      </c>
      <c r="L66" s="36"/>
      <c r="M66" s="20">
        <f t="shared" si="12"/>
        <v>2.4199999999999995E-4</v>
      </c>
      <c r="N66" s="20">
        <f t="shared" si="12"/>
        <v>2.4199999999999995E-4</v>
      </c>
      <c r="O66" s="20">
        <f t="shared" si="12"/>
        <v>2.4199999999999995E-4</v>
      </c>
    </row>
    <row r="67" spans="1:17" ht="22.5">
      <c r="A67" s="142" t="str">
        <f>TE!A8</f>
        <v>C1-4</v>
      </c>
      <c r="B67" s="9" t="str">
        <f>TE!B8</f>
        <v>Uncertainty of the absolute gain of the reference antenna</v>
      </c>
      <c r="C67" s="221">
        <f>TE!C8</f>
        <v>0.50229473419497439</v>
      </c>
      <c r="D67" s="221">
        <f>TE!D8</f>
        <v>0.4330127018922193</v>
      </c>
      <c r="E67" s="221">
        <f>TE!E8</f>
        <v>0.4330127018922193</v>
      </c>
      <c r="F67" s="142" t="str">
        <f>TE!F8</f>
        <v>Rectangular</v>
      </c>
      <c r="G67" s="221">
        <f>TE!G8</f>
        <v>1.7320508075688772</v>
      </c>
      <c r="H67" s="142">
        <f>'CATR-Er'!I25</f>
        <v>1</v>
      </c>
      <c r="I67" s="220">
        <f t="shared" si="19"/>
        <v>0.28999999999999998</v>
      </c>
      <c r="J67" s="220">
        <f t="shared" si="19"/>
        <v>0.25</v>
      </c>
      <c r="K67" s="220">
        <f t="shared" si="19"/>
        <v>0.25</v>
      </c>
      <c r="L67" s="36"/>
      <c r="M67" s="20">
        <f t="shared" si="12"/>
        <v>8.4099999999999994E-2</v>
      </c>
      <c r="N67" s="20">
        <f t="shared" si="12"/>
        <v>6.25E-2</v>
      </c>
      <c r="O67" s="20">
        <f t="shared" si="12"/>
        <v>6.25E-2</v>
      </c>
    </row>
    <row r="68" spans="1:17">
      <c r="A68" s="142" t="str">
        <f>'CATR-Er'!B27</f>
        <v>A2-1b</v>
      </c>
      <c r="B68" s="9" t="str">
        <f>'CATR-Er'!C26</f>
        <v>Misalignment positioning system</v>
      </c>
      <c r="C68" s="221">
        <f>'CATR-Er'!D26</f>
        <v>0</v>
      </c>
      <c r="D68" s="221">
        <f>'CATR-Er'!E26</f>
        <v>0</v>
      </c>
      <c r="E68" s="221">
        <f>'CATR-Er'!F26</f>
        <v>0</v>
      </c>
      <c r="F68" s="142" t="str">
        <f>'CATR-Er'!G26</f>
        <v xml:space="preserve">Exp. normal </v>
      </c>
      <c r="G68" s="221">
        <f>'CATR-Er'!H26</f>
        <v>2</v>
      </c>
      <c r="H68" s="142">
        <f>'CATR-Er'!I26</f>
        <v>1</v>
      </c>
      <c r="I68" s="220">
        <f t="shared" si="19"/>
        <v>0</v>
      </c>
      <c r="J68" s="220">
        <f t="shared" si="19"/>
        <v>0</v>
      </c>
      <c r="K68" s="220">
        <f t="shared" si="19"/>
        <v>0</v>
      </c>
      <c r="L68" s="36"/>
      <c r="M68" s="20">
        <f t="shared" si="12"/>
        <v>0</v>
      </c>
      <c r="N68" s="20">
        <f t="shared" si="12"/>
        <v>0</v>
      </c>
      <c r="O68" s="20">
        <f t="shared" si="12"/>
        <v>0</v>
      </c>
    </row>
    <row r="69" spans="1:17">
      <c r="A69" s="142" t="str">
        <f>'CATR-Er'!B28</f>
        <v>A2-9</v>
      </c>
      <c r="B69" s="9" t="str">
        <f>'CATR-Er'!C27</f>
        <v>Misalignment of calibration antenna and test range antenna</v>
      </c>
      <c r="C69" s="221">
        <f>'CATR-Er'!D27</f>
        <v>0.5</v>
      </c>
      <c r="D69" s="221">
        <f>'CATR-Er'!E27</f>
        <v>0.5</v>
      </c>
      <c r="E69" s="221">
        <f>'CATR-Er'!F27</f>
        <v>0.5</v>
      </c>
      <c r="F69" s="142" t="str">
        <f>'CATR-Er'!G27</f>
        <v>Exp. normal</v>
      </c>
      <c r="G69" s="221">
        <f>'CATR-Er'!H27</f>
        <v>2</v>
      </c>
      <c r="H69" s="142">
        <f>'CATR-Er'!I27</f>
        <v>1</v>
      </c>
      <c r="I69" s="220">
        <f t="shared" si="19"/>
        <v>0.25</v>
      </c>
      <c r="J69" s="220">
        <f t="shared" si="19"/>
        <v>0.25</v>
      </c>
      <c r="K69" s="220">
        <f t="shared" si="19"/>
        <v>0.25</v>
      </c>
      <c r="L69" s="36"/>
      <c r="M69" s="20">
        <f t="shared" si="12"/>
        <v>6.25E-2</v>
      </c>
      <c r="N69" s="20">
        <f t="shared" si="12"/>
        <v>6.25E-2</v>
      </c>
      <c r="O69" s="20">
        <f t="shared" si="12"/>
        <v>6.25E-2</v>
      </c>
    </row>
    <row r="70" spans="1:17">
      <c r="A70" s="142" t="str">
        <f>'CATR-Er'!B29</f>
        <v>A2-2b</v>
      </c>
      <c r="B70" s="9" t="str">
        <f>'CATR-Er'!C28</f>
        <v>Rotary Joints</v>
      </c>
      <c r="C70" s="221">
        <f>'CATR-Er'!D28</f>
        <v>4.8000000000000001E-2</v>
      </c>
      <c r="D70" s="221">
        <f>'CATR-Er'!E28</f>
        <v>4.8000000000000001E-2</v>
      </c>
      <c r="E70" s="221">
        <f>'CATR-Er'!F28</f>
        <v>4.8000000000000001E-2</v>
      </c>
      <c r="F70" s="142" t="str">
        <f>'CATR-Er'!G28</f>
        <v>U-shaped</v>
      </c>
      <c r="G70" s="221">
        <f>'CATR-Er'!H28</f>
        <v>1.4142135623730951</v>
      </c>
      <c r="H70" s="142">
        <f>'CATR-Er'!I28</f>
        <v>1</v>
      </c>
      <c r="I70" s="220">
        <f t="shared" si="19"/>
        <v>3.3941125496954279E-2</v>
      </c>
      <c r="J70" s="220">
        <f t="shared" si="19"/>
        <v>3.3941125496954279E-2</v>
      </c>
      <c r="K70" s="220">
        <f t="shared" si="19"/>
        <v>3.3941125496954279E-2</v>
      </c>
      <c r="L70" s="36"/>
      <c r="M70" s="20">
        <f t="shared" si="12"/>
        <v>1.1519999999999998E-3</v>
      </c>
      <c r="N70" s="20">
        <f t="shared" si="12"/>
        <v>1.1519999999999998E-3</v>
      </c>
      <c r="O70" s="20">
        <f t="shared" si="12"/>
        <v>1.1519999999999998E-3</v>
      </c>
    </row>
    <row r="71" spans="1:17">
      <c r="A71" s="142" t="str">
        <f>'CATR-Er'!B30</f>
        <v>A2-4b</v>
      </c>
      <c r="B71" s="9" t="str">
        <f>'CATR-Er'!C29</f>
        <v>Standing wave between calibration antenna and test range antenna</v>
      </c>
      <c r="C71" s="221">
        <f>'CATR-Er'!D29</f>
        <v>0.09</v>
      </c>
      <c r="D71" s="221">
        <f>'CATR-Er'!E29</f>
        <v>0.09</v>
      </c>
      <c r="E71" s="221">
        <f>'CATR-Er'!F29</f>
        <v>0.09</v>
      </c>
      <c r="F71" s="142" t="str">
        <f>'CATR-Er'!G29</f>
        <v>U-shaped</v>
      </c>
      <c r="G71" s="221">
        <f>'CATR-Er'!H29</f>
        <v>1.4142135623730951</v>
      </c>
      <c r="H71" s="142">
        <f>'CATR-Er'!I29</f>
        <v>1</v>
      </c>
      <c r="I71" s="220">
        <f t="shared" si="19"/>
        <v>6.3639610306789274E-2</v>
      </c>
      <c r="J71" s="220">
        <f t="shared" si="19"/>
        <v>6.3639610306789274E-2</v>
      </c>
      <c r="K71" s="220">
        <f t="shared" si="19"/>
        <v>6.3639610306789274E-2</v>
      </c>
      <c r="L71" s="36"/>
      <c r="M71" s="20">
        <f t="shared" si="12"/>
        <v>4.0499999999999998E-3</v>
      </c>
      <c r="N71" s="20">
        <f t="shared" si="12"/>
        <v>4.0499999999999998E-3</v>
      </c>
      <c r="O71" s="20">
        <f t="shared" si="12"/>
        <v>4.0499999999999998E-3</v>
      </c>
    </row>
    <row r="72" spans="1:17">
      <c r="A72" s="142" t="str">
        <f>'CATR-Er'!B31</f>
        <v>A2-11</v>
      </c>
      <c r="B72" s="9" t="str">
        <f>'CATR-Er'!C30</f>
        <v>QZ ripple calibration antenna</v>
      </c>
      <c r="C72" s="221">
        <f>'CATR-Er'!D30</f>
        <v>8.9999999999999993E-3</v>
      </c>
      <c r="D72" s="221">
        <f>'CATR-Er'!E30</f>
        <v>8.9999999999999993E-3</v>
      </c>
      <c r="E72" s="221">
        <f>'CATR-Er'!F30</f>
        <v>8.9999999999999993E-3</v>
      </c>
      <c r="F72" s="142" t="str">
        <f>'CATR-Er'!G30</f>
        <v>Gaussian</v>
      </c>
      <c r="G72" s="221">
        <f>'CATR-Er'!H30</f>
        <v>1</v>
      </c>
      <c r="H72" s="142">
        <f>'CATR-Er'!I30</f>
        <v>1</v>
      </c>
      <c r="I72" s="220">
        <f t="shared" si="19"/>
        <v>8.9999999999999993E-3</v>
      </c>
      <c r="J72" s="220">
        <f t="shared" si="19"/>
        <v>8.9999999999999993E-3</v>
      </c>
      <c r="K72" s="220">
        <f t="shared" si="19"/>
        <v>8.9999999999999993E-3</v>
      </c>
      <c r="L72" s="36"/>
      <c r="M72" s="20">
        <f t="shared" si="12"/>
        <v>8.099999999999999E-5</v>
      </c>
      <c r="N72" s="20">
        <f t="shared" si="12"/>
        <v>8.099999999999999E-5</v>
      </c>
      <c r="O72" s="20">
        <f t="shared" si="12"/>
        <v>8.099999999999999E-5</v>
      </c>
    </row>
    <row r="73" spans="1:17" ht="22.5">
      <c r="A73" s="142" t="str">
        <f>'CATR-Er'!B32</f>
        <v>A2-13</v>
      </c>
      <c r="B73" s="9" t="str">
        <f>'CATR-Er'!C31</f>
        <v>Switching uncertainty</v>
      </c>
      <c r="C73" s="221">
        <f>'CATR-Er'!D31</f>
        <v>0.26</v>
      </c>
      <c r="D73" s="221">
        <f>'CATR-Er'!E31</f>
        <v>0.26</v>
      </c>
      <c r="E73" s="221">
        <f>'CATR-Er'!F31</f>
        <v>0.26</v>
      </c>
      <c r="F73" s="142" t="str">
        <f>'CATR-Er'!G31</f>
        <v>Rectangular</v>
      </c>
      <c r="G73" s="221">
        <f>'CATR-Er'!H31</f>
        <v>1.7320508075688772</v>
      </c>
      <c r="H73" s="142">
        <f>'CATR-Er'!I31</f>
        <v>1</v>
      </c>
      <c r="I73" s="220">
        <f t="shared" si="19"/>
        <v>0.15011106998930271</v>
      </c>
      <c r="J73" s="220">
        <f t="shared" si="19"/>
        <v>0.15011106998930271</v>
      </c>
      <c r="K73" s="220">
        <f t="shared" si="19"/>
        <v>0.15011106998930271</v>
      </c>
      <c r="L73" s="36"/>
      <c r="M73" s="20">
        <f t="shared" si="12"/>
        <v>2.2533333333333336E-2</v>
      </c>
      <c r="N73" s="20">
        <f t="shared" si="12"/>
        <v>2.2533333333333336E-2</v>
      </c>
      <c r="O73" s="20">
        <f t="shared" si="12"/>
        <v>2.2533333333333336E-2</v>
      </c>
    </row>
    <row r="74" spans="1:17">
      <c r="A74" s="389" t="s">
        <v>31</v>
      </c>
      <c r="B74" s="389"/>
      <c r="C74" s="389"/>
      <c r="D74" s="389"/>
      <c r="E74" s="389"/>
      <c r="F74" s="389"/>
      <c r="G74" s="389"/>
      <c r="H74" s="389"/>
      <c r="I74" s="7">
        <f t="shared" ref="I74:K75" si="20">M74</f>
        <v>1.2807845434212057</v>
      </c>
      <c r="J74" s="7">
        <f>N74</f>
        <v>1.3170637974929942</v>
      </c>
      <c r="K74" s="7">
        <f>O74</f>
        <v>1.3017899395319763</v>
      </c>
      <c r="L74" s="30"/>
      <c r="M74" s="20">
        <f>(SUM(M52:M73))^0.5</f>
        <v>1.2807845434212057</v>
      </c>
      <c r="N74" s="20">
        <f>(SUM(N52:N73))^0.5</f>
        <v>1.3170637974929942</v>
      </c>
      <c r="O74" s="20">
        <f>(SUM(O52:O73))^0.5</f>
        <v>1.3017899395319763</v>
      </c>
    </row>
    <row r="75" spans="1:17">
      <c r="A75" s="389" t="s">
        <v>32</v>
      </c>
      <c r="B75" s="389"/>
      <c r="C75" s="389"/>
      <c r="D75" s="389"/>
      <c r="E75" s="389"/>
      <c r="F75" s="389"/>
      <c r="G75" s="389"/>
      <c r="H75" s="389"/>
      <c r="I75" s="7">
        <f t="shared" si="20"/>
        <v>2.5103377051055631</v>
      </c>
      <c r="J75" s="7">
        <f t="shared" si="20"/>
        <v>2.5814450430862688</v>
      </c>
      <c r="K75" s="7">
        <f t="shared" si="20"/>
        <v>2.5515082814826737</v>
      </c>
      <c r="L75" s="30"/>
      <c r="M75" s="20">
        <f>M74*1.96</f>
        <v>2.5103377051055631</v>
      </c>
      <c r="N75" s="20">
        <f>N74*1.96</f>
        <v>2.5814450430862688</v>
      </c>
      <c r="O75" s="20">
        <f>O74*1.96</f>
        <v>2.5515082814826737</v>
      </c>
    </row>
    <row r="76" spans="1:17" ht="13.5" customHeight="1">
      <c r="M76" s="208" t="s">
        <v>437</v>
      </c>
    </row>
    <row r="77" spans="1:17">
      <c r="M77" s="208"/>
      <c r="Q77" s="206"/>
    </row>
    <row r="78" spans="1:17">
      <c r="A78" s="397" t="s">
        <v>85</v>
      </c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M78" s="394" t="s">
        <v>103</v>
      </c>
      <c r="N78" s="394"/>
      <c r="O78" s="394"/>
      <c r="Q78" s="206"/>
    </row>
    <row r="79" spans="1:17" ht="13.5" customHeight="1">
      <c r="A79" s="382" t="s">
        <v>0</v>
      </c>
      <c r="B79" s="400" t="s">
        <v>1</v>
      </c>
      <c r="C79" s="383" t="s">
        <v>2</v>
      </c>
      <c r="D79" s="383"/>
      <c r="E79" s="383"/>
      <c r="F79" s="382" t="s">
        <v>3</v>
      </c>
      <c r="G79" s="383" t="s">
        <v>4</v>
      </c>
      <c r="H79" s="391" t="s">
        <v>5</v>
      </c>
      <c r="I79" s="384" t="s">
        <v>6</v>
      </c>
      <c r="J79" s="384"/>
      <c r="K79" s="384"/>
      <c r="L79" s="34"/>
      <c r="M79" s="394"/>
      <c r="N79" s="394"/>
      <c r="O79" s="394"/>
      <c r="Q79" s="206"/>
    </row>
    <row r="80" spans="1:17" ht="24.75" thickBot="1">
      <c r="A80" s="382"/>
      <c r="B80" s="400"/>
      <c r="C80" s="251" t="s">
        <v>508</v>
      </c>
      <c r="D80" s="252" t="s">
        <v>507</v>
      </c>
      <c r="E80" s="253" t="s">
        <v>509</v>
      </c>
      <c r="F80" s="382"/>
      <c r="G80" s="383"/>
      <c r="H80" s="391"/>
      <c r="I80" s="251" t="s">
        <v>508</v>
      </c>
      <c r="J80" s="252" t="s">
        <v>507</v>
      </c>
      <c r="K80" s="253" t="s">
        <v>509</v>
      </c>
      <c r="L80" s="35"/>
      <c r="M80" s="394"/>
      <c r="N80" s="394"/>
      <c r="O80" s="394"/>
      <c r="Q80" s="206"/>
    </row>
    <row r="81" spans="1:17">
      <c r="A81" s="387" t="s">
        <v>7</v>
      </c>
      <c r="B81" s="387"/>
      <c r="C81" s="387"/>
      <c r="D81" s="387"/>
      <c r="E81" s="387"/>
      <c r="F81" s="387"/>
      <c r="G81" s="387"/>
      <c r="H81" s="387"/>
      <c r="I81" s="387"/>
      <c r="J81" s="387"/>
      <c r="K81" s="254"/>
      <c r="L81" s="28"/>
      <c r="M81" s="141"/>
      <c r="N81" s="141"/>
      <c r="O81" s="141"/>
      <c r="Q81" s="206"/>
    </row>
    <row r="82" spans="1:17">
      <c r="A82" s="387" t="s">
        <v>19</v>
      </c>
      <c r="B82" s="387"/>
      <c r="C82" s="387"/>
      <c r="D82" s="387"/>
      <c r="E82" s="387"/>
      <c r="F82" s="387"/>
      <c r="G82" s="387"/>
      <c r="H82" s="387"/>
      <c r="I82" s="387"/>
      <c r="J82" s="387"/>
      <c r="K82" s="254"/>
      <c r="L82" s="28"/>
      <c r="M82" s="20">
        <f t="shared" ref="M82:O82" si="21">I82^2</f>
        <v>0</v>
      </c>
      <c r="N82" s="20">
        <f t="shared" si="21"/>
        <v>0</v>
      </c>
      <c r="O82" s="20">
        <f t="shared" si="21"/>
        <v>0</v>
      </c>
      <c r="Q82" s="206"/>
    </row>
    <row r="83" spans="1:17">
      <c r="Q83" s="206"/>
    </row>
    <row r="84" spans="1:17">
      <c r="Q84" s="206"/>
    </row>
    <row r="85" spans="1:17">
      <c r="A85" s="401" t="s">
        <v>124</v>
      </c>
      <c r="B85" s="401"/>
      <c r="C85" s="401"/>
      <c r="D85" s="401"/>
      <c r="E85" s="401"/>
      <c r="F85" s="401"/>
      <c r="G85" s="401"/>
      <c r="H85" s="401"/>
      <c r="I85" s="401"/>
      <c r="J85" s="401"/>
      <c r="K85" s="401"/>
      <c r="L85" s="38"/>
      <c r="M85" s="394" t="s">
        <v>103</v>
      </c>
      <c r="N85" s="394"/>
      <c r="O85" s="394"/>
      <c r="Q85" s="206"/>
    </row>
    <row r="86" spans="1:17" ht="15" customHeight="1">
      <c r="A86" s="382" t="s">
        <v>0</v>
      </c>
      <c r="B86" s="400" t="s">
        <v>1</v>
      </c>
      <c r="C86" s="383" t="s">
        <v>2</v>
      </c>
      <c r="D86" s="383"/>
      <c r="E86" s="383"/>
      <c r="F86" s="382" t="s">
        <v>3</v>
      </c>
      <c r="G86" s="383" t="s">
        <v>4</v>
      </c>
      <c r="H86" s="391" t="s">
        <v>5</v>
      </c>
      <c r="I86" s="384" t="s">
        <v>6</v>
      </c>
      <c r="J86" s="384"/>
      <c r="K86" s="384"/>
      <c r="L86" s="39"/>
      <c r="M86" s="394"/>
      <c r="N86" s="394"/>
      <c r="O86" s="394"/>
      <c r="Q86" s="206"/>
    </row>
    <row r="87" spans="1:17" ht="24.75" thickBot="1">
      <c r="A87" s="382"/>
      <c r="B87" s="400"/>
      <c r="C87" s="251" t="s">
        <v>508</v>
      </c>
      <c r="D87" s="252" t="s">
        <v>507</v>
      </c>
      <c r="E87" s="253" t="s">
        <v>509</v>
      </c>
      <c r="F87" s="382"/>
      <c r="G87" s="383"/>
      <c r="H87" s="391"/>
      <c r="I87" s="251" t="s">
        <v>508</v>
      </c>
      <c r="J87" s="252" t="s">
        <v>507</v>
      </c>
      <c r="K87" s="253" t="s">
        <v>509</v>
      </c>
      <c r="L87" s="40"/>
      <c r="M87" s="394"/>
      <c r="N87" s="394"/>
      <c r="O87" s="394"/>
      <c r="Q87" s="206"/>
    </row>
    <row r="88" spans="1:17">
      <c r="A88" s="402" t="s">
        <v>102</v>
      </c>
      <c r="B88" s="403"/>
      <c r="C88" s="403"/>
      <c r="D88" s="403"/>
      <c r="E88" s="403"/>
      <c r="F88" s="403"/>
      <c r="G88" s="403"/>
      <c r="H88" s="403"/>
      <c r="I88" s="403"/>
      <c r="J88" s="403"/>
      <c r="K88" s="404"/>
      <c r="L88" s="41"/>
      <c r="M88" s="141"/>
      <c r="N88" s="141"/>
      <c r="O88" s="141"/>
      <c r="Q88" s="206"/>
    </row>
    <row r="89" spans="1:17">
      <c r="A89" s="402" t="s">
        <v>123</v>
      </c>
      <c r="B89" s="403"/>
      <c r="C89" s="403"/>
      <c r="D89" s="403"/>
      <c r="E89" s="403"/>
      <c r="F89" s="403"/>
      <c r="G89" s="403"/>
      <c r="H89" s="403"/>
      <c r="I89" s="403"/>
      <c r="J89" s="403"/>
      <c r="K89" s="404"/>
      <c r="L89" s="41"/>
      <c r="M89" s="20">
        <f t="shared" ref="M89:O89" si="22">I89^2</f>
        <v>0</v>
      </c>
      <c r="N89" s="20">
        <f t="shared" si="22"/>
        <v>0</v>
      </c>
      <c r="O89" s="20">
        <f t="shared" si="22"/>
        <v>0</v>
      </c>
      <c r="Q89" s="206"/>
    </row>
    <row r="90" spans="1:17">
      <c r="Q90" s="206"/>
    </row>
    <row r="91" spans="1:17">
      <c r="Q91" s="206"/>
    </row>
    <row r="92" spans="1:17">
      <c r="A92" s="406" t="s">
        <v>132</v>
      </c>
      <c r="B92" s="406"/>
      <c r="C92" s="406"/>
      <c r="D92" s="406"/>
      <c r="E92" s="406"/>
      <c r="F92" s="406"/>
      <c r="G92" s="406"/>
      <c r="H92" s="406"/>
      <c r="I92" s="406"/>
      <c r="J92" s="406"/>
      <c r="K92" s="406"/>
      <c r="M92" s="394" t="s">
        <v>103</v>
      </c>
      <c r="N92" s="394"/>
      <c r="O92" s="394"/>
      <c r="Q92" s="206"/>
    </row>
    <row r="93" spans="1:17" ht="13.5" customHeight="1">
      <c r="A93" s="382" t="s">
        <v>0</v>
      </c>
      <c r="B93" s="400" t="s">
        <v>1</v>
      </c>
      <c r="C93" s="383" t="s">
        <v>2</v>
      </c>
      <c r="D93" s="383"/>
      <c r="E93" s="383"/>
      <c r="F93" s="382" t="s">
        <v>3</v>
      </c>
      <c r="G93" s="383" t="s">
        <v>4</v>
      </c>
      <c r="H93" s="391" t="s">
        <v>5</v>
      </c>
      <c r="I93" s="384" t="s">
        <v>6</v>
      </c>
      <c r="J93" s="384"/>
      <c r="K93" s="384"/>
      <c r="M93" s="394"/>
      <c r="N93" s="394"/>
      <c r="O93" s="394"/>
      <c r="Q93" s="206"/>
    </row>
    <row r="94" spans="1:17" ht="24.75" thickBot="1">
      <c r="A94" s="382"/>
      <c r="B94" s="400"/>
      <c r="C94" s="251" t="s">
        <v>508</v>
      </c>
      <c r="D94" s="252" t="s">
        <v>507</v>
      </c>
      <c r="E94" s="253" t="s">
        <v>509</v>
      </c>
      <c r="F94" s="382"/>
      <c r="G94" s="383"/>
      <c r="H94" s="391"/>
      <c r="I94" s="251" t="s">
        <v>508</v>
      </c>
      <c r="J94" s="252" t="s">
        <v>507</v>
      </c>
      <c r="K94" s="253" t="s">
        <v>509</v>
      </c>
      <c r="M94" s="394"/>
      <c r="N94" s="394"/>
      <c r="O94" s="394"/>
      <c r="Q94" s="206"/>
    </row>
    <row r="95" spans="1:17">
      <c r="A95" s="361" t="s">
        <v>102</v>
      </c>
      <c r="B95" s="361"/>
      <c r="C95" s="361"/>
      <c r="D95" s="361"/>
      <c r="E95" s="361"/>
      <c r="F95" s="361"/>
      <c r="G95" s="361"/>
      <c r="H95" s="361"/>
      <c r="I95" s="361"/>
      <c r="J95" s="361"/>
      <c r="K95" s="361"/>
      <c r="M95" s="141"/>
      <c r="N95" s="141"/>
      <c r="O95" s="141"/>
      <c r="Q95" s="206"/>
    </row>
    <row r="96" spans="1:17">
      <c r="A96" s="405" t="s">
        <v>123</v>
      </c>
      <c r="B96" s="405"/>
      <c r="C96" s="405"/>
      <c r="D96" s="405"/>
      <c r="E96" s="405"/>
      <c r="F96" s="405"/>
      <c r="G96" s="405"/>
      <c r="H96" s="405"/>
      <c r="I96" s="405"/>
      <c r="J96" s="405"/>
      <c r="K96" s="405"/>
      <c r="M96" s="20">
        <f t="shared" ref="M96:O96" si="23">I96^2</f>
        <v>0</v>
      </c>
      <c r="N96" s="20">
        <f t="shared" si="23"/>
        <v>0</v>
      </c>
      <c r="O96" s="20">
        <f t="shared" si="23"/>
        <v>0</v>
      </c>
      <c r="Q96" s="206"/>
    </row>
    <row r="97" spans="17:17">
      <c r="Q97" s="206"/>
    </row>
    <row r="98" spans="17:17">
      <c r="Q98" s="206"/>
    </row>
    <row r="99" spans="17:17">
      <c r="Q99" s="206"/>
    </row>
    <row r="100" spans="17:17">
      <c r="Q100" s="206"/>
    </row>
    <row r="101" spans="17:17">
      <c r="Q101" s="206"/>
    </row>
    <row r="102" spans="17:17">
      <c r="Q102" s="206"/>
    </row>
    <row r="103" spans="17:17">
      <c r="Q103" s="206"/>
    </row>
    <row r="104" spans="17:17">
      <c r="Q104" s="206"/>
    </row>
    <row r="105" spans="17:17">
      <c r="Q105" s="206"/>
    </row>
    <row r="106" spans="17:17">
      <c r="Q106" s="206"/>
    </row>
    <row r="107" spans="17:17">
      <c r="Q107" s="206"/>
    </row>
    <row r="108" spans="17:17">
      <c r="Q108" s="206"/>
    </row>
  </sheetData>
  <mergeCells count="64">
    <mergeCell ref="B1:E1"/>
    <mergeCell ref="A11:K11"/>
    <mergeCell ref="A47:K47"/>
    <mergeCell ref="A86:A87"/>
    <mergeCell ref="B86:B87"/>
    <mergeCell ref="B2:B3"/>
    <mergeCell ref="C2:E2"/>
    <mergeCell ref="A12:K12"/>
    <mergeCell ref="A15:J15"/>
    <mergeCell ref="A29:J29"/>
    <mergeCell ref="A43:H43"/>
    <mergeCell ref="A44:H44"/>
    <mergeCell ref="A82:J82"/>
    <mergeCell ref="A51:J51"/>
    <mergeCell ref="A61:J61"/>
    <mergeCell ref="A74:H74"/>
    <mergeCell ref="M12:O14"/>
    <mergeCell ref="A13:A14"/>
    <mergeCell ref="B13:B14"/>
    <mergeCell ref="C13:E13"/>
    <mergeCell ref="F13:F14"/>
    <mergeCell ref="G13:G14"/>
    <mergeCell ref="H13:H14"/>
    <mergeCell ref="I13:K13"/>
    <mergeCell ref="A75:H75"/>
    <mergeCell ref="A78:K78"/>
    <mergeCell ref="M78:O80"/>
    <mergeCell ref="A79:A80"/>
    <mergeCell ref="B79:B80"/>
    <mergeCell ref="C79:E79"/>
    <mergeCell ref="F79:F80"/>
    <mergeCell ref="M48:O50"/>
    <mergeCell ref="A49:A50"/>
    <mergeCell ref="B49:B50"/>
    <mergeCell ref="C49:E49"/>
    <mergeCell ref="F49:F50"/>
    <mergeCell ref="G49:G50"/>
    <mergeCell ref="H49:H50"/>
    <mergeCell ref="I49:K49"/>
    <mergeCell ref="A48:K48"/>
    <mergeCell ref="G86:G87"/>
    <mergeCell ref="H86:H87"/>
    <mergeCell ref="I86:K86"/>
    <mergeCell ref="H79:H80"/>
    <mergeCell ref="I79:K79"/>
    <mergeCell ref="G79:G80"/>
    <mergeCell ref="A81:J81"/>
    <mergeCell ref="A85:K85"/>
    <mergeCell ref="M85:O87"/>
    <mergeCell ref="C86:E86"/>
    <mergeCell ref="F86:F87"/>
    <mergeCell ref="A95:K95"/>
    <mergeCell ref="A96:K96"/>
    <mergeCell ref="A88:K88"/>
    <mergeCell ref="A89:K89"/>
    <mergeCell ref="A92:K92"/>
    <mergeCell ref="M92:O94"/>
    <mergeCell ref="A93:A94"/>
    <mergeCell ref="B93:B94"/>
    <mergeCell ref="C93:E93"/>
    <mergeCell ref="F93:F94"/>
    <mergeCell ref="G93:G94"/>
    <mergeCell ref="H93:H94"/>
    <mergeCell ref="I93:K93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zoomScaleNormal="100" workbookViewId="0"/>
  </sheetViews>
  <sheetFormatPr defaultColWidth="9.140625" defaultRowHeight="15"/>
  <cols>
    <col min="1" max="1" width="9.140625" style="2"/>
    <col min="2" max="2" width="50.28515625" style="104" bestFit="1" customWidth="1"/>
    <col min="3" max="3" width="9.42578125" style="223" bestFit="1" customWidth="1"/>
    <col min="4" max="5" width="9.140625" style="223"/>
    <col min="6" max="6" width="9.7109375" style="2" customWidth="1"/>
    <col min="7" max="7" width="9.140625" style="223"/>
    <col min="8" max="8" width="9.140625" style="2"/>
    <col min="9" max="9" width="10" style="223" bestFit="1" customWidth="1"/>
    <col min="10" max="11" width="9.140625" style="223"/>
    <col min="12" max="12" width="4" style="33" customWidth="1"/>
    <col min="13" max="15" width="5" style="2" customWidth="1"/>
    <col min="16" max="16" width="2.85546875" style="2" customWidth="1"/>
    <col min="17" max="17" width="33.7109375" style="205" customWidth="1"/>
    <col min="18" max="16384" width="9.140625" style="2"/>
  </cols>
  <sheetData>
    <row r="1" spans="1:17" ht="26.25" customHeight="1">
      <c r="B1" s="420" t="s">
        <v>467</v>
      </c>
      <c r="C1" s="420"/>
      <c r="D1" s="420"/>
      <c r="E1" s="420"/>
      <c r="Q1" s="209"/>
    </row>
    <row r="2" spans="1:17">
      <c r="B2" s="413" t="s">
        <v>84</v>
      </c>
      <c r="C2" s="392" t="s">
        <v>131</v>
      </c>
      <c r="D2" s="392"/>
      <c r="E2" s="392"/>
      <c r="Q2" s="301" t="s">
        <v>546</v>
      </c>
    </row>
    <row r="3" spans="1:17" ht="24.75" thickBot="1">
      <c r="B3" s="413"/>
      <c r="C3" s="251" t="s">
        <v>508</v>
      </c>
      <c r="D3" s="252" t="s">
        <v>507</v>
      </c>
      <c r="E3" s="253" t="s">
        <v>509</v>
      </c>
    </row>
    <row r="4" spans="1:17">
      <c r="B4" s="200" t="str">
        <f>EIRP!B4</f>
        <v>Indoor Anechoic Chamber</v>
      </c>
      <c r="C4" s="45">
        <f>I40</f>
        <v>1.151906523985345</v>
      </c>
      <c r="D4" s="45">
        <f>J40</f>
        <v>1.4363604283048181</v>
      </c>
      <c r="E4" s="45">
        <f>K40</f>
        <v>1.4363604283048181</v>
      </c>
    </row>
    <row r="5" spans="1:17">
      <c r="B5" s="200" t="str">
        <f>EIRP!B5</f>
        <v>Compact Antenna Test Range</v>
      </c>
      <c r="C5" s="45">
        <f>I68</f>
        <v>1.3461184587120605</v>
      </c>
      <c r="D5" s="45">
        <f>J68</f>
        <v>1.5964504444815484</v>
      </c>
      <c r="E5" s="45">
        <f>K68</f>
        <v>1.5964504444815484</v>
      </c>
    </row>
    <row r="6" spans="1:17">
      <c r="B6" s="200" t="str">
        <f>EIRP!B6</f>
        <v>One Dimensional Compact Range Chamber</v>
      </c>
      <c r="C6" s="45">
        <f>I113</f>
        <v>1.1658424455766261</v>
      </c>
      <c r="D6" s="45">
        <f>J113</f>
        <v>1.3870485960874221</v>
      </c>
      <c r="E6" s="45">
        <f>K113</f>
        <v>1.3870485960874221</v>
      </c>
    </row>
    <row r="7" spans="1:17">
      <c r="B7" s="200" t="str">
        <f>EIRP!B7</f>
        <v>Near Field Test Range</v>
      </c>
      <c r="C7" s="45"/>
      <c r="D7" s="45"/>
      <c r="E7" s="45"/>
    </row>
    <row r="8" spans="1:17">
      <c r="B8" s="200" t="str">
        <f>EIRP!B8</f>
        <v>PWS</v>
      </c>
      <c r="C8" s="145">
        <f>I150</f>
        <v>1.2410471231450746</v>
      </c>
      <c r="D8" s="145">
        <f t="shared" ref="D8:E8" si="0">J150</f>
        <v>1.5334122349844481</v>
      </c>
      <c r="E8" s="311">
        <f t="shared" si="0"/>
        <v>1.6168631901720485</v>
      </c>
      <c r="F8" s="313"/>
      <c r="Q8" s="209" t="s">
        <v>545</v>
      </c>
    </row>
    <row r="9" spans="1:17" ht="24">
      <c r="B9" s="103" t="str">
        <f>EIRP!B9</f>
        <v>Common maximum accepted test system uncertainty</v>
      </c>
      <c r="C9" s="61">
        <v>1.3</v>
      </c>
      <c r="D9" s="61">
        <v>1.5</v>
      </c>
      <c r="E9" s="61">
        <v>1.5</v>
      </c>
    </row>
    <row r="10" spans="1:17">
      <c r="B10" s="218"/>
      <c r="C10" s="59"/>
      <c r="D10" s="59"/>
      <c r="E10" s="59"/>
      <c r="Q10" s="209"/>
    </row>
    <row r="11" spans="1:17">
      <c r="A11" s="414" t="s">
        <v>534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</row>
    <row r="12" spans="1:17">
      <c r="A12" s="396" t="s">
        <v>179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M12" s="394" t="s">
        <v>103</v>
      </c>
      <c r="N12" s="394"/>
      <c r="O12" s="394"/>
    </row>
    <row r="13" spans="1:17" ht="13.5" customHeight="1">
      <c r="A13" s="382" t="s">
        <v>0</v>
      </c>
      <c r="B13" s="400" t="s">
        <v>1</v>
      </c>
      <c r="C13" s="383" t="s">
        <v>2</v>
      </c>
      <c r="D13" s="383"/>
      <c r="E13" s="383"/>
      <c r="F13" s="382" t="s">
        <v>3</v>
      </c>
      <c r="G13" s="383" t="s">
        <v>4</v>
      </c>
      <c r="H13" s="391" t="s">
        <v>5</v>
      </c>
      <c r="I13" s="384" t="s">
        <v>6</v>
      </c>
      <c r="J13" s="384"/>
      <c r="K13" s="384"/>
      <c r="L13" s="34"/>
      <c r="M13" s="394"/>
      <c r="N13" s="394"/>
      <c r="O13" s="394"/>
    </row>
    <row r="14" spans="1:17" s="1" customFormat="1" ht="24.75" thickBot="1">
      <c r="A14" s="382"/>
      <c r="B14" s="400"/>
      <c r="C14" s="251" t="s">
        <v>508</v>
      </c>
      <c r="D14" s="252" t="s">
        <v>507</v>
      </c>
      <c r="E14" s="253" t="s">
        <v>509</v>
      </c>
      <c r="F14" s="382"/>
      <c r="G14" s="383"/>
      <c r="H14" s="391"/>
      <c r="I14" s="251" t="s">
        <v>508</v>
      </c>
      <c r="J14" s="252" t="s">
        <v>507</v>
      </c>
      <c r="K14" s="253" t="s">
        <v>509</v>
      </c>
      <c r="L14" s="35"/>
      <c r="M14" s="394"/>
      <c r="N14" s="394"/>
      <c r="O14" s="394"/>
      <c r="Q14" s="205"/>
    </row>
    <row r="15" spans="1:17">
      <c r="A15" s="387" t="s">
        <v>7</v>
      </c>
      <c r="B15" s="387"/>
      <c r="C15" s="387"/>
      <c r="D15" s="387"/>
      <c r="E15" s="387"/>
      <c r="F15" s="387"/>
      <c r="G15" s="387"/>
      <c r="H15" s="387"/>
      <c r="I15" s="387"/>
      <c r="J15" s="387"/>
      <c r="K15" s="254"/>
      <c r="L15" s="28"/>
      <c r="M15" s="19"/>
      <c r="N15" s="19"/>
      <c r="O15" s="19"/>
    </row>
    <row r="16" spans="1:17" ht="22.5">
      <c r="A16" s="8" t="str">
        <f>'IA-Er'!B5</f>
        <v>A1-1</v>
      </c>
      <c r="B16" s="69" t="str">
        <f>'IA-Er'!C5</f>
        <v>Positioning misalignment between the AAS BS and the reference antenna</v>
      </c>
      <c r="C16" s="221">
        <f>'IA-Er'!D5</f>
        <v>0.03</v>
      </c>
      <c r="D16" s="221">
        <f>'IA-Er'!E5</f>
        <v>0.03</v>
      </c>
      <c r="E16" s="221">
        <f>'IA-Er'!F5</f>
        <v>0.03</v>
      </c>
      <c r="F16" s="8" t="str">
        <f>'IA-Er'!G5</f>
        <v>Rectangular</v>
      </c>
      <c r="G16" s="221">
        <f>'IA-Er'!H5</f>
        <v>1.7320508075688772</v>
      </c>
      <c r="H16" s="6">
        <v>1</v>
      </c>
      <c r="I16" s="220">
        <f>C16/$G16</f>
        <v>1.7320508075688773E-2</v>
      </c>
      <c r="J16" s="220">
        <f t="shared" ref="J16:J24" si="1">D16/$G16</f>
        <v>1.7320508075688773E-2</v>
      </c>
      <c r="K16" s="220">
        <f t="shared" ref="K16:K24" si="2">E16/$G16</f>
        <v>1.7320508075688773E-2</v>
      </c>
      <c r="L16" s="29"/>
      <c r="M16" s="20">
        <f t="shared" ref="M16:M38" si="3">I16^2</f>
        <v>3.0000000000000003E-4</v>
      </c>
      <c r="N16" s="20">
        <f t="shared" ref="N16:N38" si="4">J16^2</f>
        <v>3.0000000000000003E-4</v>
      </c>
      <c r="O16" s="20">
        <f t="shared" ref="O16:O38" si="5">K16^2</f>
        <v>3.0000000000000003E-4</v>
      </c>
      <c r="Q16" s="206"/>
    </row>
    <row r="17" spans="1:15">
      <c r="A17" s="8" t="str">
        <f>'IA-Er'!B6</f>
        <v>A1-2</v>
      </c>
      <c r="B17" s="69" t="str">
        <f>'IA-Er'!C6</f>
        <v>Pointing misalignment between the AAS BS and the receiving antenna</v>
      </c>
      <c r="C17" s="221">
        <f>'IA-Er'!D6</f>
        <v>0.3</v>
      </c>
      <c r="D17" s="221">
        <f>'IA-Er'!E6</f>
        <v>0.3</v>
      </c>
      <c r="E17" s="221">
        <f>'IA-Er'!F6</f>
        <v>0.3</v>
      </c>
      <c r="F17" s="8" t="str">
        <f>'IA-Er'!G6</f>
        <v>Rectangular</v>
      </c>
      <c r="G17" s="221">
        <f>'IA-Er'!H6</f>
        <v>1.7320508075688772</v>
      </c>
      <c r="H17" s="6">
        <v>1</v>
      </c>
      <c r="I17" s="220">
        <f t="shared" ref="I17:I24" si="6">C17/$G17</f>
        <v>0.17320508075688773</v>
      </c>
      <c r="J17" s="220">
        <f t="shared" si="1"/>
        <v>0.17320508075688773</v>
      </c>
      <c r="K17" s="220">
        <f t="shared" si="2"/>
        <v>0.17320508075688773</v>
      </c>
      <c r="L17" s="29"/>
      <c r="M17" s="20">
        <f t="shared" si="3"/>
        <v>0.03</v>
      </c>
      <c r="N17" s="20">
        <f t="shared" si="4"/>
        <v>0.03</v>
      </c>
      <c r="O17" s="20">
        <f t="shared" si="5"/>
        <v>0.03</v>
      </c>
    </row>
    <row r="18" spans="1:15">
      <c r="A18" s="8" t="str">
        <f>'IA-Er'!B7</f>
        <v>A1-3</v>
      </c>
      <c r="B18" s="69" t="str">
        <f>'IA-Er'!C7</f>
        <v>Quality of quiet zone</v>
      </c>
      <c r="C18" s="221">
        <f>'IA-Er'!D7</f>
        <v>0.1</v>
      </c>
      <c r="D18" s="221">
        <f>'IA-Er'!E7</f>
        <v>0.1</v>
      </c>
      <c r="E18" s="221">
        <f>'IA-Er'!F7</f>
        <v>0.1</v>
      </c>
      <c r="F18" s="8" t="str">
        <f>'IA-Er'!G7</f>
        <v>Gaussian</v>
      </c>
      <c r="G18" s="221">
        <f>'IA-Er'!H7</f>
        <v>1</v>
      </c>
      <c r="H18" s="6">
        <v>1</v>
      </c>
      <c r="I18" s="220">
        <f t="shared" si="6"/>
        <v>0.1</v>
      </c>
      <c r="J18" s="220">
        <f t="shared" si="1"/>
        <v>0.1</v>
      </c>
      <c r="K18" s="220">
        <f t="shared" si="2"/>
        <v>0.1</v>
      </c>
      <c r="L18" s="29"/>
      <c r="M18" s="20">
        <f t="shared" si="3"/>
        <v>1.0000000000000002E-2</v>
      </c>
      <c r="N18" s="20">
        <f t="shared" si="4"/>
        <v>1.0000000000000002E-2</v>
      </c>
      <c r="O18" s="20">
        <f t="shared" si="5"/>
        <v>1.0000000000000002E-2</v>
      </c>
    </row>
    <row r="19" spans="1:15" ht="22.5">
      <c r="A19" s="8" t="str">
        <f>'IA-Er'!B8</f>
        <v>A1-4a</v>
      </c>
      <c r="B19" s="69" t="str">
        <f>'IA-Er'!C8</f>
        <v>Polarization mismatch between the AAS BS and the receiving antenna</v>
      </c>
      <c r="C19" s="221">
        <f>'IA-Er'!D8</f>
        <v>0.01</v>
      </c>
      <c r="D19" s="221">
        <f>'IA-Er'!E8</f>
        <v>0.01</v>
      </c>
      <c r="E19" s="221">
        <f>'IA-Er'!F8</f>
        <v>0.01</v>
      </c>
      <c r="F19" s="8" t="str">
        <f>'IA-Er'!G8</f>
        <v>Rectangular</v>
      </c>
      <c r="G19" s="221">
        <f>'IA-Er'!H8</f>
        <v>1.7320508075688772</v>
      </c>
      <c r="H19" s="6">
        <v>1</v>
      </c>
      <c r="I19" s="220">
        <f t="shared" si="6"/>
        <v>5.773502691896258E-3</v>
      </c>
      <c r="J19" s="220">
        <f t="shared" si="1"/>
        <v>5.773502691896258E-3</v>
      </c>
      <c r="K19" s="220">
        <f t="shared" si="2"/>
        <v>5.773502691896258E-3</v>
      </c>
      <c r="L19" s="29"/>
      <c r="M19" s="20">
        <f t="shared" si="3"/>
        <v>3.3333333333333335E-5</v>
      </c>
      <c r="N19" s="20">
        <f t="shared" si="4"/>
        <v>3.3333333333333335E-5</v>
      </c>
      <c r="O19" s="20">
        <f t="shared" si="5"/>
        <v>3.3333333333333335E-5</v>
      </c>
    </row>
    <row r="20" spans="1:15">
      <c r="A20" s="8" t="str">
        <f>'IA-Er'!B9</f>
        <v>A1-5</v>
      </c>
      <c r="B20" s="69" t="str">
        <f>'IA-Er'!C9</f>
        <v>Mutual coupling between the AAS BS and the receiving antenna</v>
      </c>
      <c r="C20" s="221">
        <f>'IA-Er'!D9</f>
        <v>0</v>
      </c>
      <c r="D20" s="221">
        <f>'IA-Er'!E9</f>
        <v>0</v>
      </c>
      <c r="E20" s="221">
        <f>'IA-Er'!F9</f>
        <v>0</v>
      </c>
      <c r="F20" s="8" t="str">
        <f>'IA-Er'!G9</f>
        <v>Rectangular</v>
      </c>
      <c r="G20" s="221">
        <f>'IA-Er'!H9</f>
        <v>1.7320508075688772</v>
      </c>
      <c r="H20" s="6">
        <v>1</v>
      </c>
      <c r="I20" s="220">
        <f t="shared" si="6"/>
        <v>0</v>
      </c>
      <c r="J20" s="220">
        <f t="shared" si="1"/>
        <v>0</v>
      </c>
      <c r="K20" s="220">
        <f t="shared" si="2"/>
        <v>0</v>
      </c>
      <c r="L20" s="29"/>
      <c r="M20" s="20">
        <f t="shared" si="3"/>
        <v>0</v>
      </c>
      <c r="N20" s="20">
        <f t="shared" si="4"/>
        <v>0</v>
      </c>
      <c r="O20" s="20">
        <f t="shared" si="5"/>
        <v>0</v>
      </c>
    </row>
    <row r="21" spans="1:15">
      <c r="A21" s="8" t="str">
        <f>'IA-Er'!B10</f>
        <v>A1-6</v>
      </c>
      <c r="B21" s="69" t="str">
        <f>'IA-Er'!C10</f>
        <v>Phase curvature</v>
      </c>
      <c r="C21" s="221">
        <f>'IA-Er'!D10</f>
        <v>0.05</v>
      </c>
      <c r="D21" s="221">
        <f>'IA-Er'!E10</f>
        <v>0.05</v>
      </c>
      <c r="E21" s="221">
        <f>'IA-Er'!F10</f>
        <v>0.05</v>
      </c>
      <c r="F21" s="8" t="str">
        <f>'IA-Er'!G10</f>
        <v>Gaussian</v>
      </c>
      <c r="G21" s="221">
        <f>'IA-Er'!H10</f>
        <v>1</v>
      </c>
      <c r="H21" s="6">
        <v>1</v>
      </c>
      <c r="I21" s="220">
        <f t="shared" si="6"/>
        <v>0.05</v>
      </c>
      <c r="J21" s="220">
        <f t="shared" si="1"/>
        <v>0.05</v>
      </c>
      <c r="K21" s="220">
        <f t="shared" si="2"/>
        <v>0.05</v>
      </c>
      <c r="L21" s="29"/>
      <c r="M21" s="20">
        <f t="shared" si="3"/>
        <v>2.5000000000000005E-3</v>
      </c>
      <c r="N21" s="20">
        <f t="shared" si="4"/>
        <v>2.5000000000000005E-3</v>
      </c>
      <c r="O21" s="20">
        <f t="shared" si="5"/>
        <v>2.5000000000000005E-3</v>
      </c>
    </row>
    <row r="22" spans="1:15">
      <c r="A22" s="8" t="str">
        <f>TE!A23</f>
        <v>C3-1</v>
      </c>
      <c r="B22" s="69" t="str">
        <f>TE!B23</f>
        <v>DL-RS MU derived from conducted spec</v>
      </c>
      <c r="C22" s="221">
        <f>TE!C23</f>
        <v>0.41</v>
      </c>
      <c r="D22" s="221">
        <f>TE!D23</f>
        <v>0.56000000000000005</v>
      </c>
      <c r="E22" s="221">
        <f>TE!E23</f>
        <v>0.56000000000000005</v>
      </c>
      <c r="F22" s="8" t="str">
        <f>TE!F23</f>
        <v>Gaussian</v>
      </c>
      <c r="G22" s="221">
        <f>TE!G23</f>
        <v>1</v>
      </c>
      <c r="H22" s="6">
        <v>1</v>
      </c>
      <c r="I22" s="220">
        <f t="shared" si="6"/>
        <v>0.41</v>
      </c>
      <c r="J22" s="220">
        <f t="shared" si="1"/>
        <v>0.56000000000000005</v>
      </c>
      <c r="K22" s="220">
        <f t="shared" si="2"/>
        <v>0.56000000000000005</v>
      </c>
      <c r="L22" s="29"/>
      <c r="M22" s="20">
        <f t="shared" si="3"/>
        <v>0.16809999999999997</v>
      </c>
      <c r="N22" s="20">
        <f t="shared" si="4"/>
        <v>0.31360000000000005</v>
      </c>
      <c r="O22" s="20">
        <f t="shared" si="5"/>
        <v>0.31360000000000005</v>
      </c>
    </row>
    <row r="23" spans="1:15">
      <c r="A23" s="8" t="str">
        <f>'IA-Er'!B12</f>
        <v>A1-7</v>
      </c>
      <c r="B23" s="69" t="str">
        <f>'IA-Er'!C12</f>
        <v>Impedance mismatch in the receiving chain</v>
      </c>
      <c r="C23" s="221">
        <f>'IA-Er'!D12</f>
        <v>0.14000000000000001</v>
      </c>
      <c r="D23" s="221">
        <f>'IA-Er'!E12</f>
        <v>0.33</v>
      </c>
      <c r="E23" s="221">
        <f>'IA-Er'!F12</f>
        <v>0.33</v>
      </c>
      <c r="F23" s="8" t="str">
        <f>'IA-Er'!G12</f>
        <v>U-shaped</v>
      </c>
      <c r="G23" s="221">
        <f>'IA-Er'!H12</f>
        <v>1.4142135623730951</v>
      </c>
      <c r="H23" s="6">
        <v>1</v>
      </c>
      <c r="I23" s="220">
        <f t="shared" si="6"/>
        <v>9.899494936611665E-2</v>
      </c>
      <c r="J23" s="220">
        <f t="shared" si="1"/>
        <v>0.23334523779156069</v>
      </c>
      <c r="K23" s="220">
        <f t="shared" si="2"/>
        <v>0.23334523779156069</v>
      </c>
      <c r="L23" s="29"/>
      <c r="M23" s="20">
        <f t="shared" si="3"/>
        <v>9.7999999999999997E-3</v>
      </c>
      <c r="N23" s="20">
        <f t="shared" si="4"/>
        <v>5.4450000000000005E-2</v>
      </c>
      <c r="O23" s="20">
        <f t="shared" si="5"/>
        <v>5.4450000000000005E-2</v>
      </c>
    </row>
    <row r="24" spans="1:15">
      <c r="A24" s="8" t="str">
        <f>'IA-Er'!B13</f>
        <v>A1-8</v>
      </c>
      <c r="B24" s="69" t="str">
        <f>'IA-Er'!C13</f>
        <v>Random uncertainty</v>
      </c>
      <c r="C24" s="221">
        <f>'IA-Er'!D13</f>
        <v>0.1</v>
      </c>
      <c r="D24" s="221">
        <f>'IA-Er'!E13</f>
        <v>0.1</v>
      </c>
      <c r="E24" s="221">
        <f>'IA-Er'!F13</f>
        <v>0.1</v>
      </c>
      <c r="F24" s="8" t="str">
        <f>'IA-Er'!G13</f>
        <v>Rectangular</v>
      </c>
      <c r="G24" s="221">
        <f>'IA-Er'!H13</f>
        <v>1.7320508075688772</v>
      </c>
      <c r="H24" s="6">
        <v>1</v>
      </c>
      <c r="I24" s="220">
        <f t="shared" si="6"/>
        <v>5.7735026918962581E-2</v>
      </c>
      <c r="J24" s="220">
        <f t="shared" si="1"/>
        <v>5.7735026918962581E-2</v>
      </c>
      <c r="K24" s="220">
        <f t="shared" si="2"/>
        <v>5.7735026918962581E-2</v>
      </c>
      <c r="L24" s="29"/>
      <c r="M24" s="20">
        <f t="shared" si="3"/>
        <v>3.333333333333334E-3</v>
      </c>
      <c r="N24" s="20">
        <f t="shared" si="4"/>
        <v>3.333333333333334E-3</v>
      </c>
      <c r="O24" s="20">
        <f t="shared" si="5"/>
        <v>3.333333333333334E-3</v>
      </c>
    </row>
    <row r="25" spans="1:15">
      <c r="A25" s="387" t="s">
        <v>19</v>
      </c>
      <c r="B25" s="387"/>
      <c r="C25" s="387"/>
      <c r="D25" s="387"/>
      <c r="E25" s="387"/>
      <c r="F25" s="387"/>
      <c r="G25" s="387"/>
      <c r="H25" s="387"/>
      <c r="I25" s="387"/>
      <c r="J25" s="387"/>
      <c r="K25" s="254"/>
      <c r="L25" s="28"/>
      <c r="M25" s="20">
        <f t="shared" si="3"/>
        <v>0</v>
      </c>
      <c r="N25" s="20">
        <f t="shared" si="4"/>
        <v>0</v>
      </c>
      <c r="O25" s="20">
        <f t="shared" si="5"/>
        <v>0</v>
      </c>
    </row>
    <row r="26" spans="1:15" ht="22.5">
      <c r="A26" s="8" t="str">
        <f>'IA-Er'!B20</f>
        <v>A1-9</v>
      </c>
      <c r="B26" s="69" t="str">
        <f>'IA-Er'!C20</f>
        <v>Impedance mismatch between the receiving antenna and the network analyzer</v>
      </c>
      <c r="C26" s="221">
        <f>'IA-Er'!D20</f>
        <v>0.05</v>
      </c>
      <c r="D26" s="221">
        <f>'IA-Er'!E20</f>
        <v>0.05</v>
      </c>
      <c r="E26" s="221">
        <f>'IA-Er'!F20</f>
        <v>0.05</v>
      </c>
      <c r="F26" s="8" t="str">
        <f>'IA-Er'!G20</f>
        <v>U-shaped</v>
      </c>
      <c r="G26" s="221">
        <f>'IA-Er'!H20</f>
        <v>1.4142135623730951</v>
      </c>
      <c r="H26" s="6">
        <v>1</v>
      </c>
      <c r="I26" s="220">
        <f t="shared" ref="I26:I38" si="7">C26/$G26</f>
        <v>3.5355339059327376E-2</v>
      </c>
      <c r="J26" s="220">
        <f t="shared" ref="J26:J38" si="8">D26/$G26</f>
        <v>3.5355339059327376E-2</v>
      </c>
      <c r="K26" s="220">
        <f t="shared" ref="K26:K38" si="9">E26/$G26</f>
        <v>3.5355339059327376E-2</v>
      </c>
      <c r="L26" s="29"/>
      <c r="M26" s="20">
        <f t="shared" si="3"/>
        <v>1.25E-3</v>
      </c>
      <c r="N26" s="20">
        <f t="shared" si="4"/>
        <v>1.25E-3</v>
      </c>
      <c r="O26" s="20">
        <f t="shared" si="5"/>
        <v>1.25E-3</v>
      </c>
    </row>
    <row r="27" spans="1:15" ht="22.5">
      <c r="A27" s="8" t="str">
        <f>'IA-Er'!B21</f>
        <v>A1-10</v>
      </c>
      <c r="B27" s="69" t="str">
        <f>'IA-Er'!C21</f>
        <v>Positioning and pointing misalignment between the reference antenna and the receiving antenna</v>
      </c>
      <c r="C27" s="221">
        <f>'IA-Er'!D21</f>
        <v>0.01</v>
      </c>
      <c r="D27" s="221">
        <f>'IA-Er'!E21</f>
        <v>0.01</v>
      </c>
      <c r="E27" s="221">
        <f>'IA-Er'!F21</f>
        <v>0.01</v>
      </c>
      <c r="F27" s="8" t="str">
        <f>'IA-Er'!G21</f>
        <v>Rectangular</v>
      </c>
      <c r="G27" s="221">
        <f>'IA-Er'!H21</f>
        <v>1.7320508075688772</v>
      </c>
      <c r="H27" s="6">
        <v>1</v>
      </c>
      <c r="I27" s="220">
        <f t="shared" si="7"/>
        <v>5.773502691896258E-3</v>
      </c>
      <c r="J27" s="220">
        <f t="shared" si="8"/>
        <v>5.773502691896258E-3</v>
      </c>
      <c r="K27" s="220">
        <f t="shared" si="9"/>
        <v>5.773502691896258E-3</v>
      </c>
      <c r="L27" s="29"/>
      <c r="M27" s="20">
        <f t="shared" si="3"/>
        <v>3.3333333333333335E-5</v>
      </c>
      <c r="N27" s="20">
        <f t="shared" si="4"/>
        <v>3.3333333333333335E-5</v>
      </c>
      <c r="O27" s="20">
        <f t="shared" si="5"/>
        <v>3.3333333333333335E-5</v>
      </c>
    </row>
    <row r="28" spans="1:15" ht="22.5">
      <c r="A28" s="8" t="str">
        <f>'IA-Er'!B22</f>
        <v>A1-11</v>
      </c>
      <c r="B28" s="69" t="str">
        <f>'IA-Er'!C22</f>
        <v>Impedance mismatch between the reference antenna and the network analyzer.</v>
      </c>
      <c r="C28" s="221">
        <f>'IA-Er'!D22</f>
        <v>0.05</v>
      </c>
      <c r="D28" s="221">
        <f>'IA-Er'!E22</f>
        <v>0.05</v>
      </c>
      <c r="E28" s="221">
        <f>'IA-Er'!F22</f>
        <v>0.05</v>
      </c>
      <c r="F28" s="8" t="str">
        <f>'IA-Er'!G22</f>
        <v>U-shaped</v>
      </c>
      <c r="G28" s="221">
        <f>'IA-Er'!H22</f>
        <v>1.4142135623730951</v>
      </c>
      <c r="H28" s="6">
        <v>1</v>
      </c>
      <c r="I28" s="220">
        <f t="shared" si="7"/>
        <v>3.5355339059327376E-2</v>
      </c>
      <c r="J28" s="220">
        <f t="shared" si="8"/>
        <v>3.5355339059327376E-2</v>
      </c>
      <c r="K28" s="220">
        <f t="shared" si="9"/>
        <v>3.5355339059327376E-2</v>
      </c>
      <c r="L28" s="29"/>
      <c r="M28" s="20">
        <f t="shared" si="3"/>
        <v>1.25E-3</v>
      </c>
      <c r="N28" s="20">
        <f t="shared" si="4"/>
        <v>1.25E-3</v>
      </c>
      <c r="O28" s="20">
        <f t="shared" si="5"/>
        <v>1.25E-3</v>
      </c>
    </row>
    <row r="29" spans="1:15">
      <c r="A29" s="8" t="str">
        <f>'IA-Er'!B23</f>
        <v>A1-3</v>
      </c>
      <c r="B29" s="69" t="str">
        <f>'IA-Er'!C23</f>
        <v>Quality of quiet zone</v>
      </c>
      <c r="C29" s="221">
        <f>'IA-Er'!D23</f>
        <v>0.1</v>
      </c>
      <c r="D29" s="221">
        <f>'IA-Er'!E23</f>
        <v>0.1</v>
      </c>
      <c r="E29" s="221">
        <f>'IA-Er'!F23</f>
        <v>0.1</v>
      </c>
      <c r="F29" s="8" t="str">
        <f>'IA-Er'!G23</f>
        <v>Gaussian</v>
      </c>
      <c r="G29" s="221">
        <f>'IA-Er'!H23</f>
        <v>1</v>
      </c>
      <c r="H29" s="6">
        <v>1</v>
      </c>
      <c r="I29" s="220">
        <f t="shared" si="7"/>
        <v>0.1</v>
      </c>
      <c r="J29" s="220">
        <f t="shared" si="8"/>
        <v>0.1</v>
      </c>
      <c r="K29" s="220">
        <f t="shared" si="9"/>
        <v>0.1</v>
      </c>
      <c r="L29" s="29"/>
      <c r="M29" s="20">
        <f t="shared" si="3"/>
        <v>1.0000000000000002E-2</v>
      </c>
      <c r="N29" s="20">
        <f t="shared" si="4"/>
        <v>1.0000000000000002E-2</v>
      </c>
      <c r="O29" s="20">
        <f t="shared" si="5"/>
        <v>1.0000000000000002E-2</v>
      </c>
    </row>
    <row r="30" spans="1:15" ht="22.5">
      <c r="A30" s="8" t="str">
        <f>'IA-Er'!B24</f>
        <v>A1-4b</v>
      </c>
      <c r="B30" s="69" t="str">
        <f>'IA-Er'!C24</f>
        <v>Polarization mismatch between the reference antenna and the receiving antenna</v>
      </c>
      <c r="C30" s="221">
        <f>'IA-Er'!D24</f>
        <v>0.01</v>
      </c>
      <c r="D30" s="221">
        <f>'IA-Er'!E24</f>
        <v>0.01</v>
      </c>
      <c r="E30" s="221">
        <f>'IA-Er'!F24</f>
        <v>0.01</v>
      </c>
      <c r="F30" s="8" t="str">
        <f>'IA-Er'!G24</f>
        <v>Rectangular</v>
      </c>
      <c r="G30" s="221">
        <f>'IA-Er'!H24</f>
        <v>1.7320508075688772</v>
      </c>
      <c r="H30" s="6">
        <v>1</v>
      </c>
      <c r="I30" s="220">
        <f t="shared" si="7"/>
        <v>5.773502691896258E-3</v>
      </c>
      <c r="J30" s="220">
        <f t="shared" si="8"/>
        <v>5.773502691896258E-3</v>
      </c>
      <c r="K30" s="220">
        <f t="shared" si="9"/>
        <v>5.773502691896258E-3</v>
      </c>
      <c r="L30" s="29"/>
      <c r="M30" s="20">
        <f t="shared" si="3"/>
        <v>3.3333333333333335E-5</v>
      </c>
      <c r="N30" s="20">
        <f t="shared" si="4"/>
        <v>3.3333333333333335E-5</v>
      </c>
      <c r="O30" s="20">
        <f t="shared" si="5"/>
        <v>3.3333333333333335E-5</v>
      </c>
    </row>
    <row r="31" spans="1:15" ht="22.5">
      <c r="A31" s="8" t="str">
        <f>'IA-Er'!B25</f>
        <v>A1-5</v>
      </c>
      <c r="B31" s="69" t="str">
        <f>'IA-Er'!C25</f>
        <v>Mutual coupling between the reference antenna and the receiving antenna</v>
      </c>
      <c r="C31" s="221">
        <f>'IA-Er'!D25</f>
        <v>0</v>
      </c>
      <c r="D31" s="221">
        <f>'IA-Er'!E25</f>
        <v>0</v>
      </c>
      <c r="E31" s="221">
        <f>'IA-Er'!F25</f>
        <v>0</v>
      </c>
      <c r="F31" s="8" t="str">
        <f>'IA-Er'!G25</f>
        <v>Rectangular</v>
      </c>
      <c r="G31" s="221">
        <f>'IA-Er'!H25</f>
        <v>1.7320508075688772</v>
      </c>
      <c r="H31" s="6">
        <v>1</v>
      </c>
      <c r="I31" s="220">
        <f t="shared" si="7"/>
        <v>0</v>
      </c>
      <c r="J31" s="220">
        <f t="shared" si="8"/>
        <v>0</v>
      </c>
      <c r="K31" s="220">
        <f t="shared" si="9"/>
        <v>0</v>
      </c>
      <c r="L31" s="29"/>
      <c r="M31" s="20">
        <f t="shared" si="3"/>
        <v>0</v>
      </c>
      <c r="N31" s="20">
        <f t="shared" si="4"/>
        <v>0</v>
      </c>
      <c r="O31" s="20">
        <f t="shared" si="5"/>
        <v>0</v>
      </c>
    </row>
    <row r="32" spans="1:15">
      <c r="A32" s="8" t="str">
        <f>'IA-Er'!B26</f>
        <v>A1-6</v>
      </c>
      <c r="B32" s="69" t="str">
        <f>'IA-Er'!C26</f>
        <v>Phase curvature</v>
      </c>
      <c r="C32" s="221">
        <f>'IA-Er'!D26</f>
        <v>0.05</v>
      </c>
      <c r="D32" s="221">
        <f>'IA-Er'!E26</f>
        <v>0.05</v>
      </c>
      <c r="E32" s="221">
        <f>'IA-Er'!F26</f>
        <v>0.05</v>
      </c>
      <c r="F32" s="8" t="str">
        <f>'IA-Er'!G26</f>
        <v>Gaussian</v>
      </c>
      <c r="G32" s="221">
        <f>'IA-Er'!H26</f>
        <v>1</v>
      </c>
      <c r="H32" s="6">
        <v>1</v>
      </c>
      <c r="I32" s="220">
        <f t="shared" si="7"/>
        <v>0.05</v>
      </c>
      <c r="J32" s="220">
        <f t="shared" si="8"/>
        <v>0.05</v>
      </c>
      <c r="K32" s="220">
        <f t="shared" si="9"/>
        <v>0.05</v>
      </c>
      <c r="L32" s="29"/>
      <c r="M32" s="20">
        <f t="shared" si="3"/>
        <v>2.5000000000000005E-3</v>
      </c>
      <c r="N32" s="20">
        <f t="shared" si="4"/>
        <v>2.5000000000000005E-3</v>
      </c>
      <c r="O32" s="20">
        <f t="shared" si="5"/>
        <v>2.5000000000000005E-3</v>
      </c>
    </row>
    <row r="33" spans="1:17">
      <c r="A33" s="8" t="str">
        <f>TE!A7</f>
        <v>C1-3</v>
      </c>
      <c r="B33" s="69" t="str">
        <f>TE!B7</f>
        <v>Uncertainty of the network analyzer</v>
      </c>
      <c r="C33" s="221">
        <f>TE!C7</f>
        <v>0.13</v>
      </c>
      <c r="D33" s="221">
        <f>TE!D7</f>
        <v>0.2</v>
      </c>
      <c r="E33" s="221">
        <f>TE!E7</f>
        <v>0.2</v>
      </c>
      <c r="F33" s="8" t="str">
        <f>TE!F7</f>
        <v>Gaussian</v>
      </c>
      <c r="G33" s="221">
        <f>TE!G7</f>
        <v>1</v>
      </c>
      <c r="H33" s="6">
        <v>1</v>
      </c>
      <c r="I33" s="220">
        <f t="shared" si="7"/>
        <v>0.13</v>
      </c>
      <c r="J33" s="220">
        <f t="shared" si="8"/>
        <v>0.2</v>
      </c>
      <c r="K33" s="220">
        <f t="shared" si="9"/>
        <v>0.2</v>
      </c>
      <c r="L33" s="29"/>
      <c r="M33" s="20">
        <f t="shared" si="3"/>
        <v>1.6900000000000002E-2</v>
      </c>
      <c r="N33" s="20">
        <f t="shared" si="4"/>
        <v>4.0000000000000008E-2</v>
      </c>
      <c r="O33" s="20">
        <f t="shared" si="5"/>
        <v>4.0000000000000008E-2</v>
      </c>
    </row>
    <row r="34" spans="1:17">
      <c r="A34" s="8" t="str">
        <f>'IA-Er'!B28</f>
        <v>A1-12</v>
      </c>
      <c r="B34" s="69" t="str">
        <f>'IA-Er'!C28</f>
        <v>Influence of the reference antenna feed cable</v>
      </c>
      <c r="C34" s="221">
        <f>'IA-Er'!D28</f>
        <v>0.05</v>
      </c>
      <c r="D34" s="221">
        <f>'IA-Er'!E28</f>
        <v>0.05</v>
      </c>
      <c r="E34" s="221">
        <f>'IA-Er'!F28</f>
        <v>0.05</v>
      </c>
      <c r="F34" s="8" t="str">
        <f>'IA-Er'!G28</f>
        <v>Rectangular</v>
      </c>
      <c r="G34" s="221">
        <f>'IA-Er'!H28</f>
        <v>1.7320508075688772</v>
      </c>
      <c r="H34" s="6">
        <v>1</v>
      </c>
      <c r="I34" s="220">
        <f t="shared" si="7"/>
        <v>2.8867513459481291E-2</v>
      </c>
      <c r="J34" s="220">
        <f t="shared" si="8"/>
        <v>2.8867513459481291E-2</v>
      </c>
      <c r="K34" s="220">
        <f t="shared" si="9"/>
        <v>2.8867513459481291E-2</v>
      </c>
      <c r="L34" s="29"/>
      <c r="M34" s="20">
        <f t="shared" si="3"/>
        <v>8.333333333333335E-4</v>
      </c>
      <c r="N34" s="20">
        <f t="shared" si="4"/>
        <v>8.333333333333335E-4</v>
      </c>
      <c r="O34" s="20">
        <f t="shared" si="5"/>
        <v>8.333333333333335E-4</v>
      </c>
    </row>
    <row r="35" spans="1:17">
      <c r="A35" s="8" t="str">
        <f>'IA-Er'!B29</f>
        <v>A1-13</v>
      </c>
      <c r="B35" s="69" t="str">
        <f>'IA-Er'!C29</f>
        <v>Reference antenna feed cable loss measurement uncertainty</v>
      </c>
      <c r="C35" s="221">
        <f>'IA-Er'!D29</f>
        <v>0.06</v>
      </c>
      <c r="D35" s="221">
        <f>'IA-Er'!E29</f>
        <v>0.06</v>
      </c>
      <c r="E35" s="221">
        <f>'IA-Er'!F29</f>
        <v>0.06</v>
      </c>
      <c r="F35" s="8" t="str">
        <f>'IA-Er'!G29</f>
        <v>Gaussian</v>
      </c>
      <c r="G35" s="221">
        <f>'IA-Er'!H29</f>
        <v>1</v>
      </c>
      <c r="H35" s="6">
        <v>1</v>
      </c>
      <c r="I35" s="220">
        <f t="shared" si="7"/>
        <v>0.06</v>
      </c>
      <c r="J35" s="220">
        <f t="shared" si="8"/>
        <v>0.06</v>
      </c>
      <c r="K35" s="220">
        <f t="shared" si="9"/>
        <v>0.06</v>
      </c>
      <c r="L35" s="29"/>
      <c r="M35" s="20">
        <f t="shared" si="3"/>
        <v>3.5999999999999999E-3</v>
      </c>
      <c r="N35" s="20">
        <f t="shared" si="4"/>
        <v>3.5999999999999999E-3</v>
      </c>
      <c r="O35" s="20">
        <f t="shared" si="5"/>
        <v>3.5999999999999999E-3</v>
      </c>
    </row>
    <row r="36" spans="1:17">
      <c r="A36" s="8" t="str">
        <f>'IA-Er'!B30</f>
        <v>A1-14</v>
      </c>
      <c r="B36" s="69" t="str">
        <f>'IA-Er'!C30</f>
        <v>Influence of the receiving antenna feed cable</v>
      </c>
      <c r="C36" s="221">
        <f>'IA-Er'!D30</f>
        <v>0.05</v>
      </c>
      <c r="D36" s="221">
        <f>'IA-Er'!E30</f>
        <v>0.05</v>
      </c>
      <c r="E36" s="221">
        <f>'IA-Er'!F30</f>
        <v>0.05</v>
      </c>
      <c r="F36" s="8" t="str">
        <f>'IA-Er'!G30</f>
        <v>Rectangular</v>
      </c>
      <c r="G36" s="221">
        <f>'IA-Er'!H30</f>
        <v>1.7320508075688772</v>
      </c>
      <c r="H36" s="6">
        <v>1</v>
      </c>
      <c r="I36" s="220">
        <f t="shared" si="7"/>
        <v>2.8867513459481291E-2</v>
      </c>
      <c r="J36" s="220">
        <f t="shared" si="8"/>
        <v>2.8867513459481291E-2</v>
      </c>
      <c r="K36" s="220">
        <f t="shared" si="9"/>
        <v>2.8867513459481291E-2</v>
      </c>
      <c r="L36" s="29"/>
      <c r="M36" s="20">
        <f t="shared" si="3"/>
        <v>8.333333333333335E-4</v>
      </c>
      <c r="N36" s="20">
        <f t="shared" si="4"/>
        <v>8.333333333333335E-4</v>
      </c>
      <c r="O36" s="20">
        <f t="shared" si="5"/>
        <v>8.333333333333335E-4</v>
      </c>
    </row>
    <row r="37" spans="1:17">
      <c r="A37" s="8" t="str">
        <f>TE!A8</f>
        <v>C1-4</v>
      </c>
      <c r="B37" s="69" t="str">
        <f>TE!B8</f>
        <v>Uncertainty of the absolute gain of the reference antenna</v>
      </c>
      <c r="C37" s="221">
        <f>TE!C8</f>
        <v>0.50229473419497439</v>
      </c>
      <c r="D37" s="221">
        <f>TE!D8</f>
        <v>0.4330127018922193</v>
      </c>
      <c r="E37" s="221">
        <f>TE!E8</f>
        <v>0.4330127018922193</v>
      </c>
      <c r="F37" s="8" t="str">
        <f>TE!F8</f>
        <v>Rectangular</v>
      </c>
      <c r="G37" s="221">
        <f>TE!G8</f>
        <v>1.7320508075688772</v>
      </c>
      <c r="H37" s="6">
        <v>1</v>
      </c>
      <c r="I37" s="220">
        <f t="shared" si="7"/>
        <v>0.28999999999999998</v>
      </c>
      <c r="J37" s="220">
        <f t="shared" si="8"/>
        <v>0.25</v>
      </c>
      <c r="K37" s="220">
        <f t="shared" si="9"/>
        <v>0.25</v>
      </c>
      <c r="L37" s="29"/>
      <c r="M37" s="20">
        <f t="shared" si="3"/>
        <v>8.4099999999999994E-2</v>
      </c>
      <c r="N37" s="20">
        <f t="shared" si="4"/>
        <v>6.25E-2</v>
      </c>
      <c r="O37" s="20">
        <f t="shared" si="5"/>
        <v>6.25E-2</v>
      </c>
    </row>
    <row r="38" spans="1:17">
      <c r="A38" s="8" t="str">
        <f>'IA-Er'!B32</f>
        <v>A1-15</v>
      </c>
      <c r="B38" s="69" t="str">
        <f>'IA-Er'!C32</f>
        <v>Uncertainty of the absolute gain of the receiving antenna</v>
      </c>
      <c r="C38" s="221">
        <f>'IA-Er'!D32</f>
        <v>0</v>
      </c>
      <c r="D38" s="221">
        <f>'IA-Er'!E32</f>
        <v>0</v>
      </c>
      <c r="E38" s="221">
        <f>'IA-Er'!F32</f>
        <v>0</v>
      </c>
      <c r="F38" s="8" t="str">
        <f>'IA-Er'!G32</f>
        <v>Rectangular</v>
      </c>
      <c r="G38" s="221">
        <f>'IA-Er'!H32</f>
        <v>1.7320508075688772</v>
      </c>
      <c r="H38" s="6">
        <v>1</v>
      </c>
      <c r="I38" s="220">
        <f t="shared" si="7"/>
        <v>0</v>
      </c>
      <c r="J38" s="220">
        <f t="shared" si="8"/>
        <v>0</v>
      </c>
      <c r="K38" s="220">
        <f t="shared" si="9"/>
        <v>0</v>
      </c>
      <c r="L38" s="29"/>
      <c r="M38" s="20">
        <f t="shared" si="3"/>
        <v>0</v>
      </c>
      <c r="N38" s="20">
        <f t="shared" si="4"/>
        <v>0</v>
      </c>
      <c r="O38" s="20">
        <f t="shared" si="5"/>
        <v>0</v>
      </c>
    </row>
    <row r="39" spans="1:17">
      <c r="A39" s="389" t="s">
        <v>31</v>
      </c>
      <c r="B39" s="389"/>
      <c r="C39" s="389"/>
      <c r="D39" s="389"/>
      <c r="E39" s="389"/>
      <c r="F39" s="389"/>
      <c r="G39" s="389"/>
      <c r="H39" s="389"/>
      <c r="I39" s="7">
        <f t="shared" ref="I39:K40" si="10">M39</f>
        <v>0.58770741019660455</v>
      </c>
      <c r="J39" s="7">
        <f>N39</f>
        <v>0.73283695321674391</v>
      </c>
      <c r="K39" s="7">
        <f>O39</f>
        <v>0.73283695321674391</v>
      </c>
      <c r="L39" s="30"/>
      <c r="M39" s="20">
        <f>(SUM(M16:M38))^0.5</f>
        <v>0.58770741019660455</v>
      </c>
      <c r="N39" s="20">
        <f>(SUM(N16:N38))^0.5</f>
        <v>0.73283695321674391</v>
      </c>
      <c r="O39" s="20">
        <f>(SUM(O16:O38))^0.5</f>
        <v>0.73283695321674391</v>
      </c>
    </row>
    <row r="40" spans="1:17">
      <c r="A40" s="389" t="s">
        <v>130</v>
      </c>
      <c r="B40" s="389"/>
      <c r="C40" s="389"/>
      <c r="D40" s="389"/>
      <c r="E40" s="389"/>
      <c r="F40" s="389"/>
      <c r="G40" s="389"/>
      <c r="H40" s="389"/>
      <c r="I40" s="7">
        <f t="shared" si="10"/>
        <v>1.151906523985345</v>
      </c>
      <c r="J40" s="7">
        <f t="shared" si="10"/>
        <v>1.4363604283048181</v>
      </c>
      <c r="K40" s="7">
        <f t="shared" si="10"/>
        <v>1.4363604283048181</v>
      </c>
      <c r="L40" s="30"/>
      <c r="M40" s="20">
        <f>M39*1.96</f>
        <v>1.151906523985345</v>
      </c>
      <c r="N40" s="20">
        <f>N39*1.96</f>
        <v>1.4363604283048181</v>
      </c>
      <c r="O40" s="20">
        <f>O39*1.96</f>
        <v>1.4363604283048181</v>
      </c>
    </row>
    <row r="42" spans="1:17">
      <c r="Q42" s="209"/>
    </row>
    <row r="43" spans="1:17">
      <c r="A43" s="411" t="s">
        <v>465</v>
      </c>
      <c r="B43" s="411"/>
      <c r="C43" s="411"/>
      <c r="D43" s="411"/>
      <c r="E43" s="411"/>
      <c r="F43" s="411"/>
      <c r="G43" s="411"/>
      <c r="H43" s="411"/>
      <c r="I43" s="411"/>
      <c r="J43" s="411"/>
      <c r="K43" s="411"/>
    </row>
    <row r="44" spans="1:17">
      <c r="A44" s="395" t="s">
        <v>35</v>
      </c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M44" s="394" t="s">
        <v>103</v>
      </c>
      <c r="N44" s="394"/>
      <c r="O44" s="394"/>
    </row>
    <row r="45" spans="1:17" ht="13.5" customHeight="1">
      <c r="A45" s="382" t="s">
        <v>0</v>
      </c>
      <c r="B45" s="400" t="s">
        <v>1</v>
      </c>
      <c r="C45" s="383" t="s">
        <v>2</v>
      </c>
      <c r="D45" s="383"/>
      <c r="E45" s="383"/>
      <c r="F45" s="382" t="s">
        <v>3</v>
      </c>
      <c r="G45" s="383" t="s">
        <v>4</v>
      </c>
      <c r="H45" s="391" t="s">
        <v>5</v>
      </c>
      <c r="I45" s="384" t="s">
        <v>6</v>
      </c>
      <c r="J45" s="384"/>
      <c r="K45" s="384"/>
      <c r="L45" s="34"/>
      <c r="M45" s="394"/>
      <c r="N45" s="394"/>
      <c r="O45" s="394"/>
    </row>
    <row r="46" spans="1:17" ht="24.75" thickBot="1">
      <c r="A46" s="382"/>
      <c r="B46" s="400"/>
      <c r="C46" s="251" t="s">
        <v>508</v>
      </c>
      <c r="D46" s="252" t="s">
        <v>507</v>
      </c>
      <c r="E46" s="253" t="s">
        <v>509</v>
      </c>
      <c r="F46" s="382"/>
      <c r="G46" s="383"/>
      <c r="H46" s="391"/>
      <c r="I46" s="251" t="s">
        <v>508</v>
      </c>
      <c r="J46" s="252" t="s">
        <v>507</v>
      </c>
      <c r="K46" s="253" t="s">
        <v>509</v>
      </c>
      <c r="L46" s="35"/>
      <c r="M46" s="394"/>
      <c r="N46" s="394"/>
      <c r="O46" s="394"/>
    </row>
    <row r="47" spans="1:17">
      <c r="A47" s="387" t="s">
        <v>7</v>
      </c>
      <c r="B47" s="387"/>
      <c r="C47" s="387"/>
      <c r="D47" s="387"/>
      <c r="E47" s="387"/>
      <c r="F47" s="387"/>
      <c r="G47" s="387"/>
      <c r="H47" s="387"/>
      <c r="I47" s="387"/>
      <c r="J47" s="387"/>
      <c r="K47" s="254"/>
      <c r="L47" s="28"/>
      <c r="M47" s="19"/>
      <c r="N47" s="19"/>
      <c r="O47" s="19"/>
    </row>
    <row r="48" spans="1:17">
      <c r="A48" s="8" t="str">
        <f>'CATR-Er'!B5</f>
        <v>A2-1a</v>
      </c>
      <c r="B48" s="69" t="str">
        <f>'CATR-Er'!C5</f>
        <v>Misalignment DUT &amp; pointing error for EIRP</v>
      </c>
      <c r="C48" s="221">
        <f>'CATR-Er'!D5</f>
        <v>0</v>
      </c>
      <c r="D48" s="221">
        <f>'CATR-Er'!E5</f>
        <v>0</v>
      </c>
      <c r="E48" s="221">
        <f>'CATR-Er'!F5</f>
        <v>0</v>
      </c>
      <c r="F48" s="8" t="str">
        <f>'CATR-Er'!G5</f>
        <v>Exp. normal</v>
      </c>
      <c r="G48" s="221">
        <f>'CATR-Er'!H5</f>
        <v>2</v>
      </c>
      <c r="H48" s="8">
        <v>1</v>
      </c>
      <c r="I48" s="220">
        <f t="shared" ref="I48:I52" si="11">C48/$G48</f>
        <v>0</v>
      </c>
      <c r="J48" s="220">
        <f t="shared" ref="J48:J53" si="12">D48/$G48</f>
        <v>0</v>
      </c>
      <c r="K48" s="220">
        <f t="shared" ref="K48:K53" si="13">E48/$G48</f>
        <v>0</v>
      </c>
      <c r="L48" s="36"/>
      <c r="M48" s="20">
        <f>I48^2</f>
        <v>0</v>
      </c>
      <c r="N48" s="20">
        <f>J48^2</f>
        <v>0</v>
      </c>
      <c r="O48" s="20">
        <f>K48^2</f>
        <v>0</v>
      </c>
    </row>
    <row r="49" spans="1:15">
      <c r="A49" s="16" t="str">
        <f>TE!A23</f>
        <v>C3-1</v>
      </c>
      <c r="B49" s="99" t="str">
        <f>TE!B23</f>
        <v>DL-RS MU derived from conducted spec</v>
      </c>
      <c r="C49" s="222">
        <f>TE!C23</f>
        <v>0.41</v>
      </c>
      <c r="D49" s="222">
        <f>TE!D23</f>
        <v>0.56000000000000005</v>
      </c>
      <c r="E49" s="222">
        <f>TE!E23</f>
        <v>0.56000000000000005</v>
      </c>
      <c r="F49" s="16" t="str">
        <f>TE!F23</f>
        <v>Gaussian</v>
      </c>
      <c r="G49" s="222">
        <f>TE!G23</f>
        <v>1</v>
      </c>
      <c r="H49" s="8">
        <v>1</v>
      </c>
      <c r="I49" s="220">
        <f t="shared" si="11"/>
        <v>0.41</v>
      </c>
      <c r="J49" s="220">
        <f t="shared" si="12"/>
        <v>0.56000000000000005</v>
      </c>
      <c r="K49" s="220">
        <f t="shared" si="13"/>
        <v>0.56000000000000005</v>
      </c>
      <c r="L49" s="36"/>
      <c r="M49" s="20">
        <f t="shared" ref="M49:O66" si="14">I49^2</f>
        <v>0.16809999999999997</v>
      </c>
      <c r="N49" s="20">
        <f t="shared" si="14"/>
        <v>0.31360000000000005</v>
      </c>
      <c r="O49" s="20">
        <f t="shared" si="14"/>
        <v>0.31360000000000005</v>
      </c>
    </row>
    <row r="50" spans="1:15">
      <c r="A50" s="8" t="str">
        <f>'CATR-Er'!B8</f>
        <v>A2-2a</v>
      </c>
      <c r="B50" s="69" t="str">
        <f>'CATR-Er'!C8</f>
        <v>Standing wave between DUT and test range antenna</v>
      </c>
      <c r="C50" s="221">
        <f>'CATR-Er'!D8</f>
        <v>0.21</v>
      </c>
      <c r="D50" s="221">
        <f>'CATR-Er'!E8</f>
        <v>0.21</v>
      </c>
      <c r="E50" s="221">
        <f>'CATR-Er'!F8</f>
        <v>0.21</v>
      </c>
      <c r="F50" s="8" t="str">
        <f>'CATR-Er'!G8</f>
        <v>U-shaped</v>
      </c>
      <c r="G50" s="221">
        <f>'CATR-Er'!H8</f>
        <v>1.4142135623730951</v>
      </c>
      <c r="H50" s="8">
        <v>1</v>
      </c>
      <c r="I50" s="220">
        <f t="shared" si="11"/>
        <v>0.14849242404917495</v>
      </c>
      <c r="J50" s="220">
        <f t="shared" si="12"/>
        <v>0.14849242404917495</v>
      </c>
      <c r="K50" s="220">
        <f t="shared" si="13"/>
        <v>0.14849242404917495</v>
      </c>
      <c r="L50" s="36"/>
      <c r="M50" s="20">
        <f t="shared" si="14"/>
        <v>2.2049999999999993E-2</v>
      </c>
      <c r="N50" s="20">
        <f t="shared" si="14"/>
        <v>2.2049999999999993E-2</v>
      </c>
      <c r="O50" s="20">
        <f t="shared" si="14"/>
        <v>2.2049999999999993E-2</v>
      </c>
    </row>
    <row r="51" spans="1:15" ht="22.5">
      <c r="A51" s="8" t="str">
        <f>'CATR-Er'!B9</f>
        <v>A2-3</v>
      </c>
      <c r="B51" s="69" t="str">
        <f>'CATR-Er'!C9</f>
        <v>RF leakage (SGH connector terminated &amp; test range antenna connector cable terminated)</v>
      </c>
      <c r="C51" s="221">
        <f>'CATR-Er'!D9</f>
        <v>1.1999999999999999E-3</v>
      </c>
      <c r="D51" s="221">
        <f>'CATR-Er'!E9</f>
        <v>1.1999999999999999E-3</v>
      </c>
      <c r="E51" s="221">
        <f>'CATR-Er'!F9</f>
        <v>1.1999999999999999E-3</v>
      </c>
      <c r="F51" s="8" t="str">
        <f>'CATR-Er'!G9</f>
        <v>Gaussian</v>
      </c>
      <c r="G51" s="221">
        <f>'CATR-Er'!H9</f>
        <v>1</v>
      </c>
      <c r="H51" s="8">
        <v>1</v>
      </c>
      <c r="I51" s="220">
        <f t="shared" si="11"/>
        <v>1.1999999999999999E-3</v>
      </c>
      <c r="J51" s="220">
        <f t="shared" si="12"/>
        <v>1.1999999999999999E-3</v>
      </c>
      <c r="K51" s="220">
        <f t="shared" si="13"/>
        <v>1.1999999999999999E-3</v>
      </c>
      <c r="L51" s="36"/>
      <c r="M51" s="20">
        <f t="shared" si="14"/>
        <v>1.4399999999999998E-6</v>
      </c>
      <c r="N51" s="20">
        <f t="shared" si="14"/>
        <v>1.4399999999999998E-6</v>
      </c>
      <c r="O51" s="20">
        <f t="shared" si="14"/>
        <v>1.4399999999999998E-6</v>
      </c>
    </row>
    <row r="52" spans="1:15">
      <c r="A52" s="8" t="str">
        <f>'CATR-Er'!B10</f>
        <v>A2-4a</v>
      </c>
      <c r="B52" s="69" t="str">
        <f>'CATR-Er'!C10</f>
        <v>QZ ripple DUT</v>
      </c>
      <c r="C52" s="221">
        <f>'CATR-Er'!D10</f>
        <v>9.2799999999999994E-2</v>
      </c>
      <c r="D52" s="221">
        <f>'CATR-Er'!E10</f>
        <v>9.2799999999999994E-2</v>
      </c>
      <c r="E52" s="221">
        <f>'CATR-Er'!F10</f>
        <v>9.2799999999999994E-2</v>
      </c>
      <c r="F52" s="8" t="str">
        <f>'CATR-Er'!G10</f>
        <v xml:space="preserve">Gaussian </v>
      </c>
      <c r="G52" s="221">
        <f>'CATR-Er'!H10</f>
        <v>1</v>
      </c>
      <c r="H52" s="8">
        <v>1</v>
      </c>
      <c r="I52" s="220">
        <f t="shared" si="11"/>
        <v>9.2799999999999994E-2</v>
      </c>
      <c r="J52" s="220">
        <f t="shared" si="12"/>
        <v>9.2799999999999994E-2</v>
      </c>
      <c r="K52" s="220">
        <f t="shared" si="13"/>
        <v>9.2799999999999994E-2</v>
      </c>
      <c r="L52" s="36"/>
      <c r="M52" s="20">
        <f t="shared" si="14"/>
        <v>8.6118399999999991E-3</v>
      </c>
      <c r="N52" s="20">
        <f t="shared" si="14"/>
        <v>8.6118399999999991E-3</v>
      </c>
      <c r="O52" s="20">
        <f t="shared" si="14"/>
        <v>8.6118399999999991E-3</v>
      </c>
    </row>
    <row r="53" spans="1:15">
      <c r="A53" s="8" t="str">
        <f>'CATR-Er'!B12</f>
        <v>A2-12</v>
      </c>
      <c r="B53" s="69" t="str">
        <f>'CATR-Er'!C12</f>
        <v>Frequency flatness</v>
      </c>
      <c r="C53" s="221">
        <f>'CATR-Er'!D12</f>
        <v>0.25</v>
      </c>
      <c r="D53" s="221">
        <f>'CATR-Er'!E12</f>
        <v>0.25</v>
      </c>
      <c r="E53" s="221">
        <f>'CATR-Er'!F12</f>
        <v>0.25</v>
      </c>
      <c r="F53" s="8" t="str">
        <f>'CATR-Er'!G12</f>
        <v xml:space="preserve">Gaussian </v>
      </c>
      <c r="G53" s="221">
        <f>'CATR-Er'!H12</f>
        <v>1</v>
      </c>
      <c r="H53" s="8">
        <v>1</v>
      </c>
      <c r="I53" s="241">
        <f t="shared" ref="I53" si="15">C53/$G53</f>
        <v>0.25</v>
      </c>
      <c r="J53" s="241">
        <f t="shared" si="12"/>
        <v>0.25</v>
      </c>
      <c r="K53" s="241">
        <f t="shared" si="13"/>
        <v>0.25</v>
      </c>
      <c r="L53" s="36"/>
      <c r="M53" s="20">
        <f t="shared" ref="M53" si="16">I53^2</f>
        <v>6.25E-2</v>
      </c>
      <c r="N53" s="20">
        <f t="shared" ref="N53" si="17">J53^2</f>
        <v>6.25E-2</v>
      </c>
      <c r="O53" s="20">
        <f t="shared" ref="O53" si="18">K53^2</f>
        <v>6.25E-2</v>
      </c>
    </row>
    <row r="54" spans="1:15">
      <c r="A54" s="387" t="s">
        <v>19</v>
      </c>
      <c r="B54" s="387"/>
      <c r="C54" s="387"/>
      <c r="D54" s="387"/>
      <c r="E54" s="387"/>
      <c r="F54" s="387"/>
      <c r="G54" s="387"/>
      <c r="H54" s="387"/>
      <c r="I54" s="387"/>
      <c r="J54" s="387"/>
      <c r="K54" s="254"/>
      <c r="L54" s="28"/>
      <c r="M54" s="20">
        <f t="shared" si="14"/>
        <v>0</v>
      </c>
      <c r="N54" s="20">
        <f t="shared" si="14"/>
        <v>0</v>
      </c>
      <c r="O54" s="20">
        <f t="shared" si="14"/>
        <v>0</v>
      </c>
    </row>
    <row r="55" spans="1:15">
      <c r="A55" s="8">
        <v>6</v>
      </c>
      <c r="B55" s="96" t="s">
        <v>40</v>
      </c>
      <c r="C55" s="221">
        <f>'CATR-Er'!D20</f>
        <v>0.13</v>
      </c>
      <c r="D55" s="221">
        <f>'CATR-Er'!E20</f>
        <v>0.2</v>
      </c>
      <c r="E55" s="221">
        <f>'CATR-Er'!F20</f>
        <v>0.2</v>
      </c>
      <c r="F55" s="8" t="str">
        <f>'CATR-Er'!G20</f>
        <v>Gaussian</v>
      </c>
      <c r="G55" s="221">
        <f>'CATR-Er'!H20</f>
        <v>1</v>
      </c>
      <c r="H55" s="8">
        <v>1</v>
      </c>
      <c r="I55" s="220">
        <f t="shared" ref="I55:I66" si="19">C55/$G55</f>
        <v>0.13</v>
      </c>
      <c r="J55" s="220">
        <f t="shared" ref="J55:J66" si="20">D55/$G55</f>
        <v>0.2</v>
      </c>
      <c r="K55" s="220">
        <f t="shared" ref="K55:K66" si="21">E55/$G55</f>
        <v>0.2</v>
      </c>
      <c r="L55" s="36"/>
      <c r="M55" s="20">
        <f t="shared" si="14"/>
        <v>1.6900000000000002E-2</v>
      </c>
      <c r="N55" s="20">
        <f t="shared" si="14"/>
        <v>4.0000000000000008E-2</v>
      </c>
      <c r="O55" s="20">
        <f t="shared" si="14"/>
        <v>4.0000000000000008E-2</v>
      </c>
    </row>
    <row r="56" spans="1:15" ht="22.5">
      <c r="A56" s="8">
        <v>7</v>
      </c>
      <c r="B56" s="96" t="s">
        <v>41</v>
      </c>
      <c r="C56" s="221">
        <f>'CATR-Er'!D21</f>
        <v>0.127</v>
      </c>
      <c r="D56" s="221">
        <f>'CATR-Er'!E21</f>
        <v>0.32500000000000001</v>
      </c>
      <c r="E56" s="221">
        <f>'CATR-Er'!F21</f>
        <v>0.32500000000000001</v>
      </c>
      <c r="F56" s="8" t="str">
        <f>'CATR-Er'!G21</f>
        <v>U-shaped</v>
      </c>
      <c r="G56" s="221">
        <f>'CATR-Er'!H21</f>
        <v>1.4142135623730951</v>
      </c>
      <c r="H56" s="8">
        <v>1</v>
      </c>
      <c r="I56" s="220">
        <f t="shared" si="19"/>
        <v>8.9802561210691537E-2</v>
      </c>
      <c r="J56" s="220">
        <f t="shared" si="20"/>
        <v>0.22980970388562794</v>
      </c>
      <c r="K56" s="220">
        <f t="shared" si="21"/>
        <v>0.22980970388562794</v>
      </c>
      <c r="L56" s="36"/>
      <c r="M56" s="20">
        <f t="shared" si="14"/>
        <v>8.0645000000000005E-3</v>
      </c>
      <c r="N56" s="20">
        <f t="shared" si="14"/>
        <v>5.2812499999999998E-2</v>
      </c>
      <c r="O56" s="20">
        <f t="shared" si="14"/>
        <v>5.2812499999999998E-2</v>
      </c>
    </row>
    <row r="57" spans="1:15">
      <c r="A57" s="8">
        <v>8</v>
      </c>
      <c r="B57" s="96" t="s">
        <v>42</v>
      </c>
      <c r="C57" s="221">
        <f>'CATR-Er'!D22</f>
        <v>0.18</v>
      </c>
      <c r="D57" s="221">
        <f>'CATR-Er'!E22</f>
        <v>0.18</v>
      </c>
      <c r="E57" s="221">
        <f>'CATR-Er'!F22</f>
        <v>0.18</v>
      </c>
      <c r="F57" s="8" t="str">
        <f>'CATR-Er'!G22</f>
        <v>Rectangular</v>
      </c>
      <c r="G57" s="221">
        <f>'CATR-Er'!H22</f>
        <v>1.7320508075688772</v>
      </c>
      <c r="H57" s="8">
        <v>1</v>
      </c>
      <c r="I57" s="220">
        <f t="shared" si="19"/>
        <v>0.10392304845413264</v>
      </c>
      <c r="J57" s="220">
        <f t="shared" si="20"/>
        <v>0.10392304845413264</v>
      </c>
      <c r="K57" s="220">
        <f t="shared" si="21"/>
        <v>0.10392304845413264</v>
      </c>
      <c r="L57" s="36"/>
      <c r="M57" s="20">
        <f t="shared" si="14"/>
        <v>1.0800000000000001E-2</v>
      </c>
      <c r="N57" s="20">
        <f t="shared" si="14"/>
        <v>1.0800000000000001E-2</v>
      </c>
      <c r="O57" s="20">
        <f t="shared" si="14"/>
        <v>1.0800000000000001E-2</v>
      </c>
    </row>
    <row r="58" spans="1:15">
      <c r="A58" s="8">
        <v>9</v>
      </c>
      <c r="B58" s="96" t="s">
        <v>38</v>
      </c>
      <c r="C58" s="221">
        <f>'CATR-Er'!D23</f>
        <v>1.1999999999999999E-3</v>
      </c>
      <c r="D58" s="221">
        <f>'CATR-Er'!E23</f>
        <v>1.1999999999999999E-3</v>
      </c>
      <c r="E58" s="221">
        <f>'CATR-Er'!F23</f>
        <v>1.1999999999999999E-3</v>
      </c>
      <c r="F58" s="8" t="str">
        <f>'CATR-Er'!G23</f>
        <v>Gaussian</v>
      </c>
      <c r="G58" s="221">
        <f>'CATR-Er'!H23</f>
        <v>1</v>
      </c>
      <c r="H58" s="8">
        <v>1</v>
      </c>
      <c r="I58" s="220">
        <f t="shared" si="19"/>
        <v>1.1999999999999999E-3</v>
      </c>
      <c r="J58" s="220">
        <f t="shared" si="20"/>
        <v>1.1999999999999999E-3</v>
      </c>
      <c r="K58" s="220">
        <f t="shared" si="21"/>
        <v>1.1999999999999999E-3</v>
      </c>
      <c r="L58" s="36"/>
      <c r="M58" s="20">
        <f t="shared" si="14"/>
        <v>1.4399999999999998E-6</v>
      </c>
      <c r="N58" s="20">
        <f t="shared" si="14"/>
        <v>1.4399999999999998E-6</v>
      </c>
      <c r="O58" s="20">
        <f t="shared" si="14"/>
        <v>1.4399999999999998E-6</v>
      </c>
    </row>
    <row r="59" spans="1:15">
      <c r="A59" s="8">
        <v>10</v>
      </c>
      <c r="B59" s="96" t="s">
        <v>43</v>
      </c>
      <c r="C59" s="221">
        <f>'CATR-Er'!D24</f>
        <v>2.1999999999999999E-2</v>
      </c>
      <c r="D59" s="221">
        <f>'CATR-Er'!E24</f>
        <v>2.1999999999999999E-2</v>
      </c>
      <c r="E59" s="221">
        <f>'CATR-Er'!F24</f>
        <v>2.1999999999999999E-2</v>
      </c>
      <c r="F59" s="8" t="str">
        <f>'CATR-Er'!G24</f>
        <v>U-shaped</v>
      </c>
      <c r="G59" s="221">
        <f>'CATR-Er'!H24</f>
        <v>1.4142135623730951</v>
      </c>
      <c r="H59" s="8">
        <v>1</v>
      </c>
      <c r="I59" s="220">
        <f t="shared" si="19"/>
        <v>1.5556349186104044E-2</v>
      </c>
      <c r="J59" s="220">
        <f t="shared" si="20"/>
        <v>1.5556349186104044E-2</v>
      </c>
      <c r="K59" s="220">
        <f t="shared" si="21"/>
        <v>1.5556349186104044E-2</v>
      </c>
      <c r="L59" s="36"/>
      <c r="M59" s="20">
        <f t="shared" si="14"/>
        <v>2.4199999999999995E-4</v>
      </c>
      <c r="N59" s="20">
        <f t="shared" si="14"/>
        <v>2.4199999999999995E-4</v>
      </c>
      <c r="O59" s="20">
        <f t="shared" si="14"/>
        <v>2.4199999999999995E-4</v>
      </c>
    </row>
    <row r="60" spans="1:15">
      <c r="A60" s="8">
        <v>11</v>
      </c>
      <c r="B60" s="96" t="s">
        <v>44</v>
      </c>
      <c r="C60" s="221">
        <f>'CATR-Er'!D25</f>
        <v>0.50229473419497439</v>
      </c>
      <c r="D60" s="221">
        <f>'CATR-Er'!E25</f>
        <v>0.4330127018922193</v>
      </c>
      <c r="E60" s="221">
        <f>'CATR-Er'!F25</f>
        <v>0.4330127018922193</v>
      </c>
      <c r="F60" s="8" t="str">
        <f>'CATR-Er'!G25</f>
        <v>Rectangular</v>
      </c>
      <c r="G60" s="221">
        <f>'CATR-Er'!H25</f>
        <v>1.7320508075688772</v>
      </c>
      <c r="H60" s="8">
        <v>1</v>
      </c>
      <c r="I60" s="220">
        <f t="shared" si="19"/>
        <v>0.28999999999999998</v>
      </c>
      <c r="J60" s="220">
        <f t="shared" si="20"/>
        <v>0.25</v>
      </c>
      <c r="K60" s="220">
        <f t="shared" si="21"/>
        <v>0.25</v>
      </c>
      <c r="L60" s="36"/>
      <c r="M60" s="20">
        <f t="shared" si="14"/>
        <v>8.4099999999999994E-2</v>
      </c>
      <c r="N60" s="20">
        <f t="shared" si="14"/>
        <v>6.25E-2</v>
      </c>
      <c r="O60" s="20">
        <f t="shared" si="14"/>
        <v>6.25E-2</v>
      </c>
    </row>
    <row r="61" spans="1:15">
      <c r="A61" s="8">
        <v>12</v>
      </c>
      <c r="B61" s="96" t="s">
        <v>45</v>
      </c>
      <c r="C61" s="221">
        <f>'CATR-Er'!D26</f>
        <v>0</v>
      </c>
      <c r="D61" s="221">
        <f>'CATR-Er'!E26</f>
        <v>0</v>
      </c>
      <c r="E61" s="221">
        <f>'CATR-Er'!F26</f>
        <v>0</v>
      </c>
      <c r="F61" s="8" t="str">
        <f>'CATR-Er'!G26</f>
        <v xml:space="preserve">Exp. normal </v>
      </c>
      <c r="G61" s="221">
        <f>'CATR-Er'!H26</f>
        <v>2</v>
      </c>
      <c r="H61" s="8">
        <v>1</v>
      </c>
      <c r="I61" s="220">
        <f t="shared" si="19"/>
        <v>0</v>
      </c>
      <c r="J61" s="220">
        <f t="shared" si="20"/>
        <v>0</v>
      </c>
      <c r="K61" s="220">
        <f t="shared" si="21"/>
        <v>0</v>
      </c>
      <c r="L61" s="36"/>
      <c r="M61" s="20">
        <f t="shared" si="14"/>
        <v>0</v>
      </c>
      <c r="N61" s="20">
        <f t="shared" si="14"/>
        <v>0</v>
      </c>
      <c r="O61" s="20">
        <f t="shared" si="14"/>
        <v>0</v>
      </c>
    </row>
    <row r="62" spans="1:15">
      <c r="A62" s="8">
        <v>13</v>
      </c>
      <c r="B62" s="96" t="s">
        <v>46</v>
      </c>
      <c r="C62" s="221">
        <f>'CATR-Er'!D27</f>
        <v>0.5</v>
      </c>
      <c r="D62" s="221">
        <f>'CATR-Er'!E27</f>
        <v>0.5</v>
      </c>
      <c r="E62" s="221">
        <f>'CATR-Er'!F27</f>
        <v>0.5</v>
      </c>
      <c r="F62" s="8" t="str">
        <f>'CATR-Er'!G27</f>
        <v>Exp. normal</v>
      </c>
      <c r="G62" s="221">
        <f>'CATR-Er'!H27</f>
        <v>2</v>
      </c>
      <c r="H62" s="8">
        <v>1</v>
      </c>
      <c r="I62" s="220">
        <f t="shared" si="19"/>
        <v>0.25</v>
      </c>
      <c r="J62" s="220">
        <f t="shared" si="20"/>
        <v>0.25</v>
      </c>
      <c r="K62" s="220">
        <f t="shared" si="21"/>
        <v>0.25</v>
      </c>
      <c r="L62" s="36"/>
      <c r="M62" s="20">
        <f t="shared" si="14"/>
        <v>6.25E-2</v>
      </c>
      <c r="N62" s="20">
        <f t="shared" si="14"/>
        <v>6.25E-2</v>
      </c>
      <c r="O62" s="20">
        <f t="shared" si="14"/>
        <v>6.25E-2</v>
      </c>
    </row>
    <row r="63" spans="1:15">
      <c r="A63" s="8">
        <v>14</v>
      </c>
      <c r="B63" s="96" t="s">
        <v>47</v>
      </c>
      <c r="C63" s="221">
        <f>'CATR-Er'!D28</f>
        <v>4.8000000000000001E-2</v>
      </c>
      <c r="D63" s="221">
        <f>'CATR-Er'!E28</f>
        <v>4.8000000000000001E-2</v>
      </c>
      <c r="E63" s="221">
        <f>'CATR-Er'!F28</f>
        <v>4.8000000000000001E-2</v>
      </c>
      <c r="F63" s="8" t="str">
        <f>'CATR-Er'!G28</f>
        <v>U-shaped</v>
      </c>
      <c r="G63" s="221">
        <f>'CATR-Er'!H28</f>
        <v>1.4142135623730951</v>
      </c>
      <c r="H63" s="8">
        <v>1</v>
      </c>
      <c r="I63" s="220">
        <f t="shared" si="19"/>
        <v>3.3941125496954279E-2</v>
      </c>
      <c r="J63" s="220">
        <f t="shared" si="20"/>
        <v>3.3941125496954279E-2</v>
      </c>
      <c r="K63" s="220">
        <f t="shared" si="21"/>
        <v>3.3941125496954279E-2</v>
      </c>
      <c r="L63" s="36"/>
      <c r="M63" s="20">
        <f t="shared" si="14"/>
        <v>1.1519999999999998E-3</v>
      </c>
      <c r="N63" s="20">
        <f t="shared" si="14"/>
        <v>1.1519999999999998E-3</v>
      </c>
      <c r="O63" s="20">
        <f t="shared" si="14"/>
        <v>1.1519999999999998E-3</v>
      </c>
    </row>
    <row r="64" spans="1:15">
      <c r="A64" s="8">
        <v>15</v>
      </c>
      <c r="B64" s="96" t="s">
        <v>48</v>
      </c>
      <c r="C64" s="221">
        <f>'CATR-Er'!D29</f>
        <v>0.09</v>
      </c>
      <c r="D64" s="221">
        <f>'CATR-Er'!E29</f>
        <v>0.09</v>
      </c>
      <c r="E64" s="221">
        <f>'CATR-Er'!F29</f>
        <v>0.09</v>
      </c>
      <c r="F64" s="8" t="str">
        <f>'CATR-Er'!G29</f>
        <v>U-shaped</v>
      </c>
      <c r="G64" s="221">
        <f>'CATR-Er'!H29</f>
        <v>1.4142135623730951</v>
      </c>
      <c r="H64" s="8">
        <v>1</v>
      </c>
      <c r="I64" s="220">
        <f t="shared" si="19"/>
        <v>6.3639610306789274E-2</v>
      </c>
      <c r="J64" s="220">
        <f t="shared" si="20"/>
        <v>6.3639610306789274E-2</v>
      </c>
      <c r="K64" s="220">
        <f t="shared" si="21"/>
        <v>6.3639610306789274E-2</v>
      </c>
      <c r="L64" s="36"/>
      <c r="M64" s="20">
        <f t="shared" si="14"/>
        <v>4.0499999999999998E-3</v>
      </c>
      <c r="N64" s="20">
        <f t="shared" si="14"/>
        <v>4.0499999999999998E-3</v>
      </c>
      <c r="O64" s="20">
        <f t="shared" si="14"/>
        <v>4.0499999999999998E-3</v>
      </c>
    </row>
    <row r="65" spans="1:17">
      <c r="A65" s="8">
        <v>16</v>
      </c>
      <c r="B65" s="96" t="s">
        <v>49</v>
      </c>
      <c r="C65" s="221">
        <f>'CATR-Er'!D30</f>
        <v>8.9999999999999993E-3</v>
      </c>
      <c r="D65" s="221">
        <f>'CATR-Er'!E30</f>
        <v>8.9999999999999993E-3</v>
      </c>
      <c r="E65" s="221">
        <f>'CATR-Er'!F30</f>
        <v>8.9999999999999993E-3</v>
      </c>
      <c r="F65" s="8" t="str">
        <f>'CATR-Er'!G30</f>
        <v>Gaussian</v>
      </c>
      <c r="G65" s="221">
        <f>'CATR-Er'!H30</f>
        <v>1</v>
      </c>
      <c r="H65" s="8">
        <v>1</v>
      </c>
      <c r="I65" s="220">
        <f t="shared" si="19"/>
        <v>8.9999999999999993E-3</v>
      </c>
      <c r="J65" s="220">
        <f t="shared" si="20"/>
        <v>8.9999999999999993E-3</v>
      </c>
      <c r="K65" s="220">
        <f t="shared" si="21"/>
        <v>8.9999999999999993E-3</v>
      </c>
      <c r="L65" s="36"/>
      <c r="M65" s="20">
        <f t="shared" si="14"/>
        <v>8.099999999999999E-5</v>
      </c>
      <c r="N65" s="20">
        <f t="shared" si="14"/>
        <v>8.099999999999999E-5</v>
      </c>
      <c r="O65" s="20">
        <f t="shared" si="14"/>
        <v>8.099999999999999E-5</v>
      </c>
    </row>
    <row r="66" spans="1:17">
      <c r="A66" s="8">
        <v>17</v>
      </c>
      <c r="B66" s="96" t="s">
        <v>50</v>
      </c>
      <c r="C66" s="221">
        <f>'CATR-Er'!D31</f>
        <v>0.26</v>
      </c>
      <c r="D66" s="221">
        <f>'CATR-Er'!E31</f>
        <v>0.26</v>
      </c>
      <c r="E66" s="221">
        <f>'CATR-Er'!F31</f>
        <v>0.26</v>
      </c>
      <c r="F66" s="8" t="str">
        <f>'CATR-Er'!G31</f>
        <v>Rectangular</v>
      </c>
      <c r="G66" s="221">
        <f>'CATR-Er'!H31</f>
        <v>1.7320508075688772</v>
      </c>
      <c r="H66" s="8">
        <v>1</v>
      </c>
      <c r="I66" s="220">
        <f t="shared" si="19"/>
        <v>0.15011106998930271</v>
      </c>
      <c r="J66" s="220">
        <f t="shared" si="20"/>
        <v>0.15011106998930271</v>
      </c>
      <c r="K66" s="220">
        <f t="shared" si="21"/>
        <v>0.15011106998930271</v>
      </c>
      <c r="L66" s="36"/>
      <c r="M66" s="20">
        <f t="shared" si="14"/>
        <v>2.2533333333333336E-2</v>
      </c>
      <c r="N66" s="20">
        <f t="shared" si="14"/>
        <v>2.2533333333333336E-2</v>
      </c>
      <c r="O66" s="20">
        <f t="shared" si="14"/>
        <v>2.2533333333333336E-2</v>
      </c>
    </row>
    <row r="67" spans="1:17">
      <c r="A67" s="389" t="s">
        <v>31</v>
      </c>
      <c r="B67" s="389"/>
      <c r="C67" s="389"/>
      <c r="D67" s="389"/>
      <c r="E67" s="389"/>
      <c r="F67" s="389"/>
      <c r="G67" s="389"/>
      <c r="H67" s="389"/>
      <c r="I67" s="25">
        <f t="shared" ref="I67:K68" si="22">M67</f>
        <v>0.68679513199594922</v>
      </c>
      <c r="J67" s="25">
        <f>N67</f>
        <v>0.81451553289874923</v>
      </c>
      <c r="K67" s="25">
        <f>O67</f>
        <v>0.81451553289874923</v>
      </c>
      <c r="L67" s="30"/>
      <c r="M67" s="20">
        <f>(SUM(M48:M66))^0.5</f>
        <v>0.68679513199594922</v>
      </c>
      <c r="N67" s="20">
        <f>(SUM(N48:N66))^0.5</f>
        <v>0.81451553289874923</v>
      </c>
      <c r="O67" s="20">
        <f>(SUM(O48:O66))^0.5</f>
        <v>0.81451553289874923</v>
      </c>
    </row>
    <row r="68" spans="1:17">
      <c r="A68" s="389" t="s">
        <v>32</v>
      </c>
      <c r="B68" s="389"/>
      <c r="C68" s="389"/>
      <c r="D68" s="389"/>
      <c r="E68" s="389"/>
      <c r="F68" s="389"/>
      <c r="G68" s="389"/>
      <c r="H68" s="389"/>
      <c r="I68" s="56">
        <f t="shared" si="22"/>
        <v>1.3461184587120605</v>
      </c>
      <c r="J68" s="56">
        <f t="shared" si="22"/>
        <v>1.5964504444815484</v>
      </c>
      <c r="K68" s="56">
        <f t="shared" si="22"/>
        <v>1.5964504444815484</v>
      </c>
      <c r="L68" s="30"/>
      <c r="M68" s="20">
        <f>M67*1.96</f>
        <v>1.3461184587120605</v>
      </c>
      <c r="N68" s="20">
        <f>N67*1.96</f>
        <v>1.5964504444815484</v>
      </c>
      <c r="O68" s="20">
        <f>O67*1.96</f>
        <v>1.5964504444815484</v>
      </c>
    </row>
    <row r="69" spans="1:17">
      <c r="A69" s="3"/>
      <c r="B69" s="3"/>
      <c r="C69" s="263"/>
      <c r="D69" s="263"/>
      <c r="E69" s="263"/>
      <c r="F69" s="3"/>
      <c r="G69" s="263"/>
      <c r="H69" s="3"/>
      <c r="I69" s="231"/>
      <c r="J69" s="231"/>
      <c r="K69" s="231"/>
      <c r="L69" s="30"/>
      <c r="M69" s="18"/>
      <c r="N69" s="18"/>
      <c r="O69" s="18"/>
      <c r="Q69" s="209"/>
    </row>
    <row r="71" spans="1:17">
      <c r="A71" s="411" t="s">
        <v>466</v>
      </c>
      <c r="B71" s="411"/>
      <c r="C71" s="411"/>
      <c r="D71" s="411"/>
      <c r="E71" s="411"/>
      <c r="F71" s="411"/>
      <c r="G71" s="411"/>
      <c r="H71" s="411"/>
      <c r="I71" s="411"/>
      <c r="J71" s="411"/>
      <c r="K71" s="411"/>
    </row>
    <row r="72" spans="1:17">
      <c r="A72" s="397" t="s">
        <v>85</v>
      </c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M72" s="394" t="s">
        <v>103</v>
      </c>
      <c r="N72" s="394"/>
      <c r="O72" s="394"/>
    </row>
    <row r="73" spans="1:17" ht="13.5" customHeight="1">
      <c r="A73" s="382" t="s">
        <v>0</v>
      </c>
      <c r="B73" s="400" t="s">
        <v>1</v>
      </c>
      <c r="C73" s="383" t="s">
        <v>2</v>
      </c>
      <c r="D73" s="383"/>
      <c r="E73" s="383"/>
      <c r="F73" s="382" t="s">
        <v>3</v>
      </c>
      <c r="G73" s="383" t="s">
        <v>4</v>
      </c>
      <c r="H73" s="391" t="s">
        <v>5</v>
      </c>
      <c r="I73" s="384" t="s">
        <v>6</v>
      </c>
      <c r="J73" s="384"/>
      <c r="K73" s="384"/>
      <c r="L73" s="34"/>
      <c r="M73" s="394"/>
      <c r="N73" s="394"/>
      <c r="O73" s="394"/>
    </row>
    <row r="74" spans="1:17" ht="24.75" thickBot="1">
      <c r="A74" s="382"/>
      <c r="B74" s="400"/>
      <c r="C74" s="251" t="s">
        <v>508</v>
      </c>
      <c r="D74" s="252" t="s">
        <v>507</v>
      </c>
      <c r="E74" s="253" t="s">
        <v>509</v>
      </c>
      <c r="F74" s="382"/>
      <c r="G74" s="383"/>
      <c r="H74" s="391"/>
      <c r="I74" s="251" t="s">
        <v>508</v>
      </c>
      <c r="J74" s="252" t="s">
        <v>507</v>
      </c>
      <c r="K74" s="253" t="s">
        <v>509</v>
      </c>
      <c r="L74" s="35"/>
      <c r="M74" s="394"/>
      <c r="N74" s="394"/>
      <c r="O74" s="394"/>
    </row>
    <row r="75" spans="1:17">
      <c r="A75" s="387" t="s">
        <v>7</v>
      </c>
      <c r="B75" s="387"/>
      <c r="C75" s="387"/>
      <c r="D75" s="387"/>
      <c r="E75" s="387"/>
      <c r="F75" s="387"/>
      <c r="G75" s="387"/>
      <c r="H75" s="387"/>
      <c r="I75" s="387"/>
      <c r="J75" s="387"/>
      <c r="K75" s="254"/>
      <c r="L75" s="28"/>
      <c r="M75" s="42"/>
      <c r="N75" s="42"/>
      <c r="O75" s="42"/>
    </row>
    <row r="76" spans="1:17">
      <c r="A76" s="24" t="str">
        <f>'NF-Er'!B5</f>
        <v>A3-1</v>
      </c>
      <c r="B76" s="100" t="str">
        <f>'NF-Er'!C5</f>
        <v>Axes Intersection</v>
      </c>
      <c r="C76" s="224">
        <f>'NF-Er'!D5</f>
        <v>0</v>
      </c>
      <c r="D76" s="224">
        <f>'NF-Er'!E5</f>
        <v>0</v>
      </c>
      <c r="E76" s="224">
        <f>'NF-Er'!F5</f>
        <v>0</v>
      </c>
      <c r="F76" s="24" t="str">
        <f>'NF-Er'!G5</f>
        <v>Gaussian</v>
      </c>
      <c r="G76" s="224">
        <f>'NF-Er'!H5</f>
        <v>1</v>
      </c>
      <c r="H76" s="6">
        <v>1</v>
      </c>
      <c r="I76" s="220">
        <f t="shared" ref="I76:I102" si="23">C76/$G76</f>
        <v>0</v>
      </c>
      <c r="J76" s="220">
        <f t="shared" ref="J76:J102" si="24">D76/$G76</f>
        <v>0</v>
      </c>
      <c r="K76" s="220">
        <f t="shared" ref="K76:K102" si="25">E76/$G76</f>
        <v>0</v>
      </c>
      <c r="L76" s="29"/>
      <c r="M76" s="20">
        <f t="shared" ref="M76:M111" si="26">I76^2</f>
        <v>0</v>
      </c>
      <c r="N76" s="20">
        <f t="shared" ref="N76:N111" si="27">J76^2</f>
        <v>0</v>
      </c>
      <c r="O76" s="20">
        <f t="shared" ref="O76:O111" si="28">K76^2</f>
        <v>0</v>
      </c>
    </row>
    <row r="77" spans="1:17">
      <c r="A77" s="24" t="str">
        <f>'NF-Er'!B6</f>
        <v>A3-2</v>
      </c>
      <c r="B77" s="100" t="str">
        <f>'NF-Er'!C6</f>
        <v>Axes Orthogonality</v>
      </c>
      <c r="C77" s="224">
        <f>'NF-Er'!D6</f>
        <v>0</v>
      </c>
      <c r="D77" s="224">
        <f>'NF-Er'!E6</f>
        <v>0</v>
      </c>
      <c r="E77" s="224">
        <f>'NF-Er'!F6</f>
        <v>0</v>
      </c>
      <c r="F77" s="24" t="str">
        <f>'NF-Er'!G6</f>
        <v>Gaussian</v>
      </c>
      <c r="G77" s="224">
        <f>'NF-Er'!H6</f>
        <v>1</v>
      </c>
      <c r="H77" s="6">
        <v>1</v>
      </c>
      <c r="I77" s="220">
        <f t="shared" si="23"/>
        <v>0</v>
      </c>
      <c r="J77" s="220">
        <f t="shared" si="24"/>
        <v>0</v>
      </c>
      <c r="K77" s="220">
        <f t="shared" si="25"/>
        <v>0</v>
      </c>
      <c r="L77" s="29"/>
      <c r="M77" s="20">
        <f t="shared" si="26"/>
        <v>0</v>
      </c>
      <c r="N77" s="20">
        <f t="shared" si="27"/>
        <v>0</v>
      </c>
      <c r="O77" s="20">
        <f t="shared" si="28"/>
        <v>0</v>
      </c>
    </row>
    <row r="78" spans="1:17">
      <c r="A78" s="24" t="str">
        <f>'NF-Er'!B7</f>
        <v>A3-3</v>
      </c>
      <c r="B78" s="100" t="str">
        <f>'NF-Er'!C7</f>
        <v>Horizontal Pointing</v>
      </c>
      <c r="C78" s="224">
        <f>'NF-Er'!D7</f>
        <v>0</v>
      </c>
      <c r="D78" s="224">
        <f>'NF-Er'!E7</f>
        <v>0</v>
      </c>
      <c r="E78" s="224">
        <f>'NF-Er'!F7</f>
        <v>0</v>
      </c>
      <c r="F78" s="24" t="str">
        <f>'NF-Er'!G7</f>
        <v>Gaussian</v>
      </c>
      <c r="G78" s="224">
        <f>'NF-Er'!H7</f>
        <v>1</v>
      </c>
      <c r="H78" s="6">
        <v>1</v>
      </c>
      <c r="I78" s="220">
        <f t="shared" si="23"/>
        <v>0</v>
      </c>
      <c r="J78" s="220">
        <f t="shared" si="24"/>
        <v>0</v>
      </c>
      <c r="K78" s="220">
        <f t="shared" si="25"/>
        <v>0</v>
      </c>
      <c r="L78" s="29"/>
      <c r="M78" s="20">
        <f t="shared" si="26"/>
        <v>0</v>
      </c>
      <c r="N78" s="20">
        <f t="shared" si="27"/>
        <v>0</v>
      </c>
      <c r="O78" s="20">
        <f t="shared" si="28"/>
        <v>0</v>
      </c>
      <c r="Q78" s="206"/>
    </row>
    <row r="79" spans="1:17">
      <c r="A79" s="24" t="str">
        <f>'NF-Er'!B8</f>
        <v>A3-4</v>
      </c>
      <c r="B79" s="100" t="str">
        <f>'NF-Er'!C8</f>
        <v>Probe Vertical Position</v>
      </c>
      <c r="C79" s="224">
        <f>'NF-Er'!D8</f>
        <v>0</v>
      </c>
      <c r="D79" s="224">
        <f>'NF-Er'!E8</f>
        <v>0</v>
      </c>
      <c r="E79" s="224">
        <f>'NF-Er'!F8</f>
        <v>0</v>
      </c>
      <c r="F79" s="24" t="str">
        <f>'NF-Er'!G8</f>
        <v>Gaussian</v>
      </c>
      <c r="G79" s="224">
        <f>'NF-Er'!H8</f>
        <v>1</v>
      </c>
      <c r="H79" s="6">
        <v>1</v>
      </c>
      <c r="I79" s="220">
        <f t="shared" si="23"/>
        <v>0</v>
      </c>
      <c r="J79" s="220">
        <f t="shared" si="24"/>
        <v>0</v>
      </c>
      <c r="K79" s="220">
        <f t="shared" si="25"/>
        <v>0</v>
      </c>
      <c r="L79" s="29"/>
      <c r="M79" s="20">
        <f t="shared" si="26"/>
        <v>0</v>
      </c>
      <c r="N79" s="20">
        <f t="shared" si="27"/>
        <v>0</v>
      </c>
      <c r="O79" s="20">
        <f t="shared" si="28"/>
        <v>0</v>
      </c>
      <c r="Q79" s="206"/>
    </row>
    <row r="80" spans="1:17">
      <c r="A80" s="24" t="str">
        <f>'NF-Er'!B9</f>
        <v>A3-5</v>
      </c>
      <c r="B80" s="100" t="str">
        <f>'NF-Er'!C9</f>
        <v>Probe H/V pointing</v>
      </c>
      <c r="C80" s="224">
        <f>'NF-Er'!D9</f>
        <v>0</v>
      </c>
      <c r="D80" s="224">
        <f>'NF-Er'!E9</f>
        <v>0</v>
      </c>
      <c r="E80" s="224">
        <f>'NF-Er'!F9</f>
        <v>0</v>
      </c>
      <c r="F80" s="24" t="str">
        <f>'NF-Er'!G9</f>
        <v>Gaussian</v>
      </c>
      <c r="G80" s="224">
        <f>'NF-Er'!H9</f>
        <v>1</v>
      </c>
      <c r="H80" s="6">
        <v>1</v>
      </c>
      <c r="I80" s="220">
        <f t="shared" si="23"/>
        <v>0</v>
      </c>
      <c r="J80" s="220">
        <f t="shared" si="24"/>
        <v>0</v>
      </c>
      <c r="K80" s="220">
        <f t="shared" si="25"/>
        <v>0</v>
      </c>
      <c r="L80" s="29"/>
      <c r="M80" s="20">
        <f t="shared" si="26"/>
        <v>0</v>
      </c>
      <c r="N80" s="20">
        <f t="shared" si="27"/>
        <v>0</v>
      </c>
      <c r="O80" s="20">
        <f t="shared" si="28"/>
        <v>0</v>
      </c>
      <c r="Q80" s="206"/>
    </row>
    <row r="81" spans="1:17">
      <c r="A81" s="24" t="str">
        <f>'NF-Er'!B10</f>
        <v>A3-6</v>
      </c>
      <c r="B81" s="100" t="str">
        <f>'NF-Er'!C10</f>
        <v>Measurement Distance</v>
      </c>
      <c r="C81" s="224">
        <f>'NF-Er'!D10</f>
        <v>0</v>
      </c>
      <c r="D81" s="224">
        <f>'NF-Er'!E10</f>
        <v>0</v>
      </c>
      <c r="E81" s="224">
        <f>'NF-Er'!F10</f>
        <v>0</v>
      </c>
      <c r="F81" s="24" t="str">
        <f>'NF-Er'!G10</f>
        <v>Gaussian</v>
      </c>
      <c r="G81" s="224">
        <f>'NF-Er'!H10</f>
        <v>1</v>
      </c>
      <c r="H81" s="6">
        <v>1</v>
      </c>
      <c r="I81" s="220">
        <f t="shared" si="23"/>
        <v>0</v>
      </c>
      <c r="J81" s="220">
        <f t="shared" si="24"/>
        <v>0</v>
      </c>
      <c r="K81" s="220">
        <f t="shared" si="25"/>
        <v>0</v>
      </c>
      <c r="L81" s="29"/>
      <c r="M81" s="20">
        <f t="shared" si="26"/>
        <v>0</v>
      </c>
      <c r="N81" s="20">
        <f t="shared" si="27"/>
        <v>0</v>
      </c>
      <c r="O81" s="20">
        <f t="shared" si="28"/>
        <v>0</v>
      </c>
      <c r="Q81" s="206"/>
    </row>
    <row r="82" spans="1:17">
      <c r="A82" s="24" t="str">
        <f>'NF-Er'!B11</f>
        <v>A3-7</v>
      </c>
      <c r="B82" s="100" t="str">
        <f>'NF-Er'!C11</f>
        <v>Amplitude and Phase Drift</v>
      </c>
      <c r="C82" s="224">
        <f>'NF-Er'!D11</f>
        <v>0</v>
      </c>
      <c r="D82" s="224">
        <f>'NF-Er'!E11</f>
        <v>0</v>
      </c>
      <c r="E82" s="224">
        <f>'NF-Er'!F11</f>
        <v>0</v>
      </c>
      <c r="F82" s="24" t="str">
        <f>'NF-Er'!G11</f>
        <v>Gaussian</v>
      </c>
      <c r="G82" s="224">
        <f>'NF-Er'!H11</f>
        <v>1</v>
      </c>
      <c r="H82" s="6">
        <v>1</v>
      </c>
      <c r="I82" s="220">
        <f t="shared" si="23"/>
        <v>0</v>
      </c>
      <c r="J82" s="220">
        <f t="shared" si="24"/>
        <v>0</v>
      </c>
      <c r="K82" s="220">
        <f t="shared" si="25"/>
        <v>0</v>
      </c>
      <c r="L82" s="29"/>
      <c r="M82" s="20">
        <f t="shared" si="26"/>
        <v>0</v>
      </c>
      <c r="N82" s="20">
        <f t="shared" si="27"/>
        <v>0</v>
      </c>
      <c r="O82" s="20">
        <f t="shared" si="28"/>
        <v>0</v>
      </c>
      <c r="Q82" s="206"/>
    </row>
    <row r="83" spans="1:17">
      <c r="A83" s="24" t="str">
        <f>'NF-Er'!B12</f>
        <v>A3-8</v>
      </c>
      <c r="B83" s="100" t="str">
        <f>'NF-Er'!C12</f>
        <v>Amplitude and Phase Noise</v>
      </c>
      <c r="C83" s="224">
        <f>'NF-Er'!D12</f>
        <v>0.02</v>
      </c>
      <c r="D83" s="224">
        <f>'NF-Er'!E12</f>
        <v>0.02</v>
      </c>
      <c r="E83" s="224">
        <f>'NF-Er'!F12</f>
        <v>0.02</v>
      </c>
      <c r="F83" s="24" t="str">
        <f>'NF-Er'!G12</f>
        <v>Gaussian</v>
      </c>
      <c r="G83" s="224">
        <f>'NF-Er'!H12</f>
        <v>1</v>
      </c>
      <c r="H83" s="6">
        <v>1</v>
      </c>
      <c r="I83" s="220">
        <f t="shared" si="23"/>
        <v>0.02</v>
      </c>
      <c r="J83" s="220">
        <f t="shared" si="24"/>
        <v>0.02</v>
      </c>
      <c r="K83" s="220">
        <f t="shared" si="25"/>
        <v>0.02</v>
      </c>
      <c r="L83" s="29"/>
      <c r="M83" s="20">
        <f t="shared" si="26"/>
        <v>4.0000000000000002E-4</v>
      </c>
      <c r="N83" s="20">
        <f t="shared" si="27"/>
        <v>4.0000000000000002E-4</v>
      </c>
      <c r="O83" s="20">
        <f t="shared" si="28"/>
        <v>4.0000000000000002E-4</v>
      </c>
      <c r="Q83" s="206"/>
    </row>
    <row r="84" spans="1:17">
      <c r="A84" s="24" t="str">
        <f>'NF-Er'!B13</f>
        <v>A3-9</v>
      </c>
      <c r="B84" s="100" t="str">
        <f>'NF-Er'!C13</f>
        <v>Leakage and Crosstalk</v>
      </c>
      <c r="C84" s="224">
        <f>'NF-Er'!D13</f>
        <v>0</v>
      </c>
      <c r="D84" s="224">
        <f>'NF-Er'!E13</f>
        <v>0</v>
      </c>
      <c r="E84" s="224">
        <f>'NF-Er'!F13</f>
        <v>0</v>
      </c>
      <c r="F84" s="24" t="str">
        <f>'NF-Er'!G13</f>
        <v>Gaussian</v>
      </c>
      <c r="G84" s="224">
        <f>'NF-Er'!H13</f>
        <v>1</v>
      </c>
      <c r="H84" s="6">
        <v>1</v>
      </c>
      <c r="I84" s="220">
        <f t="shared" si="23"/>
        <v>0</v>
      </c>
      <c r="J84" s="220">
        <f t="shared" si="24"/>
        <v>0</v>
      </c>
      <c r="K84" s="220">
        <f t="shared" si="25"/>
        <v>0</v>
      </c>
      <c r="L84" s="29"/>
      <c r="M84" s="20">
        <f t="shared" si="26"/>
        <v>0</v>
      </c>
      <c r="N84" s="20">
        <f t="shared" si="27"/>
        <v>0</v>
      </c>
      <c r="O84" s="20">
        <f t="shared" si="28"/>
        <v>0</v>
      </c>
      <c r="Q84" s="206"/>
    </row>
    <row r="85" spans="1:17">
      <c r="A85" s="24" t="str">
        <f>'NF-Er'!B14</f>
        <v>A3-10</v>
      </c>
      <c r="B85" s="100" t="str">
        <f>'NF-Er'!C14</f>
        <v>Amplitude Non-Linearity</v>
      </c>
      <c r="C85" s="224">
        <f>'NF-Er'!D14</f>
        <v>0.04</v>
      </c>
      <c r="D85" s="224">
        <f>'NF-Er'!E14</f>
        <v>0.04</v>
      </c>
      <c r="E85" s="224">
        <f>'NF-Er'!F14</f>
        <v>0.04</v>
      </c>
      <c r="F85" s="24" t="str">
        <f>'NF-Er'!G14</f>
        <v>Gaussian</v>
      </c>
      <c r="G85" s="224">
        <f>'NF-Er'!H14</f>
        <v>1</v>
      </c>
      <c r="H85" s="6">
        <v>1</v>
      </c>
      <c r="I85" s="220">
        <f t="shared" si="23"/>
        <v>0.04</v>
      </c>
      <c r="J85" s="220">
        <f t="shared" si="24"/>
        <v>0.04</v>
      </c>
      <c r="K85" s="220">
        <f t="shared" si="25"/>
        <v>0.04</v>
      </c>
      <c r="L85" s="29"/>
      <c r="M85" s="20">
        <f t="shared" si="26"/>
        <v>1.6000000000000001E-3</v>
      </c>
      <c r="N85" s="20">
        <f t="shared" si="27"/>
        <v>1.6000000000000001E-3</v>
      </c>
      <c r="O85" s="20">
        <f t="shared" si="28"/>
        <v>1.6000000000000001E-3</v>
      </c>
      <c r="Q85" s="206"/>
    </row>
    <row r="86" spans="1:17">
      <c r="A86" s="24" t="str">
        <f>'NF-Er'!B15</f>
        <v>A3-11</v>
      </c>
      <c r="B86" s="100" t="str">
        <f>'NF-Er'!C15</f>
        <v>Amplitude and Phase Shift in rotary joints</v>
      </c>
      <c r="C86" s="224">
        <f>'NF-Er'!D15</f>
        <v>0</v>
      </c>
      <c r="D86" s="224">
        <f>'NF-Er'!E15</f>
        <v>0</v>
      </c>
      <c r="E86" s="224">
        <f>'NF-Er'!F15</f>
        <v>0</v>
      </c>
      <c r="F86" s="24" t="str">
        <f>'NF-Er'!G15</f>
        <v>Gaussian</v>
      </c>
      <c r="G86" s="224">
        <f>'NF-Er'!H15</f>
        <v>1</v>
      </c>
      <c r="H86" s="6">
        <v>1</v>
      </c>
      <c r="I86" s="220">
        <f t="shared" si="23"/>
        <v>0</v>
      </c>
      <c r="J86" s="220">
        <f t="shared" si="24"/>
        <v>0</v>
      </c>
      <c r="K86" s="220">
        <f t="shared" si="25"/>
        <v>0</v>
      </c>
      <c r="L86" s="29"/>
      <c r="M86" s="20">
        <f t="shared" si="26"/>
        <v>0</v>
      </c>
      <c r="N86" s="20">
        <f t="shared" si="27"/>
        <v>0</v>
      </c>
      <c r="O86" s="20">
        <f t="shared" si="28"/>
        <v>0</v>
      </c>
      <c r="Q86" s="206"/>
    </row>
    <row r="87" spans="1:17">
      <c r="A87" s="24" t="str">
        <f>'NF-Er'!B16</f>
        <v>A3-12</v>
      </c>
      <c r="B87" s="100" t="str">
        <f>'NF-Er'!C16</f>
        <v>Channel Balance Amplitude and Phase</v>
      </c>
      <c r="C87" s="224">
        <f>'NF-Er'!D16</f>
        <v>0</v>
      </c>
      <c r="D87" s="224">
        <f>'NF-Er'!E16</f>
        <v>0</v>
      </c>
      <c r="E87" s="224">
        <f>'NF-Er'!F16</f>
        <v>0</v>
      </c>
      <c r="F87" s="24" t="str">
        <f>'NF-Er'!G16</f>
        <v>Gaussian</v>
      </c>
      <c r="G87" s="224">
        <f>'NF-Er'!H16</f>
        <v>1</v>
      </c>
      <c r="H87" s="6">
        <v>1</v>
      </c>
      <c r="I87" s="220">
        <f t="shared" si="23"/>
        <v>0</v>
      </c>
      <c r="J87" s="220">
        <f t="shared" si="24"/>
        <v>0</v>
      </c>
      <c r="K87" s="220">
        <f t="shared" si="25"/>
        <v>0</v>
      </c>
      <c r="L87" s="29"/>
      <c r="M87" s="20">
        <f t="shared" si="26"/>
        <v>0</v>
      </c>
      <c r="N87" s="20">
        <f t="shared" si="27"/>
        <v>0</v>
      </c>
      <c r="O87" s="20">
        <f t="shared" si="28"/>
        <v>0</v>
      </c>
      <c r="Q87" s="206"/>
    </row>
    <row r="88" spans="1:17">
      <c r="A88" s="24" t="str">
        <f>'NF-Er'!B17</f>
        <v>A3-13</v>
      </c>
      <c r="B88" s="100" t="str">
        <f>'NF-Er'!C17</f>
        <v>Probe Polarization Amplitude and Phase</v>
      </c>
      <c r="C88" s="224">
        <f>'NF-Er'!D17</f>
        <v>1E-4</v>
      </c>
      <c r="D88" s="224">
        <f>'NF-Er'!E17</f>
        <v>1E-4</v>
      </c>
      <c r="E88" s="224">
        <f>'NF-Er'!F17</f>
        <v>1E-4</v>
      </c>
      <c r="F88" s="24" t="str">
        <f>'NF-Er'!G17</f>
        <v>Gaussian</v>
      </c>
      <c r="G88" s="224">
        <f>'NF-Er'!H17</f>
        <v>1</v>
      </c>
      <c r="H88" s="6">
        <v>1</v>
      </c>
      <c r="I88" s="220">
        <f t="shared" si="23"/>
        <v>1E-4</v>
      </c>
      <c r="J88" s="220">
        <f t="shared" si="24"/>
        <v>1E-4</v>
      </c>
      <c r="K88" s="220">
        <f t="shared" si="25"/>
        <v>1E-4</v>
      </c>
      <c r="L88" s="29"/>
      <c r="M88" s="20">
        <f t="shared" si="26"/>
        <v>1E-8</v>
      </c>
      <c r="N88" s="20">
        <f t="shared" si="27"/>
        <v>1E-8</v>
      </c>
      <c r="O88" s="20">
        <f t="shared" si="28"/>
        <v>1E-8</v>
      </c>
      <c r="Q88" s="206"/>
    </row>
    <row r="89" spans="1:17">
      <c r="A89" s="24" t="str">
        <f>'NF-Er'!B18</f>
        <v>A3-14</v>
      </c>
      <c r="B89" s="100" t="str">
        <f>'NF-Er'!C18</f>
        <v>Probe Pattern Knowledge</v>
      </c>
      <c r="C89" s="224">
        <f>'NF-Er'!D18</f>
        <v>0</v>
      </c>
      <c r="D89" s="224">
        <f>'NF-Er'!E18</f>
        <v>0</v>
      </c>
      <c r="E89" s="224">
        <f>'NF-Er'!F18</f>
        <v>0</v>
      </c>
      <c r="F89" s="24" t="str">
        <f>'NF-Er'!G18</f>
        <v>Gaussian</v>
      </c>
      <c r="G89" s="224">
        <f>'NF-Er'!H18</f>
        <v>1</v>
      </c>
      <c r="H89" s="6">
        <v>1</v>
      </c>
      <c r="I89" s="220">
        <f t="shared" si="23"/>
        <v>0</v>
      </c>
      <c r="J89" s="220">
        <f t="shared" si="24"/>
        <v>0</v>
      </c>
      <c r="K89" s="220">
        <f t="shared" si="25"/>
        <v>0</v>
      </c>
      <c r="L89" s="29"/>
      <c r="M89" s="20">
        <f t="shared" si="26"/>
        <v>0</v>
      </c>
      <c r="N89" s="20">
        <f t="shared" si="27"/>
        <v>0</v>
      </c>
      <c r="O89" s="20">
        <f t="shared" si="28"/>
        <v>0</v>
      </c>
      <c r="Q89" s="206"/>
    </row>
    <row r="90" spans="1:17">
      <c r="A90" s="24" t="str">
        <f>'NF-Er'!B19</f>
        <v>A3-15</v>
      </c>
      <c r="B90" s="100" t="str">
        <f>'NF-Er'!C19</f>
        <v>Multiple Reflections</v>
      </c>
      <c r="C90" s="224">
        <f>'NF-Er'!D19</f>
        <v>0</v>
      </c>
      <c r="D90" s="224">
        <f>'NF-Er'!E19</f>
        <v>0</v>
      </c>
      <c r="E90" s="224">
        <f>'NF-Er'!F19</f>
        <v>0</v>
      </c>
      <c r="F90" s="24" t="str">
        <f>'NF-Er'!G19</f>
        <v>Gaussian</v>
      </c>
      <c r="G90" s="224">
        <f>'NF-Er'!H19</f>
        <v>1</v>
      </c>
      <c r="H90" s="6">
        <v>1</v>
      </c>
      <c r="I90" s="220">
        <f t="shared" si="23"/>
        <v>0</v>
      </c>
      <c r="J90" s="220">
        <f t="shared" si="24"/>
        <v>0</v>
      </c>
      <c r="K90" s="220">
        <f t="shared" si="25"/>
        <v>0</v>
      </c>
      <c r="L90" s="29"/>
      <c r="M90" s="20">
        <f t="shared" si="26"/>
        <v>0</v>
      </c>
      <c r="N90" s="20">
        <f t="shared" si="27"/>
        <v>0</v>
      </c>
      <c r="O90" s="20">
        <f t="shared" si="28"/>
        <v>0</v>
      </c>
      <c r="Q90" s="206"/>
    </row>
    <row r="91" spans="1:17">
      <c r="A91" s="24" t="str">
        <f>'NF-Er'!B20</f>
        <v>A3-16</v>
      </c>
      <c r="B91" s="100" t="str">
        <f>'NF-Er'!C20</f>
        <v>Room Scattering</v>
      </c>
      <c r="C91" s="224">
        <f>'NF-Er'!D20</f>
        <v>0.09</v>
      </c>
      <c r="D91" s="224">
        <f>'NF-Er'!E20</f>
        <v>0.09</v>
      </c>
      <c r="E91" s="224">
        <f>'NF-Er'!F20</f>
        <v>0.09</v>
      </c>
      <c r="F91" s="24" t="str">
        <f>'NF-Er'!G20</f>
        <v>Gaussian</v>
      </c>
      <c r="G91" s="224">
        <f>'NF-Er'!H20</f>
        <v>1</v>
      </c>
      <c r="H91" s="6">
        <v>1</v>
      </c>
      <c r="I91" s="220">
        <f t="shared" si="23"/>
        <v>0.09</v>
      </c>
      <c r="J91" s="220">
        <f t="shared" si="24"/>
        <v>0.09</v>
      </c>
      <c r="K91" s="220">
        <f t="shared" si="25"/>
        <v>0.09</v>
      </c>
      <c r="L91" s="29"/>
      <c r="M91" s="20">
        <f t="shared" si="26"/>
        <v>8.0999999999999996E-3</v>
      </c>
      <c r="N91" s="20">
        <f t="shared" si="27"/>
        <v>8.0999999999999996E-3</v>
      </c>
      <c r="O91" s="20">
        <f t="shared" si="28"/>
        <v>8.0999999999999996E-3</v>
      </c>
      <c r="Q91" s="206"/>
    </row>
    <row r="92" spans="1:17">
      <c r="A92" s="24" t="str">
        <f>'NF-Er'!B21</f>
        <v>A3-17</v>
      </c>
      <c r="B92" s="100" t="str">
        <f>'NF-Er'!C21</f>
        <v>DUT support Scattering</v>
      </c>
      <c r="C92" s="224">
        <f>'NF-Er'!D21</f>
        <v>0</v>
      </c>
      <c r="D92" s="224">
        <f>'NF-Er'!E21</f>
        <v>0</v>
      </c>
      <c r="E92" s="224">
        <f>'NF-Er'!F21</f>
        <v>0</v>
      </c>
      <c r="F92" s="24" t="str">
        <f>'NF-Er'!G21</f>
        <v>Gaussian</v>
      </c>
      <c r="G92" s="224">
        <f>'NF-Er'!H21</f>
        <v>1</v>
      </c>
      <c r="H92" s="6">
        <v>1</v>
      </c>
      <c r="I92" s="220">
        <f t="shared" si="23"/>
        <v>0</v>
      </c>
      <c r="J92" s="220">
        <f t="shared" si="24"/>
        <v>0</v>
      </c>
      <c r="K92" s="220">
        <f t="shared" si="25"/>
        <v>0</v>
      </c>
      <c r="L92" s="29"/>
      <c r="M92" s="20">
        <f t="shared" si="26"/>
        <v>0</v>
      </c>
      <c r="N92" s="20">
        <f t="shared" si="27"/>
        <v>0</v>
      </c>
      <c r="O92" s="20">
        <f t="shared" si="28"/>
        <v>0</v>
      </c>
      <c r="Q92" s="206"/>
    </row>
    <row r="93" spans="1:17">
      <c r="A93" s="24" t="str">
        <f>'NF-Er'!B22</f>
        <v>A3-18</v>
      </c>
      <c r="B93" s="100" t="str">
        <f>'NF-Er'!C22</f>
        <v>Scan Area Truncation</v>
      </c>
      <c r="C93" s="224">
        <f>'NF-Er'!D22</f>
        <v>3.0000000000000001E-3</v>
      </c>
      <c r="D93" s="224">
        <f>'NF-Er'!E22</f>
        <v>3.0000000000000001E-3</v>
      </c>
      <c r="E93" s="224">
        <f>'NF-Er'!F22</f>
        <v>3.0000000000000001E-3</v>
      </c>
      <c r="F93" s="24" t="str">
        <f>'NF-Er'!G22</f>
        <v>Gaussian</v>
      </c>
      <c r="G93" s="224">
        <f>'NF-Er'!H22</f>
        <v>1</v>
      </c>
      <c r="H93" s="6">
        <v>1</v>
      </c>
      <c r="I93" s="220">
        <f t="shared" si="23"/>
        <v>3.0000000000000001E-3</v>
      </c>
      <c r="J93" s="220">
        <f t="shared" si="24"/>
        <v>3.0000000000000001E-3</v>
      </c>
      <c r="K93" s="220">
        <f t="shared" si="25"/>
        <v>3.0000000000000001E-3</v>
      </c>
      <c r="L93" s="29"/>
      <c r="M93" s="20">
        <f t="shared" si="26"/>
        <v>9.0000000000000002E-6</v>
      </c>
      <c r="N93" s="20">
        <f t="shared" si="27"/>
        <v>9.0000000000000002E-6</v>
      </c>
      <c r="O93" s="20">
        <f t="shared" si="28"/>
        <v>9.0000000000000002E-6</v>
      </c>
      <c r="Q93" s="206"/>
    </row>
    <row r="94" spans="1:17">
      <c r="A94" s="24" t="str">
        <f>'NF-Er'!B23</f>
        <v>A3-19</v>
      </c>
      <c r="B94" s="100" t="str">
        <f>'NF-Er'!C23</f>
        <v>Sampling Point Offset</v>
      </c>
      <c r="C94" s="224">
        <f>'NF-Er'!D23</f>
        <v>5.7999999999999996E-3</v>
      </c>
      <c r="D94" s="224">
        <f>'NF-Er'!E23</f>
        <v>5.7999999999999996E-3</v>
      </c>
      <c r="E94" s="224">
        <f>'NF-Er'!F23</f>
        <v>5.7999999999999996E-3</v>
      </c>
      <c r="F94" s="24" t="str">
        <f>'NF-Er'!G23</f>
        <v>Gaussian</v>
      </c>
      <c r="G94" s="224">
        <f>'NF-Er'!H23</f>
        <v>1</v>
      </c>
      <c r="H94" s="6">
        <v>1</v>
      </c>
      <c r="I94" s="220">
        <f t="shared" si="23"/>
        <v>5.7999999999999996E-3</v>
      </c>
      <c r="J94" s="220">
        <f t="shared" si="24"/>
        <v>5.7999999999999996E-3</v>
      </c>
      <c r="K94" s="220">
        <f t="shared" si="25"/>
        <v>5.7999999999999996E-3</v>
      </c>
      <c r="L94" s="29"/>
      <c r="M94" s="20">
        <f t="shared" si="26"/>
        <v>3.3639999999999996E-5</v>
      </c>
      <c r="N94" s="20">
        <f t="shared" si="27"/>
        <v>3.3639999999999996E-5</v>
      </c>
      <c r="O94" s="20">
        <f t="shared" si="28"/>
        <v>3.3639999999999996E-5</v>
      </c>
      <c r="Q94" s="206"/>
    </row>
    <row r="95" spans="1:17">
      <c r="A95" s="24" t="str">
        <f>'NF-Er'!B24</f>
        <v>A3-20</v>
      </c>
      <c r="B95" s="100" t="str">
        <f>'NF-Er'!C24</f>
        <v>Spherical Mode Truncation</v>
      </c>
      <c r="C95" s="224">
        <f>'NF-Er'!D24</f>
        <v>1.4999999999999999E-2</v>
      </c>
      <c r="D95" s="224">
        <f>'NF-Er'!E24</f>
        <v>1.4999999999999999E-2</v>
      </c>
      <c r="E95" s="224">
        <f>'NF-Er'!F24</f>
        <v>1.4999999999999999E-2</v>
      </c>
      <c r="F95" s="24" t="str">
        <f>'NF-Er'!G24</f>
        <v>Gaussian</v>
      </c>
      <c r="G95" s="224">
        <f>'NF-Er'!H24</f>
        <v>1</v>
      </c>
      <c r="H95" s="6">
        <v>1</v>
      </c>
      <c r="I95" s="220">
        <f t="shared" si="23"/>
        <v>1.4999999999999999E-2</v>
      </c>
      <c r="J95" s="220">
        <f t="shared" si="24"/>
        <v>1.4999999999999999E-2</v>
      </c>
      <c r="K95" s="220">
        <f t="shared" si="25"/>
        <v>1.4999999999999999E-2</v>
      </c>
      <c r="L95" s="29"/>
      <c r="M95" s="20">
        <f t="shared" si="26"/>
        <v>2.2499999999999999E-4</v>
      </c>
      <c r="N95" s="20">
        <f t="shared" si="27"/>
        <v>2.2499999999999999E-4</v>
      </c>
      <c r="O95" s="20">
        <f t="shared" si="28"/>
        <v>2.2499999999999999E-4</v>
      </c>
      <c r="Q95" s="206"/>
    </row>
    <row r="96" spans="1:17">
      <c r="A96" s="24" t="str">
        <f>'NF-Er'!B25</f>
        <v>A3-21</v>
      </c>
      <c r="B96" s="100" t="str">
        <f>'NF-Er'!C25</f>
        <v>Positioning</v>
      </c>
      <c r="C96" s="224">
        <f>'NF-Er'!D25</f>
        <v>0.03</v>
      </c>
      <c r="D96" s="224">
        <f>'NF-Er'!E25</f>
        <v>0.03</v>
      </c>
      <c r="E96" s="224">
        <f>'NF-Er'!F25</f>
        <v>0.03</v>
      </c>
      <c r="F96" s="24" t="str">
        <f>'NF-Er'!G25</f>
        <v>Rectangular</v>
      </c>
      <c r="G96" s="224">
        <f>'NF-Er'!H25</f>
        <v>1.73</v>
      </c>
      <c r="H96" s="6">
        <v>1</v>
      </c>
      <c r="I96" s="220">
        <f t="shared" si="23"/>
        <v>1.7341040462427744E-2</v>
      </c>
      <c r="J96" s="220">
        <f t="shared" si="24"/>
        <v>1.7341040462427744E-2</v>
      </c>
      <c r="K96" s="220">
        <f t="shared" si="25"/>
        <v>1.7341040462427744E-2</v>
      </c>
      <c r="L96" s="29"/>
      <c r="M96" s="20">
        <f t="shared" si="26"/>
        <v>3.0071168431955621E-4</v>
      </c>
      <c r="N96" s="20">
        <f t="shared" si="27"/>
        <v>3.0071168431955621E-4</v>
      </c>
      <c r="O96" s="20">
        <f t="shared" si="28"/>
        <v>3.0071168431955621E-4</v>
      </c>
      <c r="Q96" s="206"/>
    </row>
    <row r="97" spans="1:17">
      <c r="A97" s="24" t="str">
        <f>'NF-Er'!B26</f>
        <v>A3-22</v>
      </c>
      <c r="B97" s="100" t="str">
        <f>'NF-Er'!C26</f>
        <v>Probe Array Uniformity</v>
      </c>
      <c r="C97" s="224">
        <f>'NF-Er'!D26</f>
        <v>5.5E-2</v>
      </c>
      <c r="D97" s="224">
        <f>'NF-Er'!E26</f>
        <v>5.5E-2</v>
      </c>
      <c r="E97" s="224">
        <f>'NF-Er'!F26</f>
        <v>5.5E-2</v>
      </c>
      <c r="F97" s="24" t="str">
        <f>'NF-Er'!G26</f>
        <v>Gaussian</v>
      </c>
      <c r="G97" s="224">
        <f>'NF-Er'!H26</f>
        <v>1</v>
      </c>
      <c r="H97" s="6">
        <v>1</v>
      </c>
      <c r="I97" s="220">
        <f t="shared" si="23"/>
        <v>5.5E-2</v>
      </c>
      <c r="J97" s="220">
        <f t="shared" si="24"/>
        <v>5.5E-2</v>
      </c>
      <c r="K97" s="220">
        <f t="shared" si="25"/>
        <v>5.5E-2</v>
      </c>
      <c r="L97" s="29"/>
      <c r="M97" s="20">
        <f t="shared" si="26"/>
        <v>3.0249999999999999E-3</v>
      </c>
      <c r="N97" s="20">
        <f t="shared" si="27"/>
        <v>3.0249999999999999E-3</v>
      </c>
      <c r="O97" s="20">
        <f t="shared" si="28"/>
        <v>3.0249999999999999E-3</v>
      </c>
      <c r="Q97" s="206"/>
    </row>
    <row r="98" spans="1:17">
      <c r="A98" s="24" t="str">
        <f>'NF-Er'!B27</f>
        <v>A3-23</v>
      </c>
      <c r="B98" s="100" t="str">
        <f>'NF-Er'!C27</f>
        <v xml:space="preserve">Mismatch of receiver chain </v>
      </c>
      <c r="C98" s="224">
        <f>'NF-Er'!D27</f>
        <v>0.28399999999999997</v>
      </c>
      <c r="D98" s="224">
        <f>'NF-Er'!E27</f>
        <v>0.28399999999999997</v>
      </c>
      <c r="E98" s="224">
        <f>'NF-Er'!F27</f>
        <v>0.28399999999999997</v>
      </c>
      <c r="F98" s="24" t="str">
        <f>'NF-Er'!G27</f>
        <v>U-Shaped</v>
      </c>
      <c r="G98" s="224">
        <f>'NF-Er'!H27</f>
        <v>1.41</v>
      </c>
      <c r="H98" s="6">
        <v>1</v>
      </c>
      <c r="I98" s="220">
        <f t="shared" si="23"/>
        <v>0.20141843971631204</v>
      </c>
      <c r="J98" s="220">
        <f t="shared" si="24"/>
        <v>0.20141843971631204</v>
      </c>
      <c r="K98" s="220">
        <f t="shared" si="25"/>
        <v>0.20141843971631204</v>
      </c>
      <c r="L98" s="29"/>
      <c r="M98" s="20">
        <f t="shared" si="26"/>
        <v>4.056938785775363E-2</v>
      </c>
      <c r="N98" s="20">
        <f t="shared" si="27"/>
        <v>4.056938785775363E-2</v>
      </c>
      <c r="O98" s="20">
        <f t="shared" si="28"/>
        <v>4.056938785775363E-2</v>
      </c>
      <c r="Q98" s="206"/>
    </row>
    <row r="99" spans="1:17">
      <c r="A99" s="24" t="str">
        <f>'NF-Er'!B28</f>
        <v>A3-24</v>
      </c>
      <c r="B99" s="100" t="str">
        <f>'NF-Er'!C28</f>
        <v>Insertion loss of receiver chain</v>
      </c>
      <c r="C99" s="224">
        <f>'NF-Er'!D28</f>
        <v>0</v>
      </c>
      <c r="D99" s="224">
        <f>'NF-Er'!E28</f>
        <v>0</v>
      </c>
      <c r="E99" s="224">
        <f>'NF-Er'!F28</f>
        <v>0</v>
      </c>
      <c r="F99" s="24" t="str">
        <f>'NF-Er'!G28</f>
        <v>Gaussian</v>
      </c>
      <c r="G99" s="224">
        <f>'NF-Er'!H28</f>
        <v>1</v>
      </c>
      <c r="H99" s="6">
        <v>1</v>
      </c>
      <c r="I99" s="220">
        <f t="shared" si="23"/>
        <v>0</v>
      </c>
      <c r="J99" s="220">
        <f t="shared" si="24"/>
        <v>0</v>
      </c>
      <c r="K99" s="220">
        <f t="shared" si="25"/>
        <v>0</v>
      </c>
      <c r="L99" s="29"/>
      <c r="M99" s="20">
        <f t="shared" si="26"/>
        <v>0</v>
      </c>
      <c r="N99" s="20">
        <f t="shared" si="27"/>
        <v>0</v>
      </c>
      <c r="O99" s="20">
        <f t="shared" si="28"/>
        <v>0</v>
      </c>
      <c r="Q99" s="206"/>
    </row>
    <row r="100" spans="1:17">
      <c r="A100" s="24" t="str">
        <f>'NF-Er'!B29</f>
        <v>A3-25</v>
      </c>
      <c r="B100" s="100" t="str">
        <f>'NF-Er'!C29</f>
        <v>Uncertainty of the absolute gain of the probe antenna</v>
      </c>
      <c r="C100" s="224">
        <f>'NF-Er'!D29</f>
        <v>0</v>
      </c>
      <c r="D100" s="224">
        <f>'NF-Er'!E29</f>
        <v>0</v>
      </c>
      <c r="E100" s="224">
        <f>'NF-Er'!F29</f>
        <v>0</v>
      </c>
      <c r="F100" s="24" t="str">
        <f>'NF-Er'!G29</f>
        <v>Gaussian</v>
      </c>
      <c r="G100" s="224">
        <f>'NF-Er'!H29</f>
        <v>1</v>
      </c>
      <c r="H100" s="6">
        <v>1</v>
      </c>
      <c r="I100" s="220">
        <f t="shared" si="23"/>
        <v>0</v>
      </c>
      <c r="J100" s="220">
        <f t="shared" si="24"/>
        <v>0</v>
      </c>
      <c r="K100" s="220">
        <f t="shared" si="25"/>
        <v>0</v>
      </c>
      <c r="L100" s="29"/>
      <c r="M100" s="20">
        <f t="shared" si="26"/>
        <v>0</v>
      </c>
      <c r="N100" s="20">
        <f t="shared" si="27"/>
        <v>0</v>
      </c>
      <c r="O100" s="20">
        <f t="shared" si="28"/>
        <v>0</v>
      </c>
      <c r="Q100" s="206"/>
    </row>
    <row r="101" spans="1:17">
      <c r="A101" s="24" t="str">
        <f>TE!A23</f>
        <v>C3-1</v>
      </c>
      <c r="B101" s="100" t="str">
        <f>TE!B23</f>
        <v>DL-RS MU derived from conducted spec</v>
      </c>
      <c r="C101" s="224">
        <f>TE!C23</f>
        <v>0.41</v>
      </c>
      <c r="D101" s="224">
        <f>TE!D23</f>
        <v>0.56000000000000005</v>
      </c>
      <c r="E101" s="224">
        <f>TE!E23</f>
        <v>0.56000000000000005</v>
      </c>
      <c r="F101" s="24" t="str">
        <f>TE!F23</f>
        <v>Gaussian</v>
      </c>
      <c r="G101" s="224">
        <f>TE!G23</f>
        <v>1</v>
      </c>
      <c r="H101" s="6">
        <v>1</v>
      </c>
      <c r="I101" s="220">
        <f t="shared" si="23"/>
        <v>0.41</v>
      </c>
      <c r="J101" s="220">
        <f t="shared" si="24"/>
        <v>0.56000000000000005</v>
      </c>
      <c r="K101" s="220">
        <f t="shared" si="25"/>
        <v>0.56000000000000005</v>
      </c>
      <c r="L101" s="29"/>
      <c r="M101" s="20">
        <f t="shared" si="26"/>
        <v>0.16809999999999997</v>
      </c>
      <c r="N101" s="20">
        <f t="shared" si="27"/>
        <v>0.31360000000000005</v>
      </c>
      <c r="O101" s="20">
        <f t="shared" si="28"/>
        <v>0.31360000000000005</v>
      </c>
      <c r="Q101" s="206"/>
    </row>
    <row r="102" spans="1:17">
      <c r="A102" s="24" t="str">
        <f>'NF-Er'!B31</f>
        <v>A3-26</v>
      </c>
      <c r="B102" s="100" t="str">
        <f>'NF-Er'!C31</f>
        <v>Measurement repeatability - positioning repeatability</v>
      </c>
      <c r="C102" s="224">
        <f>'NF-Er'!D31</f>
        <v>0.15</v>
      </c>
      <c r="D102" s="224">
        <f>'NF-Er'!E31</f>
        <v>0.15</v>
      </c>
      <c r="E102" s="224">
        <f>'NF-Er'!F31</f>
        <v>0.15</v>
      </c>
      <c r="F102" s="24" t="str">
        <f>'NF-Er'!G31</f>
        <v>Gaussian</v>
      </c>
      <c r="G102" s="224">
        <f>'NF-Er'!H31</f>
        <v>1</v>
      </c>
      <c r="H102" s="6">
        <v>1</v>
      </c>
      <c r="I102" s="220">
        <f t="shared" si="23"/>
        <v>0.15</v>
      </c>
      <c r="J102" s="220">
        <f t="shared" si="24"/>
        <v>0.15</v>
      </c>
      <c r="K102" s="220">
        <f t="shared" si="25"/>
        <v>0.15</v>
      </c>
      <c r="L102" s="29"/>
      <c r="M102" s="20">
        <f t="shared" si="26"/>
        <v>2.2499999999999999E-2</v>
      </c>
      <c r="N102" s="20">
        <f t="shared" si="27"/>
        <v>2.2499999999999999E-2</v>
      </c>
      <c r="O102" s="20">
        <f t="shared" si="28"/>
        <v>2.2499999999999999E-2</v>
      </c>
      <c r="Q102" s="206"/>
    </row>
    <row r="103" spans="1:17">
      <c r="A103" s="387" t="s">
        <v>19</v>
      </c>
      <c r="B103" s="387"/>
      <c r="C103" s="387"/>
      <c r="D103" s="387"/>
      <c r="E103" s="387"/>
      <c r="F103" s="387"/>
      <c r="G103" s="387"/>
      <c r="H103" s="387"/>
      <c r="I103" s="387"/>
      <c r="J103" s="387"/>
      <c r="K103" s="254"/>
      <c r="L103" s="28"/>
      <c r="M103" s="20">
        <f t="shared" si="26"/>
        <v>0</v>
      </c>
      <c r="N103" s="20">
        <f t="shared" si="27"/>
        <v>0</v>
      </c>
      <c r="O103" s="20">
        <f t="shared" si="28"/>
        <v>0</v>
      </c>
      <c r="Q103" s="206"/>
    </row>
    <row r="104" spans="1:17">
      <c r="A104" s="24" t="str">
        <f>TE!A7</f>
        <v>C1-3</v>
      </c>
      <c r="B104" s="100" t="str">
        <f>TE!B7</f>
        <v>Uncertainty of the network analyzer</v>
      </c>
      <c r="C104" s="224">
        <f>TE!C7</f>
        <v>0.13</v>
      </c>
      <c r="D104" s="224">
        <f>TE!D7</f>
        <v>0.2</v>
      </c>
      <c r="E104" s="224">
        <f>TE!E7</f>
        <v>0.2</v>
      </c>
      <c r="F104" s="24" t="str">
        <f>TE!F7</f>
        <v>Gaussian</v>
      </c>
      <c r="G104" s="224">
        <f>TE!G7</f>
        <v>1</v>
      </c>
      <c r="H104" s="6">
        <f>'NF-Er'!I34</f>
        <v>1</v>
      </c>
      <c r="I104" s="220">
        <f t="shared" ref="I104:I111" si="29">C104/$G104</f>
        <v>0.13</v>
      </c>
      <c r="J104" s="220">
        <f t="shared" ref="J104:J111" si="30">D104/$G104</f>
        <v>0.2</v>
      </c>
      <c r="K104" s="220">
        <f t="shared" ref="K104:K111" si="31">E104/$G104</f>
        <v>0.2</v>
      </c>
      <c r="L104" s="29"/>
      <c r="M104" s="20">
        <f t="shared" si="26"/>
        <v>1.6900000000000002E-2</v>
      </c>
      <c r="N104" s="20">
        <f t="shared" si="27"/>
        <v>4.0000000000000008E-2</v>
      </c>
      <c r="O104" s="20">
        <f t="shared" si="28"/>
        <v>4.0000000000000008E-2</v>
      </c>
      <c r="Q104" s="206"/>
    </row>
    <row r="105" spans="1:17">
      <c r="A105" s="24" t="str">
        <f>'NF-Er'!B35</f>
        <v>A3-27</v>
      </c>
      <c r="B105" s="100" t="str">
        <f>'NF-Er'!C35</f>
        <v>Mismatch of receiver chain</v>
      </c>
      <c r="C105" s="224">
        <f>'NF-Er'!D35</f>
        <v>0</v>
      </c>
      <c r="D105" s="224">
        <f>'NF-Er'!E35</f>
        <v>0</v>
      </c>
      <c r="E105" s="224">
        <f>'NF-Er'!F35</f>
        <v>0</v>
      </c>
      <c r="F105" s="24" t="str">
        <f>'NF-Er'!G35</f>
        <v>Gaussian</v>
      </c>
      <c r="G105" s="224">
        <f>'NF-Er'!H35</f>
        <v>1</v>
      </c>
      <c r="H105" s="6">
        <f>'NF-Er'!I35</f>
        <v>1</v>
      </c>
      <c r="I105" s="220">
        <f t="shared" si="29"/>
        <v>0</v>
      </c>
      <c r="J105" s="220">
        <f t="shared" si="30"/>
        <v>0</v>
      </c>
      <c r="K105" s="220">
        <f t="shared" si="31"/>
        <v>0</v>
      </c>
      <c r="L105" s="29"/>
      <c r="M105" s="20">
        <f t="shared" si="26"/>
        <v>0</v>
      </c>
      <c r="N105" s="20">
        <f t="shared" si="27"/>
        <v>0</v>
      </c>
      <c r="O105" s="20">
        <f t="shared" si="28"/>
        <v>0</v>
      </c>
      <c r="Q105" s="206"/>
    </row>
    <row r="106" spans="1:17">
      <c r="A106" s="24" t="str">
        <f>'NF-Er'!B36</f>
        <v>A3-28</v>
      </c>
      <c r="B106" s="100" t="str">
        <f>'NF-Er'!C36</f>
        <v>Insertion loss of receiver chain</v>
      </c>
      <c r="C106" s="224">
        <f>'NF-Er'!D36</f>
        <v>0</v>
      </c>
      <c r="D106" s="224">
        <f>'NF-Er'!E36</f>
        <v>0</v>
      </c>
      <c r="E106" s="224">
        <f>'NF-Er'!F36</f>
        <v>0</v>
      </c>
      <c r="F106" s="24" t="str">
        <f>'NF-Er'!G36</f>
        <v>Gaussian</v>
      </c>
      <c r="G106" s="224">
        <f>'NF-Er'!H36</f>
        <v>1</v>
      </c>
      <c r="H106" s="6">
        <f>'NF-Er'!I36</f>
        <v>1</v>
      </c>
      <c r="I106" s="220">
        <f t="shared" si="29"/>
        <v>0</v>
      </c>
      <c r="J106" s="220">
        <f t="shared" si="30"/>
        <v>0</v>
      </c>
      <c r="K106" s="220">
        <f t="shared" si="31"/>
        <v>0</v>
      </c>
      <c r="L106" s="29"/>
      <c r="M106" s="20">
        <f t="shared" si="26"/>
        <v>0</v>
      </c>
      <c r="N106" s="20">
        <f t="shared" si="27"/>
        <v>0</v>
      </c>
      <c r="O106" s="20">
        <f t="shared" si="28"/>
        <v>0</v>
      </c>
      <c r="Q106" s="206"/>
    </row>
    <row r="107" spans="1:17">
      <c r="A107" s="24" t="str">
        <f>'NF-Er'!B37</f>
        <v>A3-29</v>
      </c>
      <c r="B107" s="100" t="str">
        <f>'NF-Er'!C37</f>
        <v>Mismatch in the connection of the calibration antenna</v>
      </c>
      <c r="C107" s="224">
        <f>'NF-Er'!D37</f>
        <v>0.02</v>
      </c>
      <c r="D107" s="224">
        <f>'NF-Er'!E37</f>
        <v>0.02</v>
      </c>
      <c r="E107" s="224">
        <f>'NF-Er'!F37</f>
        <v>0.02</v>
      </c>
      <c r="F107" s="24" t="str">
        <f>'NF-Er'!G37</f>
        <v>U-Shaped</v>
      </c>
      <c r="G107" s="224">
        <f>'NF-Er'!H37</f>
        <v>1.41</v>
      </c>
      <c r="H107" s="6">
        <f>'NF-Er'!I37</f>
        <v>1</v>
      </c>
      <c r="I107" s="220">
        <f t="shared" si="29"/>
        <v>1.4184397163120569E-2</v>
      </c>
      <c r="J107" s="220">
        <f t="shared" si="30"/>
        <v>1.4184397163120569E-2</v>
      </c>
      <c r="K107" s="220">
        <f t="shared" si="31"/>
        <v>1.4184397163120569E-2</v>
      </c>
      <c r="L107" s="29"/>
      <c r="M107" s="20">
        <f t="shared" si="26"/>
        <v>2.0119712288114283E-4</v>
      </c>
      <c r="N107" s="20">
        <f t="shared" si="27"/>
        <v>2.0119712288114283E-4</v>
      </c>
      <c r="O107" s="20">
        <f t="shared" si="28"/>
        <v>2.0119712288114283E-4</v>
      </c>
      <c r="Q107" s="206"/>
    </row>
    <row r="108" spans="1:17">
      <c r="A108" s="24" t="str">
        <f>'NF-Er'!B38</f>
        <v>A3-30</v>
      </c>
      <c r="B108" s="100" t="str">
        <f>'NF-Er'!C38</f>
        <v>Influence of the calibration antenna feed cable</v>
      </c>
      <c r="C108" s="224">
        <f>'NF-Er'!D38</f>
        <v>0</v>
      </c>
      <c r="D108" s="224">
        <f>'NF-Er'!E38</f>
        <v>0</v>
      </c>
      <c r="E108" s="224">
        <f>'NF-Er'!F38</f>
        <v>0</v>
      </c>
      <c r="F108" s="24" t="str">
        <f>'NF-Er'!G38</f>
        <v>Gaussian</v>
      </c>
      <c r="G108" s="224">
        <f>'NF-Er'!H38</f>
        <v>1</v>
      </c>
      <c r="H108" s="6">
        <f>'NF-Er'!I38</f>
        <v>1</v>
      </c>
      <c r="I108" s="220">
        <f t="shared" si="29"/>
        <v>0</v>
      </c>
      <c r="J108" s="220">
        <f t="shared" si="30"/>
        <v>0</v>
      </c>
      <c r="K108" s="220">
        <f t="shared" si="31"/>
        <v>0</v>
      </c>
      <c r="L108" s="29"/>
      <c r="M108" s="20">
        <f t="shared" si="26"/>
        <v>0</v>
      </c>
      <c r="N108" s="20">
        <f t="shared" si="27"/>
        <v>0</v>
      </c>
      <c r="O108" s="20">
        <f t="shared" si="28"/>
        <v>0</v>
      </c>
      <c r="Q108" s="206"/>
    </row>
    <row r="109" spans="1:17">
      <c r="A109" s="24" t="str">
        <f>'NF-Er'!B39</f>
        <v>A3-31</v>
      </c>
      <c r="B109" s="100" t="str">
        <f>'NF-Er'!C39</f>
        <v>Influence of the probe antenna cable</v>
      </c>
      <c r="C109" s="224">
        <f>'NF-Er'!D39</f>
        <v>0</v>
      </c>
      <c r="D109" s="224">
        <f>'NF-Er'!E39</f>
        <v>0</v>
      </c>
      <c r="E109" s="224">
        <f>'NF-Er'!F39</f>
        <v>0</v>
      </c>
      <c r="F109" s="24" t="str">
        <f>'NF-Er'!G39</f>
        <v>Gaussian</v>
      </c>
      <c r="G109" s="224">
        <f>'NF-Er'!H39</f>
        <v>1</v>
      </c>
      <c r="H109" s="6">
        <f>'NF-Er'!I39</f>
        <v>1</v>
      </c>
      <c r="I109" s="220">
        <f t="shared" si="29"/>
        <v>0</v>
      </c>
      <c r="J109" s="220">
        <f t="shared" si="30"/>
        <v>0</v>
      </c>
      <c r="K109" s="220">
        <f t="shared" si="31"/>
        <v>0</v>
      </c>
      <c r="L109" s="29"/>
      <c r="M109" s="20">
        <f t="shared" si="26"/>
        <v>0</v>
      </c>
      <c r="N109" s="20">
        <f t="shared" si="27"/>
        <v>0</v>
      </c>
      <c r="O109" s="20">
        <f t="shared" si="28"/>
        <v>0</v>
      </c>
      <c r="Q109" s="206"/>
    </row>
    <row r="110" spans="1:17">
      <c r="A110" s="24" t="str">
        <f>TE!A8</f>
        <v>C1-4</v>
      </c>
      <c r="B110" s="100" t="str">
        <f>TE!B8</f>
        <v>Uncertainty of the absolute gain of the reference antenna</v>
      </c>
      <c r="C110" s="224">
        <f>TE!C8</f>
        <v>0.50229473419497439</v>
      </c>
      <c r="D110" s="224">
        <f>TE!D8</f>
        <v>0.4330127018922193</v>
      </c>
      <c r="E110" s="224">
        <f>TE!E8</f>
        <v>0.4330127018922193</v>
      </c>
      <c r="F110" s="24" t="str">
        <f>TE!F8</f>
        <v>Rectangular</v>
      </c>
      <c r="G110" s="224">
        <f>TE!G8</f>
        <v>1.7320508075688772</v>
      </c>
      <c r="H110" s="6">
        <f>'NF-Er'!I40</f>
        <v>1</v>
      </c>
      <c r="I110" s="220">
        <f t="shared" si="29"/>
        <v>0.28999999999999998</v>
      </c>
      <c r="J110" s="220">
        <f t="shared" si="30"/>
        <v>0.25</v>
      </c>
      <c r="K110" s="220">
        <f t="shared" si="31"/>
        <v>0.25</v>
      </c>
      <c r="L110" s="29"/>
      <c r="M110" s="20">
        <f t="shared" si="26"/>
        <v>8.4099999999999994E-2</v>
      </c>
      <c r="N110" s="20">
        <f t="shared" si="27"/>
        <v>6.25E-2</v>
      </c>
      <c r="O110" s="20">
        <f t="shared" si="28"/>
        <v>6.25E-2</v>
      </c>
    </row>
    <row r="111" spans="1:17">
      <c r="A111" s="24" t="str">
        <f>'NF-Er'!B41</f>
        <v>A3-32</v>
      </c>
      <c r="B111" s="100" t="str">
        <f>'NF-Er'!C41</f>
        <v>Short term repeatability</v>
      </c>
      <c r="C111" s="224">
        <f>'NF-Er'!D41</f>
        <v>8.7999999999999995E-2</v>
      </c>
      <c r="D111" s="224">
        <f>'NF-Er'!E41</f>
        <v>8.7999999999999995E-2</v>
      </c>
      <c r="E111" s="224">
        <f>'NF-Er'!F41</f>
        <v>8.7999999999999995E-2</v>
      </c>
      <c r="F111" s="24" t="str">
        <f>'NF-Er'!G41</f>
        <v>Gaussian</v>
      </c>
      <c r="G111" s="224">
        <f>'NF-Er'!H41</f>
        <v>1</v>
      </c>
      <c r="H111" s="6">
        <f>'NF-Er'!I41</f>
        <v>1</v>
      </c>
      <c r="I111" s="220">
        <f t="shared" si="29"/>
        <v>8.7999999999999995E-2</v>
      </c>
      <c r="J111" s="220">
        <f t="shared" si="30"/>
        <v>8.7999999999999995E-2</v>
      </c>
      <c r="K111" s="220">
        <f t="shared" si="31"/>
        <v>8.7999999999999995E-2</v>
      </c>
      <c r="L111" s="29"/>
      <c r="M111" s="20">
        <f t="shared" si="26"/>
        <v>7.7439999999999991E-3</v>
      </c>
      <c r="N111" s="20">
        <f t="shared" si="27"/>
        <v>7.7439999999999991E-3</v>
      </c>
      <c r="O111" s="20">
        <f t="shared" si="28"/>
        <v>7.7439999999999991E-3</v>
      </c>
    </row>
    <row r="112" spans="1:17">
      <c r="A112" s="389" t="s">
        <v>31</v>
      </c>
      <c r="B112" s="389"/>
      <c r="C112" s="389"/>
      <c r="D112" s="389"/>
      <c r="E112" s="389"/>
      <c r="F112" s="389"/>
      <c r="G112" s="389"/>
      <c r="H112" s="389"/>
      <c r="I112" s="25">
        <f>M112</f>
        <v>0.59481757427378878</v>
      </c>
      <c r="J112" s="25">
        <f t="shared" ref="J112:K113" si="32">N112</f>
        <v>0.70767785514664394</v>
      </c>
      <c r="K112" s="25">
        <f t="shared" si="32"/>
        <v>0.70767785514664394</v>
      </c>
      <c r="L112" s="37"/>
      <c r="M112" s="43">
        <f>(SUM(M76:M111))^0.5</f>
        <v>0.59481757427378878</v>
      </c>
      <c r="N112" s="43">
        <f>(SUM(N76:N111))^0.5</f>
        <v>0.70767785514664394</v>
      </c>
      <c r="O112" s="43">
        <f>(SUM(O76:O111))^0.5</f>
        <v>0.70767785514664394</v>
      </c>
    </row>
    <row r="113" spans="1:17">
      <c r="A113" s="389" t="s">
        <v>32</v>
      </c>
      <c r="B113" s="389"/>
      <c r="C113" s="389"/>
      <c r="D113" s="389"/>
      <c r="E113" s="389"/>
      <c r="F113" s="389"/>
      <c r="G113" s="389"/>
      <c r="H113" s="389"/>
      <c r="I113" s="25">
        <f t="shared" ref="I113" si="33">M113</f>
        <v>1.1658424455766261</v>
      </c>
      <c r="J113" s="25">
        <f t="shared" si="32"/>
        <v>1.3870485960874221</v>
      </c>
      <c r="K113" s="25">
        <f t="shared" si="32"/>
        <v>1.3870485960874221</v>
      </c>
      <c r="L113" s="37"/>
      <c r="M113" s="43">
        <f>M112*1.96</f>
        <v>1.1658424455766261</v>
      </c>
      <c r="N113" s="43">
        <f>N112*1.96</f>
        <v>1.3870485960874221</v>
      </c>
      <c r="O113" s="43">
        <f>O112*1.96</f>
        <v>1.3870485960874221</v>
      </c>
    </row>
    <row r="116" spans="1:17">
      <c r="A116" s="401" t="s">
        <v>124</v>
      </c>
      <c r="B116" s="401"/>
      <c r="C116" s="401"/>
      <c r="D116" s="401"/>
      <c r="E116" s="401"/>
      <c r="F116" s="401"/>
      <c r="G116" s="401"/>
      <c r="H116" s="401"/>
      <c r="I116" s="401"/>
      <c r="J116" s="401"/>
      <c r="K116" s="401"/>
      <c r="L116" s="38"/>
      <c r="M116" s="394" t="s">
        <v>103</v>
      </c>
      <c r="N116" s="394"/>
      <c r="O116" s="394"/>
    </row>
    <row r="117" spans="1:17" ht="15" customHeight="1">
      <c r="A117" s="382" t="s">
        <v>0</v>
      </c>
      <c r="B117" s="400" t="s">
        <v>1</v>
      </c>
      <c r="C117" s="383" t="s">
        <v>2</v>
      </c>
      <c r="D117" s="383"/>
      <c r="E117" s="383"/>
      <c r="F117" s="382" t="s">
        <v>3</v>
      </c>
      <c r="G117" s="383" t="s">
        <v>4</v>
      </c>
      <c r="H117" s="391" t="s">
        <v>5</v>
      </c>
      <c r="I117" s="384" t="s">
        <v>6</v>
      </c>
      <c r="J117" s="384"/>
      <c r="K117" s="384"/>
      <c r="L117" s="39"/>
      <c r="M117" s="394"/>
      <c r="N117" s="394"/>
      <c r="O117" s="394"/>
    </row>
    <row r="118" spans="1:17" ht="24.75" thickBot="1">
      <c r="A118" s="382"/>
      <c r="B118" s="400"/>
      <c r="C118" s="251" t="s">
        <v>508</v>
      </c>
      <c r="D118" s="252" t="s">
        <v>507</v>
      </c>
      <c r="E118" s="253" t="s">
        <v>509</v>
      </c>
      <c r="F118" s="382"/>
      <c r="G118" s="383"/>
      <c r="H118" s="391"/>
      <c r="I118" s="251" t="s">
        <v>508</v>
      </c>
      <c r="J118" s="252" t="s">
        <v>507</v>
      </c>
      <c r="K118" s="253" t="s">
        <v>509</v>
      </c>
      <c r="L118" s="40"/>
      <c r="M118" s="394"/>
      <c r="N118" s="394"/>
      <c r="O118" s="394"/>
    </row>
    <row r="119" spans="1:17">
      <c r="A119" s="361" t="s">
        <v>102</v>
      </c>
      <c r="B119" s="361"/>
      <c r="C119" s="361"/>
      <c r="D119" s="361"/>
      <c r="E119" s="361"/>
      <c r="F119" s="361"/>
      <c r="G119" s="361"/>
      <c r="H119" s="361"/>
      <c r="I119" s="361"/>
      <c r="J119" s="361"/>
      <c r="K119" s="361"/>
      <c r="L119" s="41"/>
      <c r="M119" s="42"/>
      <c r="N119" s="42"/>
      <c r="O119" s="42"/>
    </row>
    <row r="120" spans="1:17">
      <c r="A120" s="361" t="s">
        <v>123</v>
      </c>
      <c r="B120" s="361"/>
      <c r="C120" s="361"/>
      <c r="D120" s="361"/>
      <c r="E120" s="361"/>
      <c r="F120" s="361"/>
      <c r="G120" s="361"/>
      <c r="H120" s="361"/>
      <c r="I120" s="361"/>
      <c r="J120" s="361"/>
      <c r="K120" s="361"/>
      <c r="L120" s="41"/>
      <c r="M120" s="20">
        <f>I120^2</f>
        <v>0</v>
      </c>
      <c r="N120" s="20">
        <f>J120^2</f>
        <v>0</v>
      </c>
      <c r="O120" s="20">
        <f>K120^2</f>
        <v>0</v>
      </c>
    </row>
    <row r="123" spans="1:17">
      <c r="A123" s="406" t="s">
        <v>145</v>
      </c>
      <c r="B123" s="406"/>
      <c r="C123" s="406"/>
      <c r="D123" s="406"/>
      <c r="E123" s="406"/>
      <c r="F123" s="406"/>
      <c r="G123" s="406"/>
      <c r="H123" s="406"/>
      <c r="I123" s="406"/>
      <c r="J123" s="406"/>
      <c r="K123" s="406"/>
      <c r="M123" s="394" t="s">
        <v>103</v>
      </c>
      <c r="N123" s="394"/>
      <c r="O123" s="394"/>
    </row>
    <row r="124" spans="1:17" ht="13.5" customHeight="1">
      <c r="A124" s="382" t="s">
        <v>0</v>
      </c>
      <c r="B124" s="400" t="s">
        <v>1</v>
      </c>
      <c r="C124" s="383" t="s">
        <v>2</v>
      </c>
      <c r="D124" s="383"/>
      <c r="E124" s="383"/>
      <c r="F124" s="382" t="s">
        <v>3</v>
      </c>
      <c r="G124" s="383" t="s">
        <v>4</v>
      </c>
      <c r="H124" s="391" t="s">
        <v>5</v>
      </c>
      <c r="I124" s="384" t="s">
        <v>6</v>
      </c>
      <c r="J124" s="384"/>
      <c r="K124" s="384"/>
      <c r="M124" s="394"/>
      <c r="N124" s="394"/>
      <c r="O124" s="394"/>
    </row>
    <row r="125" spans="1:17" ht="24.75" thickBot="1">
      <c r="A125" s="382"/>
      <c r="B125" s="400"/>
      <c r="C125" s="251" t="s">
        <v>508</v>
      </c>
      <c r="D125" s="252" t="s">
        <v>507</v>
      </c>
      <c r="E125" s="253" t="s">
        <v>509</v>
      </c>
      <c r="F125" s="382"/>
      <c r="G125" s="383"/>
      <c r="H125" s="391"/>
      <c r="I125" s="251" t="s">
        <v>508</v>
      </c>
      <c r="J125" s="252" t="s">
        <v>507</v>
      </c>
      <c r="K125" s="253" t="s">
        <v>509</v>
      </c>
      <c r="M125" s="394"/>
      <c r="N125" s="394"/>
      <c r="O125" s="394"/>
    </row>
    <row r="126" spans="1:17" ht="15" customHeight="1">
      <c r="A126" s="376" t="s">
        <v>102</v>
      </c>
      <c r="B126" s="377"/>
      <c r="C126" s="377"/>
      <c r="D126" s="377"/>
      <c r="E126" s="377"/>
      <c r="F126" s="377"/>
      <c r="G126" s="377"/>
      <c r="H126" s="377"/>
      <c r="I126" s="377"/>
      <c r="J126" s="377"/>
      <c r="K126" s="416"/>
      <c r="M126" s="277"/>
      <c r="N126" s="277"/>
      <c r="O126" s="277"/>
      <c r="Q126" s="209"/>
    </row>
    <row r="127" spans="1:17">
      <c r="A127" s="143" t="str">
        <f>'PWS-Er'!B5</f>
        <v>A7-1a</v>
      </c>
      <c r="B127" s="99" t="str">
        <f>'PWS-Er'!C5</f>
        <v>Misalignment DUT &amp; pointing error</v>
      </c>
      <c r="C127" s="279">
        <f>'PWS-Er'!D5</f>
        <v>0.1</v>
      </c>
      <c r="D127" s="279">
        <f>'PWS-Er'!E5</f>
        <v>0.1</v>
      </c>
      <c r="E127" s="279">
        <f>'PWS-Er'!F5</f>
        <v>0.1</v>
      </c>
      <c r="F127" s="279" t="str">
        <f>'PWS-Er'!G5</f>
        <v>Rectangular</v>
      </c>
      <c r="G127" s="279">
        <f>'PWS-Er'!H5</f>
        <v>1.7320508075688772</v>
      </c>
      <c r="H127" s="143">
        <v>1</v>
      </c>
      <c r="I127" s="279">
        <f>C127/$G127</f>
        <v>5.7735026918962581E-2</v>
      </c>
      <c r="J127" s="279">
        <f t="shared" ref="J127:K134" si="34">D127/$G127</f>
        <v>5.7735026918962581E-2</v>
      </c>
      <c r="K127" s="279">
        <f t="shared" si="34"/>
        <v>5.7735026918962581E-2</v>
      </c>
      <c r="M127" s="20">
        <f t="shared" ref="M127:O148" si="35">I127^2</f>
        <v>3.333333333333334E-3</v>
      </c>
      <c r="N127" s="20">
        <f t="shared" si="35"/>
        <v>3.333333333333334E-3</v>
      </c>
      <c r="O127" s="20">
        <f t="shared" si="35"/>
        <v>3.333333333333334E-3</v>
      </c>
      <c r="Q127" s="209"/>
    </row>
    <row r="128" spans="1:17">
      <c r="A128" s="143" t="str">
        <f>TE!A23</f>
        <v>C3-1</v>
      </c>
      <c r="B128" s="99" t="str">
        <f>TE!B23</f>
        <v>DL-RS MU derived from conducted spec</v>
      </c>
      <c r="C128" s="279">
        <f>TE!C23</f>
        <v>0.41</v>
      </c>
      <c r="D128" s="279">
        <f>TE!D23</f>
        <v>0.56000000000000005</v>
      </c>
      <c r="E128" s="279">
        <f>TE!E23</f>
        <v>0.56000000000000005</v>
      </c>
      <c r="F128" s="279" t="str">
        <f>TE!F23</f>
        <v>Gaussian</v>
      </c>
      <c r="G128" s="279">
        <f>TE!G23</f>
        <v>1</v>
      </c>
      <c r="H128" s="143">
        <v>1</v>
      </c>
      <c r="I128" s="279">
        <f t="shared" ref="I128:I134" si="36">C128/$G128</f>
        <v>0.41</v>
      </c>
      <c r="J128" s="279">
        <f t="shared" si="34"/>
        <v>0.56000000000000005</v>
      </c>
      <c r="K128" s="279">
        <f t="shared" si="34"/>
        <v>0.56000000000000005</v>
      </c>
      <c r="M128" s="20">
        <f t="shared" si="35"/>
        <v>0.16809999999999997</v>
      </c>
      <c r="N128" s="20">
        <f t="shared" si="35"/>
        <v>0.31360000000000005</v>
      </c>
      <c r="O128" s="20">
        <f t="shared" si="35"/>
        <v>0.31360000000000005</v>
      </c>
      <c r="Q128" s="209"/>
    </row>
    <row r="129" spans="1:17" ht="22.5">
      <c r="A129" s="143" t="str">
        <f>'PWS-Er'!B7</f>
        <v>A7-2a</v>
      </c>
      <c r="B129" s="99" t="str">
        <f>'PWS-Er'!C7</f>
        <v>Longitudinal position uncertainty (i.e. standing wave and imperfect field synthesis) for DUT antenna</v>
      </c>
      <c r="C129" s="279">
        <f>'PWS-Er'!D7</f>
        <v>0.05</v>
      </c>
      <c r="D129" s="279">
        <f>'PWS-Er'!E7</f>
        <v>0.14000000000000001</v>
      </c>
      <c r="E129" s="312">
        <f>'PWS-Er'!F7</f>
        <v>0.2</v>
      </c>
      <c r="F129" s="279" t="str">
        <f>'PWS-Er'!G7</f>
        <v>Rectangular</v>
      </c>
      <c r="G129" s="279">
        <f>'PWS-Er'!H7</f>
        <v>1.7320508075688772</v>
      </c>
      <c r="H129" s="143">
        <v>1</v>
      </c>
      <c r="I129" s="279">
        <f t="shared" si="36"/>
        <v>2.8867513459481291E-2</v>
      </c>
      <c r="J129" s="279">
        <f t="shared" si="34"/>
        <v>8.0829037686547617E-2</v>
      </c>
      <c r="K129" s="312">
        <f t="shared" si="34"/>
        <v>0.11547005383792516</v>
      </c>
      <c r="M129" s="20">
        <f t="shared" si="35"/>
        <v>8.333333333333335E-4</v>
      </c>
      <c r="N129" s="20">
        <f t="shared" si="35"/>
        <v>6.5333333333333346E-3</v>
      </c>
      <c r="O129" s="20">
        <f t="shared" si="35"/>
        <v>1.3333333333333336E-2</v>
      </c>
      <c r="Q129" s="209" t="s">
        <v>545</v>
      </c>
    </row>
    <row r="130" spans="1:17">
      <c r="A130" s="143" t="str">
        <f>'PWS-Er'!B8</f>
        <v>A7-3</v>
      </c>
      <c r="B130" s="99" t="str">
        <f>'PWS-Er'!C8</f>
        <v>RF leakage (calibration antenna connector terminated)</v>
      </c>
      <c r="C130" s="279">
        <f>'PWS-Er'!D8</f>
        <v>8.5999999999999993E-2</v>
      </c>
      <c r="D130" s="279">
        <f>'PWS-Er'!E8</f>
        <v>8.5999999999999993E-2</v>
      </c>
      <c r="E130" s="279">
        <f>'PWS-Er'!F8</f>
        <v>8.5999999999999993E-2</v>
      </c>
      <c r="F130" s="279" t="str">
        <f>'PWS-Er'!G8</f>
        <v>Gaussian</v>
      </c>
      <c r="G130" s="279">
        <f>'PWS-Er'!H8</f>
        <v>1</v>
      </c>
      <c r="H130" s="143">
        <v>1</v>
      </c>
      <c r="I130" s="279">
        <f t="shared" si="36"/>
        <v>8.5999999999999993E-2</v>
      </c>
      <c r="J130" s="279">
        <f t="shared" si="34"/>
        <v>8.5999999999999993E-2</v>
      </c>
      <c r="K130" s="279">
        <f t="shared" si="34"/>
        <v>8.5999999999999993E-2</v>
      </c>
      <c r="M130" s="20">
        <f t="shared" si="35"/>
        <v>7.3959999999999989E-3</v>
      </c>
      <c r="N130" s="20">
        <f t="shared" si="35"/>
        <v>7.3959999999999989E-3</v>
      </c>
      <c r="O130" s="20">
        <f t="shared" si="35"/>
        <v>7.3959999999999989E-3</v>
      </c>
      <c r="Q130" s="209"/>
    </row>
    <row r="131" spans="1:17">
      <c r="A131" s="143" t="str">
        <f>'PWS-Er'!B9</f>
        <v>A7-4a</v>
      </c>
      <c r="B131" s="99" t="str">
        <f>'PWS-Er'!C9</f>
        <v>QZ ripple with DUT</v>
      </c>
      <c r="C131" s="279">
        <f>'PWS-Er'!D9</f>
        <v>0.42</v>
      </c>
      <c r="D131" s="279">
        <f>'PWS-Er'!E9</f>
        <v>0.43</v>
      </c>
      <c r="E131" s="312">
        <f>'PWS-Er'!F9</f>
        <v>0.56999999999999995</v>
      </c>
      <c r="F131" s="279" t="str">
        <f>'PWS-Er'!G9</f>
        <v>Rectangular</v>
      </c>
      <c r="G131" s="279">
        <f>'PWS-Er'!H9</f>
        <v>1.7320508075688772</v>
      </c>
      <c r="H131" s="143">
        <v>1</v>
      </c>
      <c r="I131" s="279">
        <f t="shared" si="36"/>
        <v>0.24248711305964282</v>
      </c>
      <c r="J131" s="279">
        <f t="shared" si="34"/>
        <v>0.2482606157515391</v>
      </c>
      <c r="K131" s="312">
        <f t="shared" si="34"/>
        <v>0.32908965343808666</v>
      </c>
      <c r="M131" s="20">
        <f t="shared" si="35"/>
        <v>5.8799999999999998E-2</v>
      </c>
      <c r="N131" s="20">
        <f t="shared" si="35"/>
        <v>6.1633333333333346E-2</v>
      </c>
      <c r="O131" s="20">
        <f t="shared" si="35"/>
        <v>0.10829999999999998</v>
      </c>
      <c r="Q131" s="209" t="s">
        <v>545</v>
      </c>
    </row>
    <row r="132" spans="1:17">
      <c r="A132" s="143" t="str">
        <f>'PWS-Er'!B10</f>
        <v>A7-5</v>
      </c>
      <c r="B132" s="99" t="str">
        <f>'PWS-Er'!C10</f>
        <v>Miscellaneous Uncertainty</v>
      </c>
      <c r="C132" s="279">
        <f>'PWS-Er'!D10</f>
        <v>0</v>
      </c>
      <c r="D132" s="279">
        <f>'PWS-Er'!E10</f>
        <v>0</v>
      </c>
      <c r="E132" s="279">
        <f>'PWS-Er'!F10</f>
        <v>0</v>
      </c>
      <c r="F132" s="279" t="str">
        <f>'PWS-Er'!G10</f>
        <v>Gaussian</v>
      </c>
      <c r="G132" s="279">
        <f>'PWS-Er'!H10</f>
        <v>1</v>
      </c>
      <c r="H132" s="143">
        <v>1</v>
      </c>
      <c r="I132" s="279">
        <f t="shared" si="36"/>
        <v>0</v>
      </c>
      <c r="J132" s="279">
        <f t="shared" si="34"/>
        <v>0</v>
      </c>
      <c r="K132" s="279">
        <f t="shared" si="34"/>
        <v>0</v>
      </c>
      <c r="M132" s="20">
        <f t="shared" si="35"/>
        <v>0</v>
      </c>
      <c r="N132" s="20">
        <f t="shared" si="35"/>
        <v>0</v>
      </c>
      <c r="O132" s="20">
        <f t="shared" si="35"/>
        <v>0</v>
      </c>
      <c r="Q132" s="209"/>
    </row>
    <row r="133" spans="1:17">
      <c r="A133" s="143" t="str">
        <f>'PWS-Er'!B11</f>
        <v>A7-14</v>
      </c>
      <c r="B133" s="99" t="str">
        <f>'PWS-Er'!C11</f>
        <v>System non-linearity</v>
      </c>
      <c r="C133" s="300">
        <f>'PWS-Er'!D11</f>
        <v>0.1</v>
      </c>
      <c r="D133" s="300">
        <f>'PWS-Er'!E11</f>
        <v>0.1</v>
      </c>
      <c r="E133" s="312">
        <f>'PWS-Er'!F11</f>
        <v>0.15</v>
      </c>
      <c r="F133" s="279" t="str">
        <f>'PWS-Er'!G11</f>
        <v>Rectangular</v>
      </c>
      <c r="G133" s="279">
        <f>'PWS-Er'!H11</f>
        <v>1.7320508075688772</v>
      </c>
      <c r="H133" s="143">
        <v>1</v>
      </c>
      <c r="I133" s="300">
        <f t="shared" si="36"/>
        <v>5.7735026918962581E-2</v>
      </c>
      <c r="J133" s="300">
        <f t="shared" si="34"/>
        <v>5.7735026918962581E-2</v>
      </c>
      <c r="K133" s="312">
        <f t="shared" si="34"/>
        <v>8.6602540378443865E-2</v>
      </c>
      <c r="M133" s="20">
        <f t="shared" si="35"/>
        <v>3.333333333333334E-3</v>
      </c>
      <c r="N133" s="20">
        <f t="shared" si="35"/>
        <v>3.333333333333334E-3</v>
      </c>
      <c r="O133" s="20">
        <f t="shared" si="35"/>
        <v>7.4999999999999997E-3</v>
      </c>
      <c r="Q133" s="209" t="s">
        <v>545</v>
      </c>
    </row>
    <row r="134" spans="1:17">
      <c r="A134" s="143" t="str">
        <f>'PWS-Er'!B12</f>
        <v>A7-13</v>
      </c>
      <c r="B134" s="99" t="str">
        <f>'PWS-Er'!C12</f>
        <v>Frequency Flatness</v>
      </c>
      <c r="C134" s="279">
        <f>'PWS-Er'!D12</f>
        <v>0.13</v>
      </c>
      <c r="D134" s="279">
        <f>'PWS-Er'!E12</f>
        <v>0.13</v>
      </c>
      <c r="E134" s="279">
        <f>'PWS-Er'!F12</f>
        <v>0.13</v>
      </c>
      <c r="F134" s="279" t="str">
        <f>'PWS-Er'!G12</f>
        <v>Rectangular</v>
      </c>
      <c r="G134" s="279">
        <f>'PWS-Er'!H12</f>
        <v>1.7320508075688772</v>
      </c>
      <c r="H134" s="143">
        <v>1</v>
      </c>
      <c r="I134" s="279">
        <f t="shared" si="36"/>
        <v>7.5055534994651354E-2</v>
      </c>
      <c r="J134" s="279">
        <f t="shared" si="34"/>
        <v>7.5055534994651354E-2</v>
      </c>
      <c r="K134" s="279">
        <f t="shared" si="34"/>
        <v>7.5055534994651354E-2</v>
      </c>
      <c r="M134" s="20">
        <f t="shared" si="35"/>
        <v>5.6333333333333339E-3</v>
      </c>
      <c r="N134" s="20">
        <f t="shared" si="35"/>
        <v>5.6333333333333339E-3</v>
      </c>
      <c r="O134" s="20">
        <f t="shared" si="35"/>
        <v>5.6333333333333339E-3</v>
      </c>
      <c r="Q134" s="209"/>
    </row>
    <row r="135" spans="1:17" ht="15" customHeight="1">
      <c r="A135" s="417" t="s">
        <v>123</v>
      </c>
      <c r="B135" s="418"/>
      <c r="C135" s="418"/>
      <c r="D135" s="418"/>
      <c r="E135" s="418"/>
      <c r="F135" s="418"/>
      <c r="G135" s="418"/>
      <c r="H135" s="418"/>
      <c r="I135" s="418"/>
      <c r="J135" s="418"/>
      <c r="K135" s="419"/>
      <c r="M135" s="20">
        <f t="shared" si="35"/>
        <v>0</v>
      </c>
      <c r="N135" s="20">
        <f t="shared" si="35"/>
        <v>0</v>
      </c>
      <c r="O135" s="20">
        <f t="shared" si="35"/>
        <v>0</v>
      </c>
      <c r="Q135" s="209"/>
    </row>
    <row r="136" spans="1:17">
      <c r="A136" s="143" t="str">
        <f>TE!A7</f>
        <v>C1-3</v>
      </c>
      <c r="B136" s="99" t="str">
        <f>TE!B7</f>
        <v>Uncertainty of the network analyzer</v>
      </c>
      <c r="C136" s="279">
        <f>TE!C7</f>
        <v>0.13</v>
      </c>
      <c r="D136" s="279">
        <f>TE!D7</f>
        <v>0.2</v>
      </c>
      <c r="E136" s="279">
        <f>TE!E7</f>
        <v>0.2</v>
      </c>
      <c r="F136" s="279" t="str">
        <f>TE!F7</f>
        <v>Gaussian</v>
      </c>
      <c r="G136" s="279">
        <f>TE!G7</f>
        <v>1</v>
      </c>
      <c r="H136" s="143">
        <v>1</v>
      </c>
      <c r="I136" s="279">
        <f t="shared" ref="I136:K148" si="37">C136/$G136</f>
        <v>0.13</v>
      </c>
      <c r="J136" s="279">
        <f t="shared" si="37"/>
        <v>0.2</v>
      </c>
      <c r="K136" s="279">
        <f t="shared" si="37"/>
        <v>0.2</v>
      </c>
      <c r="M136" s="20">
        <f t="shared" si="35"/>
        <v>1.6900000000000002E-2</v>
      </c>
      <c r="N136" s="20">
        <f t="shared" si="35"/>
        <v>4.0000000000000008E-2</v>
      </c>
      <c r="O136" s="20">
        <f t="shared" si="35"/>
        <v>4.0000000000000008E-2</v>
      </c>
      <c r="Q136" s="209"/>
    </row>
    <row r="137" spans="1:17" ht="22.5">
      <c r="A137" s="143" t="str">
        <f>'PWS-Er'!B15</f>
        <v>A7-6</v>
      </c>
      <c r="B137" s="99" t="str">
        <f>'PWS-Er'!C15</f>
        <v>Mismatch (i.e. reference antenna, network analyser and reference cable)</v>
      </c>
      <c r="C137" s="279">
        <f>'PWS-Er'!D15</f>
        <v>0.127</v>
      </c>
      <c r="D137" s="279">
        <f>'PWS-Er'!E15</f>
        <v>0.32500000000000001</v>
      </c>
      <c r="E137" s="279">
        <f>'PWS-Er'!F15</f>
        <v>0.32500000000000001</v>
      </c>
      <c r="F137" s="279" t="str">
        <f>'PWS-Er'!G15</f>
        <v>U-shaped</v>
      </c>
      <c r="G137" s="279">
        <f>'PWS-Er'!H15</f>
        <v>1.4142135623730951</v>
      </c>
      <c r="H137" s="143">
        <v>1</v>
      </c>
      <c r="I137" s="279">
        <f t="shared" si="37"/>
        <v>8.9802561210691537E-2</v>
      </c>
      <c r="J137" s="279">
        <f t="shared" si="37"/>
        <v>0.22980970388562794</v>
      </c>
      <c r="K137" s="279">
        <f t="shared" si="37"/>
        <v>0.22980970388562794</v>
      </c>
      <c r="M137" s="20">
        <f t="shared" si="35"/>
        <v>8.0645000000000005E-3</v>
      </c>
      <c r="N137" s="20">
        <f t="shared" si="35"/>
        <v>5.2812499999999998E-2</v>
      </c>
      <c r="O137" s="20">
        <f t="shared" si="35"/>
        <v>5.2812499999999998E-2</v>
      </c>
      <c r="Q137" s="209"/>
    </row>
    <row r="138" spans="1:17">
      <c r="A138" s="143" t="str">
        <f>'PWS-Er'!B16</f>
        <v>A7-7</v>
      </c>
      <c r="B138" s="99" t="str">
        <f>'PWS-Er'!C16</f>
        <v xml:space="preserve">Insertion loss variation </v>
      </c>
      <c r="C138" s="279">
        <f>'PWS-Er'!D16</f>
        <v>0.18</v>
      </c>
      <c r="D138" s="279">
        <f>'PWS-Er'!E16</f>
        <v>0.18</v>
      </c>
      <c r="E138" s="279">
        <f>'PWS-Er'!F16</f>
        <v>0.18</v>
      </c>
      <c r="F138" s="279" t="str">
        <f>'PWS-Er'!G16</f>
        <v>Rectangular</v>
      </c>
      <c r="G138" s="279">
        <f>'PWS-Er'!H16</f>
        <v>1.7320508075688772</v>
      </c>
      <c r="H138" s="143">
        <v>1</v>
      </c>
      <c r="I138" s="279">
        <f t="shared" si="37"/>
        <v>0.10392304845413264</v>
      </c>
      <c r="J138" s="279">
        <f t="shared" si="37"/>
        <v>0.10392304845413264</v>
      </c>
      <c r="K138" s="279">
        <f t="shared" si="37"/>
        <v>0.10392304845413264</v>
      </c>
      <c r="M138" s="20">
        <f t="shared" si="35"/>
        <v>1.0800000000000001E-2</v>
      </c>
      <c r="N138" s="20">
        <f t="shared" si="35"/>
        <v>1.0800000000000001E-2</v>
      </c>
      <c r="O138" s="20">
        <f t="shared" si="35"/>
        <v>1.0800000000000001E-2</v>
      </c>
      <c r="Q138" s="209"/>
    </row>
    <row r="139" spans="1:17">
      <c r="A139" s="143" t="str">
        <f>'PWS-Er'!B17</f>
        <v>A7-3</v>
      </c>
      <c r="B139" s="99" t="str">
        <f>'PWS-Er'!C17</f>
        <v>RF leakage (calibration antenna connector terminated)</v>
      </c>
      <c r="C139" s="279">
        <f>'PWS-Er'!D17</f>
        <v>8.5999999999999993E-2</v>
      </c>
      <c r="D139" s="279">
        <f>'PWS-Er'!E17</f>
        <v>8.5999999999999993E-2</v>
      </c>
      <c r="E139" s="279">
        <f>'PWS-Er'!F17</f>
        <v>8.5999999999999993E-2</v>
      </c>
      <c r="F139" s="279" t="str">
        <f>'PWS-Er'!G17</f>
        <v>Gaussian</v>
      </c>
      <c r="G139" s="279">
        <f>'PWS-Er'!H17</f>
        <v>1</v>
      </c>
      <c r="H139" s="143">
        <v>1</v>
      </c>
      <c r="I139" s="279">
        <f t="shared" si="37"/>
        <v>8.5999999999999993E-2</v>
      </c>
      <c r="J139" s="279">
        <f t="shared" si="37"/>
        <v>8.5999999999999993E-2</v>
      </c>
      <c r="K139" s="279">
        <f t="shared" si="37"/>
        <v>8.5999999999999993E-2</v>
      </c>
      <c r="M139" s="20">
        <f t="shared" si="35"/>
        <v>7.3959999999999989E-3</v>
      </c>
      <c r="N139" s="20">
        <f t="shared" si="35"/>
        <v>7.3959999999999989E-3</v>
      </c>
      <c r="O139" s="20">
        <f t="shared" si="35"/>
        <v>7.3959999999999989E-3</v>
      </c>
      <c r="Q139" s="209"/>
    </row>
    <row r="140" spans="1:17">
      <c r="A140" s="143" t="str">
        <f>'PWS-Er'!B18</f>
        <v>A7-8</v>
      </c>
      <c r="B140" s="99" t="str">
        <f>'PWS-Er'!C18</f>
        <v>Influence of the calibration antenna feed cable</v>
      </c>
      <c r="C140" s="279">
        <f>'PWS-Er'!D18</f>
        <v>0.10299999999999999</v>
      </c>
      <c r="D140" s="279">
        <f>'PWS-Er'!E18</f>
        <v>0.104</v>
      </c>
      <c r="E140" s="279">
        <f>'PWS-Er'!F18</f>
        <v>0.104</v>
      </c>
      <c r="F140" s="279" t="str">
        <f>'PWS-Er'!G18</f>
        <v>Rectangular</v>
      </c>
      <c r="G140" s="279">
        <f>'PWS-Er'!H18</f>
        <v>1.7320508075688772</v>
      </c>
      <c r="H140" s="143">
        <v>1</v>
      </c>
      <c r="I140" s="279">
        <f t="shared" si="37"/>
        <v>5.9467077726531453E-2</v>
      </c>
      <c r="J140" s="279">
        <f t="shared" si="37"/>
        <v>6.0044427995721079E-2</v>
      </c>
      <c r="K140" s="279">
        <f t="shared" si="37"/>
        <v>6.0044427995721079E-2</v>
      </c>
      <c r="M140" s="20">
        <f t="shared" si="35"/>
        <v>3.5363333333333332E-3</v>
      </c>
      <c r="N140" s="20">
        <f t="shared" si="35"/>
        <v>3.6053333333333332E-3</v>
      </c>
      <c r="O140" s="20">
        <f t="shared" si="35"/>
        <v>3.6053333333333332E-3</v>
      </c>
      <c r="Q140" s="209"/>
    </row>
    <row r="141" spans="1:17">
      <c r="A141" s="143" t="str">
        <f>TE!A8</f>
        <v>C1-4</v>
      </c>
      <c r="B141" s="99" t="str">
        <f>TE!B8</f>
        <v>Uncertainty of the absolute gain of the reference antenna</v>
      </c>
      <c r="C141" s="279">
        <f>TE!C8</f>
        <v>0.50229473419497439</v>
      </c>
      <c r="D141" s="279">
        <f>TE!D8</f>
        <v>0.4330127018922193</v>
      </c>
      <c r="E141" s="279">
        <f>TE!E8</f>
        <v>0.4330127018922193</v>
      </c>
      <c r="F141" s="279" t="str">
        <f>TE!F8</f>
        <v>Rectangular</v>
      </c>
      <c r="G141" s="279">
        <f>TE!G8</f>
        <v>1.7320508075688772</v>
      </c>
      <c r="H141" s="143">
        <v>1</v>
      </c>
      <c r="I141" s="279">
        <f t="shared" si="37"/>
        <v>0.28999999999999998</v>
      </c>
      <c r="J141" s="279">
        <f t="shared" si="37"/>
        <v>0.25</v>
      </c>
      <c r="K141" s="279">
        <f t="shared" si="37"/>
        <v>0.25</v>
      </c>
      <c r="M141" s="20">
        <f t="shared" si="35"/>
        <v>8.4099999999999994E-2</v>
      </c>
      <c r="N141" s="20">
        <f t="shared" si="35"/>
        <v>6.25E-2</v>
      </c>
      <c r="O141" s="20">
        <f t="shared" si="35"/>
        <v>6.25E-2</v>
      </c>
      <c r="Q141" s="209"/>
    </row>
    <row r="142" spans="1:17">
      <c r="A142" s="143" t="str">
        <f>'PWS-Er'!B20</f>
        <v>A7-9</v>
      </c>
      <c r="B142" s="99" t="str">
        <f>'PWS-Er'!C20</f>
        <v>Misalignment of positioning system</v>
      </c>
      <c r="C142" s="279">
        <f>'PWS-Er'!D20</f>
        <v>0</v>
      </c>
      <c r="D142" s="279">
        <f>'PWS-Er'!E20</f>
        <v>0</v>
      </c>
      <c r="E142" s="279">
        <f>'PWS-Er'!F20</f>
        <v>0</v>
      </c>
      <c r="F142" s="279" t="str">
        <f>'PWS-Er'!G20</f>
        <v xml:space="preserve">Exp. normal </v>
      </c>
      <c r="G142" s="279">
        <f>'PWS-Er'!H20</f>
        <v>2</v>
      </c>
      <c r="H142" s="143">
        <v>1</v>
      </c>
      <c r="I142" s="279">
        <f t="shared" si="37"/>
        <v>0</v>
      </c>
      <c r="J142" s="279">
        <f t="shared" si="37"/>
        <v>0</v>
      </c>
      <c r="K142" s="279">
        <f t="shared" si="37"/>
        <v>0</v>
      </c>
      <c r="M142" s="20">
        <f t="shared" si="35"/>
        <v>0</v>
      </c>
      <c r="N142" s="20">
        <f t="shared" si="35"/>
        <v>0</v>
      </c>
      <c r="O142" s="20">
        <f t="shared" si="35"/>
        <v>0</v>
      </c>
      <c r="Q142" s="209"/>
    </row>
    <row r="143" spans="1:17">
      <c r="A143" s="143" t="str">
        <f>'PWS-Er'!B21</f>
        <v>A7-1b</v>
      </c>
      <c r="B143" s="99" t="str">
        <f>'PWS-Er'!C21</f>
        <v>Misalignment of calibration antenna &amp; pointing error</v>
      </c>
      <c r="C143" s="279">
        <f>'PWS-Er'!D21</f>
        <v>0.05</v>
      </c>
      <c r="D143" s="279">
        <f>'PWS-Er'!E21</f>
        <v>0.05</v>
      </c>
      <c r="E143" s="279">
        <f>'PWS-Er'!F21</f>
        <v>0.05</v>
      </c>
      <c r="F143" s="279" t="str">
        <f>'PWS-Er'!G21</f>
        <v>Rectangular</v>
      </c>
      <c r="G143" s="279">
        <f>'PWS-Er'!H21</f>
        <v>1.7320508075688772</v>
      </c>
      <c r="H143" s="143">
        <v>1</v>
      </c>
      <c r="I143" s="279">
        <f t="shared" si="37"/>
        <v>2.8867513459481291E-2</v>
      </c>
      <c r="J143" s="279">
        <f t="shared" si="37"/>
        <v>2.8867513459481291E-2</v>
      </c>
      <c r="K143" s="279">
        <f t="shared" si="37"/>
        <v>2.8867513459481291E-2</v>
      </c>
      <c r="M143" s="20">
        <f t="shared" si="35"/>
        <v>8.333333333333335E-4</v>
      </c>
      <c r="N143" s="20">
        <f t="shared" si="35"/>
        <v>8.333333333333335E-4</v>
      </c>
      <c r="O143" s="20">
        <f t="shared" si="35"/>
        <v>8.333333333333335E-4</v>
      </c>
      <c r="Q143" s="209"/>
    </row>
    <row r="144" spans="1:17">
      <c r="A144" s="143" t="str">
        <f>'PWS-Er'!B22</f>
        <v>A7-10</v>
      </c>
      <c r="B144" s="99" t="str">
        <f>'PWS-Er'!C22</f>
        <v>Rotary joints</v>
      </c>
      <c r="C144" s="279">
        <f>'PWS-Er'!D22</f>
        <v>0</v>
      </c>
      <c r="D144" s="279">
        <f>'PWS-Er'!E22</f>
        <v>0</v>
      </c>
      <c r="E144" s="279">
        <f>'PWS-Er'!F22</f>
        <v>0</v>
      </c>
      <c r="F144" s="279" t="str">
        <f>'PWS-Er'!G22</f>
        <v>U-shaped</v>
      </c>
      <c r="G144" s="279">
        <f>'PWS-Er'!H22</f>
        <v>1.7320508075688772</v>
      </c>
      <c r="H144" s="143">
        <v>1</v>
      </c>
      <c r="I144" s="279">
        <f t="shared" si="37"/>
        <v>0</v>
      </c>
      <c r="J144" s="279">
        <f t="shared" si="37"/>
        <v>0</v>
      </c>
      <c r="K144" s="279">
        <f t="shared" si="37"/>
        <v>0</v>
      </c>
      <c r="M144" s="20">
        <f t="shared" si="35"/>
        <v>0</v>
      </c>
      <c r="N144" s="20">
        <f t="shared" si="35"/>
        <v>0</v>
      </c>
      <c r="O144" s="20">
        <f t="shared" si="35"/>
        <v>0</v>
      </c>
      <c r="Q144" s="209"/>
    </row>
    <row r="145" spans="1:17" ht="22.5">
      <c r="A145" s="143" t="str">
        <f>'PWS-Er'!B23</f>
        <v>A7-2b</v>
      </c>
      <c r="B145" s="99" t="str">
        <f>'PWS-Er'!C23</f>
        <v>Longitudinal position uncertainty (i.e. standing wave and imperfect field synthesis) for calibration antenna</v>
      </c>
      <c r="C145" s="279">
        <f>'PWS-Er'!D23</f>
        <v>0.12</v>
      </c>
      <c r="D145" s="279">
        <f>'PWS-Er'!E23</f>
        <v>0.12</v>
      </c>
      <c r="E145" s="312">
        <f>'PWS-Er'!F23</f>
        <v>0.15</v>
      </c>
      <c r="F145" s="279" t="str">
        <f>'PWS-Er'!G23</f>
        <v>Rectangular</v>
      </c>
      <c r="G145" s="279">
        <f>'PWS-Er'!H23</f>
        <v>1.7320508075688772</v>
      </c>
      <c r="H145" s="143">
        <v>1</v>
      </c>
      <c r="I145" s="279">
        <f t="shared" si="37"/>
        <v>6.9282032302755092E-2</v>
      </c>
      <c r="J145" s="279">
        <f t="shared" si="37"/>
        <v>6.9282032302755092E-2</v>
      </c>
      <c r="K145" s="312">
        <f t="shared" si="37"/>
        <v>8.6602540378443865E-2</v>
      </c>
      <c r="M145" s="20">
        <f t="shared" si="35"/>
        <v>4.8000000000000004E-3</v>
      </c>
      <c r="N145" s="20">
        <f t="shared" si="35"/>
        <v>4.8000000000000004E-3</v>
      </c>
      <c r="O145" s="20">
        <f t="shared" si="35"/>
        <v>7.4999999999999997E-3</v>
      </c>
      <c r="Q145" s="209" t="s">
        <v>545</v>
      </c>
    </row>
    <row r="146" spans="1:17">
      <c r="A146" s="143" t="str">
        <f>'PWS-Er'!B24</f>
        <v>A7-4b</v>
      </c>
      <c r="B146" s="99" t="str">
        <f>'PWS-Er'!C24</f>
        <v>QZ ripple with calibration antenna</v>
      </c>
      <c r="C146" s="279">
        <f>'PWS-Er'!D24</f>
        <v>0.2</v>
      </c>
      <c r="D146" s="279">
        <f>'PWS-Er'!E24</f>
        <v>0.2</v>
      </c>
      <c r="E146" s="279">
        <f>'PWS-Er'!F24</f>
        <v>0.2</v>
      </c>
      <c r="F146" s="279" t="str">
        <f>'PWS-Er'!G24</f>
        <v>Rectangular</v>
      </c>
      <c r="G146" s="279">
        <f>'PWS-Er'!H24</f>
        <v>1.7320508075688772</v>
      </c>
      <c r="H146" s="143">
        <v>1</v>
      </c>
      <c r="I146" s="279">
        <f t="shared" si="37"/>
        <v>0.11547005383792516</v>
      </c>
      <c r="J146" s="279">
        <f t="shared" si="37"/>
        <v>0.11547005383792516</v>
      </c>
      <c r="K146" s="279">
        <f t="shared" si="37"/>
        <v>0.11547005383792516</v>
      </c>
      <c r="M146" s="20">
        <f t="shared" si="35"/>
        <v>1.3333333333333336E-2</v>
      </c>
      <c r="N146" s="20">
        <f t="shared" si="35"/>
        <v>1.3333333333333336E-2</v>
      </c>
      <c r="O146" s="20">
        <f t="shared" si="35"/>
        <v>1.3333333333333336E-2</v>
      </c>
      <c r="Q146" s="209"/>
    </row>
    <row r="147" spans="1:17">
      <c r="A147" s="143" t="str">
        <f>'PWS-Er'!B25</f>
        <v>A7-11</v>
      </c>
      <c r="B147" s="99" t="str">
        <f>'PWS-Er'!C25</f>
        <v>Switching uncertainty</v>
      </c>
      <c r="C147" s="279">
        <f>'PWS-Er'!D25</f>
        <v>0.02</v>
      </c>
      <c r="D147" s="279">
        <f>'PWS-Er'!E25</f>
        <v>0.02</v>
      </c>
      <c r="E147" s="279">
        <f>'PWS-Er'!F25</f>
        <v>0.02</v>
      </c>
      <c r="F147" s="279" t="str">
        <f>'PWS-Er'!G25</f>
        <v>Rectangular</v>
      </c>
      <c r="G147" s="279">
        <f>'PWS-Er'!H25</f>
        <v>1.7320508075688772</v>
      </c>
      <c r="H147" s="143">
        <v>1</v>
      </c>
      <c r="I147" s="279">
        <f t="shared" si="37"/>
        <v>1.1547005383792516E-2</v>
      </c>
      <c r="J147" s="279">
        <f t="shared" si="37"/>
        <v>1.1547005383792516E-2</v>
      </c>
      <c r="K147" s="279">
        <f t="shared" si="37"/>
        <v>1.1547005383792516E-2</v>
      </c>
      <c r="M147" s="20">
        <f t="shared" si="35"/>
        <v>1.3333333333333334E-4</v>
      </c>
      <c r="N147" s="20">
        <f t="shared" si="35"/>
        <v>1.3333333333333334E-4</v>
      </c>
      <c r="O147" s="20">
        <f t="shared" si="35"/>
        <v>1.3333333333333334E-4</v>
      </c>
      <c r="Q147" s="209"/>
    </row>
    <row r="148" spans="1:17">
      <c r="A148" s="143" t="str">
        <f>'PWS-Er'!B26</f>
        <v>A7-12</v>
      </c>
      <c r="B148" s="99" t="str">
        <f>'PWS-Er'!C26</f>
        <v>Field repeatability</v>
      </c>
      <c r="C148" s="279">
        <f>'PWS-Er'!D26</f>
        <v>0.06</v>
      </c>
      <c r="D148" s="279">
        <f>'PWS-Er'!E26</f>
        <v>0.12</v>
      </c>
      <c r="E148" s="312">
        <f>'PWS-Er'!F26</f>
        <v>0.15</v>
      </c>
      <c r="F148" s="279" t="str">
        <f>'PWS-Er'!G26</f>
        <v>Gaussian</v>
      </c>
      <c r="G148" s="279">
        <f>'PWS-Er'!H26</f>
        <v>1</v>
      </c>
      <c r="H148" s="143">
        <v>1</v>
      </c>
      <c r="I148" s="279">
        <f t="shared" si="37"/>
        <v>0.06</v>
      </c>
      <c r="J148" s="279">
        <f t="shared" si="37"/>
        <v>0.12</v>
      </c>
      <c r="K148" s="312">
        <f t="shared" si="37"/>
        <v>0.15</v>
      </c>
      <c r="M148" s="20">
        <f t="shared" si="35"/>
        <v>3.5999999999999999E-3</v>
      </c>
      <c r="N148" s="20">
        <f t="shared" si="35"/>
        <v>1.44E-2</v>
      </c>
      <c r="O148" s="20">
        <f t="shared" si="35"/>
        <v>2.2499999999999999E-2</v>
      </c>
      <c r="Q148" s="209" t="s">
        <v>545</v>
      </c>
    </row>
    <row r="149" spans="1:17">
      <c r="A149" s="389" t="s">
        <v>31</v>
      </c>
      <c r="B149" s="389"/>
      <c r="C149" s="389"/>
      <c r="D149" s="389"/>
      <c r="E149" s="389"/>
      <c r="F149" s="389"/>
      <c r="G149" s="389"/>
      <c r="H149" s="389"/>
      <c r="I149" s="32">
        <f>M149</f>
        <v>0.63318730772707887</v>
      </c>
      <c r="J149" s="32">
        <f t="shared" ref="J149:K150" si="38">N149</f>
        <v>0.78235318111451435</v>
      </c>
      <c r="K149" s="310">
        <f t="shared" si="38"/>
        <v>0.82493019906737164</v>
      </c>
      <c r="M149" s="43">
        <f>(SUM(M127:M148))^0.5</f>
        <v>0.63318730772707887</v>
      </c>
      <c r="N149" s="43">
        <f>(SUM(N127:N148))^0.5</f>
        <v>0.78235318111451435</v>
      </c>
      <c r="O149" s="43">
        <f>(SUM(O127:O148))^0.5</f>
        <v>0.82493019906737164</v>
      </c>
      <c r="Q149" s="209" t="s">
        <v>545</v>
      </c>
    </row>
    <row r="150" spans="1:17">
      <c r="A150" s="389" t="s">
        <v>32</v>
      </c>
      <c r="B150" s="389"/>
      <c r="C150" s="389"/>
      <c r="D150" s="389"/>
      <c r="E150" s="389"/>
      <c r="F150" s="389"/>
      <c r="G150" s="389"/>
      <c r="H150" s="389"/>
      <c r="I150" s="32">
        <f t="shared" ref="I150" si="39">M150</f>
        <v>1.2410471231450746</v>
      </c>
      <c r="J150" s="32">
        <f t="shared" si="38"/>
        <v>1.5334122349844481</v>
      </c>
      <c r="K150" s="310">
        <f t="shared" si="38"/>
        <v>1.6168631901720485</v>
      </c>
      <c r="M150" s="43">
        <f>M149*1.96</f>
        <v>1.2410471231450746</v>
      </c>
      <c r="N150" s="43">
        <f>N149*1.96</f>
        <v>1.5334122349844481</v>
      </c>
      <c r="O150" s="43">
        <f>O149*1.96</f>
        <v>1.6168631901720485</v>
      </c>
      <c r="Q150" s="209" t="s">
        <v>545</v>
      </c>
    </row>
  </sheetData>
  <mergeCells count="69">
    <mergeCell ref="A149:H149"/>
    <mergeCell ref="A150:H150"/>
    <mergeCell ref="A126:K126"/>
    <mergeCell ref="A135:K135"/>
    <mergeCell ref="B1:E1"/>
    <mergeCell ref="A117:A118"/>
    <mergeCell ref="B117:B118"/>
    <mergeCell ref="A119:K119"/>
    <mergeCell ref="A120:K120"/>
    <mergeCell ref="A75:J75"/>
    <mergeCell ref="A103:J103"/>
    <mergeCell ref="A112:H112"/>
    <mergeCell ref="A113:H113"/>
    <mergeCell ref="A47:J47"/>
    <mergeCell ref="A54:J54"/>
    <mergeCell ref="A67:H67"/>
    <mergeCell ref="A68:H68"/>
    <mergeCell ref="A71:K71"/>
    <mergeCell ref="M123:O125"/>
    <mergeCell ref="A124:A125"/>
    <mergeCell ref="B124:B125"/>
    <mergeCell ref="C124:E124"/>
    <mergeCell ref="F124:F125"/>
    <mergeCell ref="G124:G125"/>
    <mergeCell ref="H124:H125"/>
    <mergeCell ref="I124:K124"/>
    <mergeCell ref="A123:K123"/>
    <mergeCell ref="M116:O118"/>
    <mergeCell ref="C117:E117"/>
    <mergeCell ref="F117:F118"/>
    <mergeCell ref="G117:G118"/>
    <mergeCell ref="H117:H118"/>
    <mergeCell ref="I117:K117"/>
    <mergeCell ref="A116:K116"/>
    <mergeCell ref="M72:O74"/>
    <mergeCell ref="A73:A74"/>
    <mergeCell ref="B73:B74"/>
    <mergeCell ref="C73:E73"/>
    <mergeCell ref="F73:F74"/>
    <mergeCell ref="G73:G74"/>
    <mergeCell ref="H73:H74"/>
    <mergeCell ref="I73:K73"/>
    <mergeCell ref="A72:K72"/>
    <mergeCell ref="A39:H39"/>
    <mergeCell ref="A40:H40"/>
    <mergeCell ref="A44:K44"/>
    <mergeCell ref="M44:O46"/>
    <mergeCell ref="A45:A46"/>
    <mergeCell ref="B45:B46"/>
    <mergeCell ref="C45:E45"/>
    <mergeCell ref="F45:F46"/>
    <mergeCell ref="G45:G46"/>
    <mergeCell ref="H45:H46"/>
    <mergeCell ref="I45:K45"/>
    <mergeCell ref="A43:K43"/>
    <mergeCell ref="M12:O14"/>
    <mergeCell ref="A13:A14"/>
    <mergeCell ref="B13:B14"/>
    <mergeCell ref="C13:E13"/>
    <mergeCell ref="F13:F14"/>
    <mergeCell ref="G13:G14"/>
    <mergeCell ref="H13:H14"/>
    <mergeCell ref="I13:K13"/>
    <mergeCell ref="A15:J15"/>
    <mergeCell ref="A25:J25"/>
    <mergeCell ref="B2:B3"/>
    <mergeCell ref="C2:E2"/>
    <mergeCell ref="A12:K12"/>
    <mergeCell ref="A11:K11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workbookViewId="0"/>
  </sheetViews>
  <sheetFormatPr defaultColWidth="9.140625" defaultRowHeight="15"/>
  <cols>
    <col min="1" max="1" width="6.7109375" style="2" customWidth="1"/>
    <col min="2" max="2" width="20.85546875" style="2" customWidth="1"/>
    <col min="3" max="5" width="5.5703125" style="223" customWidth="1"/>
    <col min="6" max="6" width="9.140625" style="2"/>
    <col min="7" max="7" width="5.5703125" style="223" customWidth="1"/>
    <col min="8" max="8" width="3.85546875" style="2" customWidth="1"/>
    <col min="9" max="11" width="5.5703125" style="223" customWidth="1"/>
    <col min="12" max="12" width="2.42578125" style="33" customWidth="1"/>
    <col min="13" max="15" width="5" style="2" customWidth="1"/>
    <col min="16" max="16" width="2.85546875" style="2" customWidth="1"/>
    <col min="17" max="17" width="33.7109375" style="205" customWidth="1"/>
    <col min="18" max="16384" width="9.140625" style="2"/>
  </cols>
  <sheetData>
    <row r="1" spans="1:17" ht="19.5" customHeight="1">
      <c r="B1" s="421" t="s">
        <v>84</v>
      </c>
      <c r="C1" s="392" t="s">
        <v>131</v>
      </c>
      <c r="D1" s="392"/>
      <c r="E1" s="392"/>
      <c r="Q1" s="204" t="s">
        <v>443</v>
      </c>
    </row>
    <row r="2" spans="1:17" ht="36.75" thickBot="1">
      <c r="B2" s="421"/>
      <c r="C2" s="251" t="s">
        <v>508</v>
      </c>
      <c r="D2" s="252" t="s">
        <v>507</v>
      </c>
      <c r="E2" s="253" t="s">
        <v>509</v>
      </c>
      <c r="G2" s="262"/>
    </row>
    <row r="3" spans="1:17" ht="12.75" customHeight="1">
      <c r="B3" s="44" t="s">
        <v>179</v>
      </c>
      <c r="C3" s="45">
        <f>I19</f>
        <v>0.40800653589536207</v>
      </c>
      <c r="D3" s="45">
        <f>J19</f>
        <v>0.40800653589536207</v>
      </c>
      <c r="E3" s="45">
        <f>K19</f>
        <v>0.40800653589536207</v>
      </c>
    </row>
    <row r="4" spans="1:17" ht="12.75" customHeight="1">
      <c r="B4" s="44" t="s">
        <v>35</v>
      </c>
      <c r="C4" s="45">
        <f>I30</f>
        <v>0.39200000000000002</v>
      </c>
      <c r="D4" s="45">
        <f>J30</f>
        <v>0.39200000000000002</v>
      </c>
      <c r="E4" s="45">
        <f>K30</f>
        <v>0.39200000000000002</v>
      </c>
    </row>
    <row r="5" spans="1:17" ht="12.75" customHeight="1">
      <c r="B5" s="44" t="s">
        <v>535</v>
      </c>
      <c r="C5" s="45">
        <f>I41</f>
        <v>0.39200000000000002</v>
      </c>
      <c r="D5" s="45">
        <f>J41</f>
        <v>0.39200000000000002</v>
      </c>
      <c r="E5" s="45">
        <f>K41</f>
        <v>0.39200000000000002</v>
      </c>
    </row>
    <row r="6" spans="1:17" ht="12.75" customHeight="1">
      <c r="B6" s="44" t="s">
        <v>536</v>
      </c>
      <c r="C6" s="45"/>
      <c r="D6" s="45"/>
      <c r="E6" s="45"/>
    </row>
    <row r="7" spans="1:17" ht="12.75" customHeight="1">
      <c r="B7" s="44" t="s">
        <v>146</v>
      </c>
      <c r="C7" s="145">
        <f>I58</f>
        <v>0.39200000000000002</v>
      </c>
      <c r="D7" s="145">
        <f t="shared" ref="D7:E7" si="0">J58</f>
        <v>0.39200000000000002</v>
      </c>
      <c r="E7" s="145">
        <f t="shared" si="0"/>
        <v>0.39200000000000002</v>
      </c>
      <c r="F7" s="223"/>
    </row>
    <row r="8" spans="1:17" ht="12.75" customHeight="1">
      <c r="B8" s="60" t="str">
        <f>EIRP!B9</f>
        <v>Common maximum accepted test system uncertainty</v>
      </c>
      <c r="C8" s="61">
        <v>0.4</v>
      </c>
      <c r="D8" s="61">
        <v>0.4</v>
      </c>
      <c r="E8" s="61">
        <v>0.4</v>
      </c>
    </row>
    <row r="9" spans="1:17" ht="12.75" customHeight="1">
      <c r="B9" s="232"/>
      <c r="C9" s="59"/>
      <c r="D9" s="59"/>
      <c r="E9" s="59"/>
      <c r="Q9" s="209"/>
    </row>
    <row r="10" spans="1:17" ht="12.75" customHeight="1">
      <c r="A10" s="422" t="s">
        <v>470</v>
      </c>
      <c r="B10" s="422"/>
      <c r="C10" s="422"/>
      <c r="D10" s="422"/>
      <c r="E10" s="422"/>
      <c r="F10" s="422"/>
      <c r="G10" s="422"/>
      <c r="H10" s="422"/>
      <c r="I10" s="422"/>
      <c r="J10" s="422"/>
      <c r="K10" s="422"/>
    </row>
    <row r="11" spans="1:17" ht="12.75" customHeight="1">
      <c r="A11" s="396" t="s">
        <v>179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M11" s="394" t="s">
        <v>103</v>
      </c>
      <c r="N11" s="394"/>
      <c r="O11" s="394"/>
    </row>
    <row r="12" spans="1:17" ht="12.75" customHeight="1">
      <c r="A12" s="382" t="s">
        <v>0</v>
      </c>
      <c r="B12" s="400" t="s">
        <v>1</v>
      </c>
      <c r="C12" s="383" t="s">
        <v>2</v>
      </c>
      <c r="D12" s="383"/>
      <c r="E12" s="383"/>
      <c r="F12" s="382" t="s">
        <v>3</v>
      </c>
      <c r="G12" s="383" t="s">
        <v>4</v>
      </c>
      <c r="H12" s="391" t="s">
        <v>5</v>
      </c>
      <c r="I12" s="384" t="s">
        <v>6</v>
      </c>
      <c r="J12" s="384"/>
      <c r="K12" s="384"/>
      <c r="L12" s="34"/>
      <c r="M12" s="394"/>
      <c r="N12" s="394"/>
      <c r="O12" s="394"/>
    </row>
    <row r="13" spans="1:17" s="1" customFormat="1" ht="27.75" customHeight="1" thickBot="1">
      <c r="A13" s="382"/>
      <c r="B13" s="400"/>
      <c r="C13" s="251" t="s">
        <v>508</v>
      </c>
      <c r="D13" s="252" t="s">
        <v>507</v>
      </c>
      <c r="E13" s="253" t="s">
        <v>509</v>
      </c>
      <c r="F13" s="382"/>
      <c r="G13" s="383"/>
      <c r="H13" s="391"/>
      <c r="I13" s="251" t="s">
        <v>508</v>
      </c>
      <c r="J13" s="252" t="s">
        <v>507</v>
      </c>
      <c r="K13" s="253" t="s">
        <v>509</v>
      </c>
      <c r="L13" s="35"/>
      <c r="M13" s="394"/>
      <c r="N13" s="394"/>
      <c r="O13" s="394"/>
      <c r="Q13" s="205"/>
    </row>
    <row r="14" spans="1:17" ht="12.75" customHeight="1">
      <c r="A14" s="387" t="s">
        <v>7</v>
      </c>
      <c r="B14" s="387"/>
      <c r="C14" s="387"/>
      <c r="D14" s="387"/>
      <c r="E14" s="387"/>
      <c r="F14" s="387"/>
      <c r="G14" s="387"/>
      <c r="H14" s="387"/>
      <c r="I14" s="387"/>
      <c r="J14" s="387"/>
      <c r="K14" s="254"/>
      <c r="L14" s="28"/>
      <c r="M14" s="19"/>
      <c r="N14" s="19"/>
      <c r="O14" s="19"/>
    </row>
    <row r="15" spans="1:17" ht="24" customHeight="1">
      <c r="A15" s="8" t="str">
        <f>TE!A24</f>
        <v>C3-2</v>
      </c>
      <c r="B15" s="8" t="str">
        <f>TE!B24</f>
        <v>Total power dynamic range conducted unbcertainty</v>
      </c>
      <c r="C15" s="221">
        <f>TE!C24</f>
        <v>0.2</v>
      </c>
      <c r="D15" s="221">
        <f>TE!D24</f>
        <v>0.2</v>
      </c>
      <c r="E15" s="221">
        <f>TE!E24</f>
        <v>0.2</v>
      </c>
      <c r="F15" s="8" t="str">
        <f>TE!F24</f>
        <v>Gaussian</v>
      </c>
      <c r="G15" s="221">
        <f>TE!G24</f>
        <v>1</v>
      </c>
      <c r="H15" s="6">
        <v>1</v>
      </c>
      <c r="I15" s="220">
        <f>C15/$G15</f>
        <v>0.2</v>
      </c>
      <c r="J15" s="220">
        <f t="shared" ref="J15:J16" si="1">D15/$G15</f>
        <v>0.2</v>
      </c>
      <c r="K15" s="220">
        <f t="shared" ref="K15:K16" si="2">E15/$G15</f>
        <v>0.2</v>
      </c>
      <c r="L15" s="29"/>
      <c r="M15" s="20">
        <f t="shared" ref="M15:O17" si="3">I15^2</f>
        <v>4.0000000000000008E-2</v>
      </c>
      <c r="N15" s="20">
        <f t="shared" si="3"/>
        <v>4.0000000000000008E-2</v>
      </c>
      <c r="O15" s="20">
        <f t="shared" si="3"/>
        <v>4.0000000000000008E-2</v>
      </c>
      <c r="Q15" s="206"/>
    </row>
    <row r="16" spans="1:17" ht="12.75" customHeight="1">
      <c r="A16" s="8" t="str">
        <f>'IA-Er'!B13</f>
        <v>A1-8</v>
      </c>
      <c r="B16" s="8" t="str">
        <f>'IA-Er'!C13</f>
        <v>Random uncertainty</v>
      </c>
      <c r="C16" s="221">
        <f>'IA-Er'!D13</f>
        <v>0.1</v>
      </c>
      <c r="D16" s="221">
        <f>'IA-Er'!E13</f>
        <v>0.1</v>
      </c>
      <c r="E16" s="221">
        <f>'IA-Er'!F13</f>
        <v>0.1</v>
      </c>
      <c r="F16" s="8" t="str">
        <f>'IA-Er'!G13</f>
        <v>Rectangular</v>
      </c>
      <c r="G16" s="221">
        <f>'IA-Er'!H13</f>
        <v>1.7320508075688772</v>
      </c>
      <c r="H16" s="6">
        <v>1</v>
      </c>
      <c r="I16" s="220">
        <f t="shared" ref="I16" si="4">C16/$G16</f>
        <v>5.7735026918962581E-2</v>
      </c>
      <c r="J16" s="220">
        <f t="shared" si="1"/>
        <v>5.7735026918962581E-2</v>
      </c>
      <c r="K16" s="220">
        <f t="shared" si="2"/>
        <v>5.7735026918962581E-2</v>
      </c>
      <c r="L16" s="29"/>
      <c r="M16" s="20">
        <f t="shared" si="3"/>
        <v>3.333333333333334E-3</v>
      </c>
      <c r="N16" s="20">
        <f t="shared" si="3"/>
        <v>3.333333333333334E-3</v>
      </c>
      <c r="O16" s="20">
        <f t="shared" si="3"/>
        <v>3.333333333333334E-3</v>
      </c>
    </row>
    <row r="17" spans="1:17" ht="12.75" customHeight="1">
      <c r="A17" s="387" t="s">
        <v>19</v>
      </c>
      <c r="B17" s="387"/>
      <c r="C17" s="387"/>
      <c r="D17" s="387"/>
      <c r="E17" s="387"/>
      <c r="F17" s="387"/>
      <c r="G17" s="387"/>
      <c r="H17" s="387"/>
      <c r="I17" s="387"/>
      <c r="J17" s="387"/>
      <c r="K17" s="254"/>
      <c r="L17" s="28"/>
      <c r="M17" s="20">
        <f t="shared" si="3"/>
        <v>0</v>
      </c>
      <c r="N17" s="20">
        <f t="shared" si="3"/>
        <v>0</v>
      </c>
      <c r="O17" s="20">
        <f t="shared" si="3"/>
        <v>0</v>
      </c>
    </row>
    <row r="18" spans="1:17" ht="12.75" customHeight="1">
      <c r="A18" s="389" t="s">
        <v>31</v>
      </c>
      <c r="B18" s="389"/>
      <c r="C18" s="389"/>
      <c r="D18" s="389"/>
      <c r="E18" s="389"/>
      <c r="F18" s="389"/>
      <c r="G18" s="389"/>
      <c r="H18" s="389"/>
      <c r="I18" s="7">
        <f t="shared" ref="I18:K19" si="5">M18</f>
        <v>0.2081665999466133</v>
      </c>
      <c r="J18" s="7">
        <f>N18</f>
        <v>0.2081665999466133</v>
      </c>
      <c r="K18" s="7">
        <f>O18</f>
        <v>0.2081665999466133</v>
      </c>
      <c r="L18" s="30"/>
      <c r="M18" s="20">
        <f>(SUM(M15:M17))^0.5</f>
        <v>0.2081665999466133</v>
      </c>
      <c r="N18" s="20">
        <f>(SUM(N15:N17))^0.5</f>
        <v>0.2081665999466133</v>
      </c>
      <c r="O18" s="20">
        <f>(SUM(O15:O17))^0.5</f>
        <v>0.2081665999466133</v>
      </c>
    </row>
    <row r="19" spans="1:17" ht="12.75" customHeight="1">
      <c r="A19" s="389" t="s">
        <v>130</v>
      </c>
      <c r="B19" s="389"/>
      <c r="C19" s="389"/>
      <c r="D19" s="389"/>
      <c r="E19" s="389"/>
      <c r="F19" s="389"/>
      <c r="G19" s="389"/>
      <c r="H19" s="389"/>
      <c r="I19" s="7">
        <f t="shared" si="5"/>
        <v>0.40800653589536207</v>
      </c>
      <c r="J19" s="7">
        <f t="shared" si="5"/>
        <v>0.40800653589536207</v>
      </c>
      <c r="K19" s="7">
        <f t="shared" si="5"/>
        <v>0.40800653589536207</v>
      </c>
      <c r="L19" s="30"/>
      <c r="M19" s="20">
        <f>M18*1.96</f>
        <v>0.40800653589536207</v>
      </c>
      <c r="N19" s="20">
        <f>N18*1.96</f>
        <v>0.40800653589536207</v>
      </c>
      <c r="O19" s="20">
        <f>O18*1.96</f>
        <v>0.40800653589536207</v>
      </c>
    </row>
    <row r="20" spans="1:17" ht="12.75" customHeight="1"/>
    <row r="21" spans="1:17" ht="12.75" customHeight="1">
      <c r="Q21" s="209"/>
    </row>
    <row r="22" spans="1:17" ht="12.75" customHeight="1">
      <c r="A22" s="422" t="s">
        <v>469</v>
      </c>
      <c r="B22" s="422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7" ht="12.75" customHeight="1">
      <c r="A23" s="395" t="s">
        <v>35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M23" s="394" t="s">
        <v>103</v>
      </c>
      <c r="N23" s="394"/>
      <c r="O23" s="394"/>
    </row>
    <row r="24" spans="1:17" ht="12.75" customHeight="1">
      <c r="A24" s="382" t="s">
        <v>0</v>
      </c>
      <c r="B24" s="400" t="s">
        <v>1</v>
      </c>
      <c r="C24" s="383" t="s">
        <v>2</v>
      </c>
      <c r="D24" s="383"/>
      <c r="E24" s="383"/>
      <c r="F24" s="382" t="s">
        <v>3</v>
      </c>
      <c r="G24" s="383" t="s">
        <v>4</v>
      </c>
      <c r="H24" s="391" t="s">
        <v>5</v>
      </c>
      <c r="I24" s="384" t="s">
        <v>6</v>
      </c>
      <c r="J24" s="384"/>
      <c r="K24" s="384"/>
      <c r="L24" s="34"/>
      <c r="M24" s="394"/>
      <c r="N24" s="394"/>
      <c r="O24" s="394"/>
    </row>
    <row r="25" spans="1:17" ht="26.25" customHeight="1" thickBot="1">
      <c r="A25" s="382"/>
      <c r="B25" s="400"/>
      <c r="C25" s="251" t="s">
        <v>508</v>
      </c>
      <c r="D25" s="252" t="s">
        <v>507</v>
      </c>
      <c r="E25" s="253" t="s">
        <v>509</v>
      </c>
      <c r="F25" s="382"/>
      <c r="G25" s="383"/>
      <c r="H25" s="391"/>
      <c r="I25" s="251" t="s">
        <v>508</v>
      </c>
      <c r="J25" s="252" t="s">
        <v>507</v>
      </c>
      <c r="K25" s="253" t="s">
        <v>509</v>
      </c>
      <c r="L25" s="35"/>
      <c r="M25" s="394"/>
      <c r="N25" s="394"/>
      <c r="O25" s="394"/>
    </row>
    <row r="26" spans="1:17" ht="12.75" customHeight="1">
      <c r="A26" s="387" t="s">
        <v>7</v>
      </c>
      <c r="B26" s="387"/>
      <c r="C26" s="387"/>
      <c r="D26" s="387"/>
      <c r="E26" s="387"/>
      <c r="F26" s="387"/>
      <c r="G26" s="387"/>
      <c r="H26" s="387"/>
      <c r="I26" s="387"/>
      <c r="J26" s="387"/>
      <c r="K26" s="254"/>
      <c r="L26" s="28"/>
      <c r="M26" s="19"/>
      <c r="N26" s="19"/>
      <c r="O26" s="19"/>
    </row>
    <row r="27" spans="1:17" ht="25.5" customHeight="1">
      <c r="A27" s="8" t="str">
        <f>TE!A24</f>
        <v>C3-2</v>
      </c>
      <c r="B27" s="8" t="str">
        <f>TE!B24</f>
        <v>Total power dynamic range conducted unbcertainty</v>
      </c>
      <c r="C27" s="221">
        <f>TE!C24</f>
        <v>0.2</v>
      </c>
      <c r="D27" s="221">
        <f>TE!D24</f>
        <v>0.2</v>
      </c>
      <c r="E27" s="221">
        <f>TE!E24</f>
        <v>0.2</v>
      </c>
      <c r="F27" s="8" t="str">
        <f>TE!F24</f>
        <v>Gaussian</v>
      </c>
      <c r="G27" s="221">
        <f>TE!G24</f>
        <v>1</v>
      </c>
      <c r="H27" s="8">
        <v>1</v>
      </c>
      <c r="I27" s="220">
        <f t="shared" ref="I27:K27" si="6">C27/$G27</f>
        <v>0.2</v>
      </c>
      <c r="J27" s="220">
        <f t="shared" si="6"/>
        <v>0.2</v>
      </c>
      <c r="K27" s="220">
        <f t="shared" si="6"/>
        <v>0.2</v>
      </c>
      <c r="L27" s="36"/>
      <c r="M27" s="20">
        <f>I27^2</f>
        <v>4.0000000000000008E-2</v>
      </c>
      <c r="N27" s="20">
        <f>J27^2</f>
        <v>4.0000000000000008E-2</v>
      </c>
      <c r="O27" s="20">
        <f>K27^2</f>
        <v>4.0000000000000008E-2</v>
      </c>
    </row>
    <row r="28" spans="1:17" ht="12.75" customHeight="1">
      <c r="A28" s="387" t="s">
        <v>19</v>
      </c>
      <c r="B28" s="387"/>
      <c r="C28" s="387"/>
      <c r="D28" s="387"/>
      <c r="E28" s="387"/>
      <c r="F28" s="387"/>
      <c r="G28" s="387"/>
      <c r="H28" s="387"/>
      <c r="I28" s="387"/>
      <c r="J28" s="387"/>
      <c r="K28" s="254"/>
      <c r="L28" s="28"/>
      <c r="M28" s="20">
        <f t="shared" ref="M28:O28" si="7">I28^2</f>
        <v>0</v>
      </c>
      <c r="N28" s="20">
        <f t="shared" si="7"/>
        <v>0</v>
      </c>
      <c r="O28" s="20">
        <f t="shared" si="7"/>
        <v>0</v>
      </c>
    </row>
    <row r="29" spans="1:17" ht="12.75" customHeight="1">
      <c r="A29" s="389" t="s">
        <v>31</v>
      </c>
      <c r="B29" s="389"/>
      <c r="C29" s="389"/>
      <c r="D29" s="389"/>
      <c r="E29" s="389"/>
      <c r="F29" s="389"/>
      <c r="G29" s="389"/>
      <c r="H29" s="389"/>
      <c r="I29" s="7">
        <f t="shared" ref="I29:K30" si="8">M29</f>
        <v>0.2</v>
      </c>
      <c r="J29" s="7">
        <f>N29</f>
        <v>0.2</v>
      </c>
      <c r="K29" s="7">
        <f>O29</f>
        <v>0.2</v>
      </c>
      <c r="L29" s="30"/>
      <c r="M29" s="20">
        <f>(SUM(M27:M28))^0.5</f>
        <v>0.2</v>
      </c>
      <c r="N29" s="20">
        <f>(SUM(N27:N28))^0.5</f>
        <v>0.2</v>
      </c>
      <c r="O29" s="20">
        <f>(SUM(O27:O28))^0.5</f>
        <v>0.2</v>
      </c>
    </row>
    <row r="30" spans="1:17" ht="12.75" customHeight="1">
      <c r="A30" s="389" t="s">
        <v>32</v>
      </c>
      <c r="B30" s="389"/>
      <c r="C30" s="389"/>
      <c r="D30" s="389"/>
      <c r="E30" s="389"/>
      <c r="F30" s="389"/>
      <c r="G30" s="389"/>
      <c r="H30" s="389"/>
      <c r="I30" s="7">
        <f t="shared" si="8"/>
        <v>0.39200000000000002</v>
      </c>
      <c r="J30" s="7">
        <f t="shared" si="8"/>
        <v>0.39200000000000002</v>
      </c>
      <c r="K30" s="7">
        <f t="shared" si="8"/>
        <v>0.39200000000000002</v>
      </c>
      <c r="L30" s="30"/>
      <c r="M30" s="20">
        <f>M29*1.96</f>
        <v>0.39200000000000002</v>
      </c>
      <c r="N30" s="20">
        <f>N29*1.96</f>
        <v>0.39200000000000002</v>
      </c>
      <c r="O30" s="20">
        <f>O29*1.96</f>
        <v>0.39200000000000002</v>
      </c>
    </row>
    <row r="32" spans="1:17">
      <c r="Q32" s="209"/>
    </row>
    <row r="33" spans="1:15">
      <c r="A33" s="411" t="s">
        <v>468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</row>
    <row r="34" spans="1:15" ht="12.75" customHeight="1">
      <c r="A34" s="397" t="s">
        <v>85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M34" s="394" t="s">
        <v>103</v>
      </c>
      <c r="N34" s="394"/>
      <c r="O34" s="394"/>
    </row>
    <row r="35" spans="1:15" ht="12.75" customHeight="1">
      <c r="A35" s="382" t="s">
        <v>0</v>
      </c>
      <c r="B35" s="400" t="s">
        <v>1</v>
      </c>
      <c r="C35" s="383" t="s">
        <v>2</v>
      </c>
      <c r="D35" s="383"/>
      <c r="E35" s="383"/>
      <c r="F35" s="382" t="s">
        <v>3</v>
      </c>
      <c r="G35" s="383" t="s">
        <v>4</v>
      </c>
      <c r="H35" s="391" t="s">
        <v>5</v>
      </c>
      <c r="I35" s="384" t="s">
        <v>6</v>
      </c>
      <c r="J35" s="384"/>
      <c r="K35" s="384"/>
      <c r="L35" s="34"/>
      <c r="M35" s="394"/>
      <c r="N35" s="394"/>
      <c r="O35" s="394"/>
    </row>
    <row r="36" spans="1:15" ht="27.75" customHeight="1" thickBot="1">
      <c r="A36" s="382"/>
      <c r="B36" s="400"/>
      <c r="C36" s="251" t="s">
        <v>508</v>
      </c>
      <c r="D36" s="252" t="s">
        <v>507</v>
      </c>
      <c r="E36" s="253" t="s">
        <v>509</v>
      </c>
      <c r="F36" s="382"/>
      <c r="G36" s="383"/>
      <c r="H36" s="391"/>
      <c r="I36" s="251" t="s">
        <v>508</v>
      </c>
      <c r="J36" s="252" t="s">
        <v>507</v>
      </c>
      <c r="K36" s="253" t="s">
        <v>509</v>
      </c>
      <c r="L36" s="35"/>
      <c r="M36" s="394"/>
      <c r="N36" s="394"/>
      <c r="O36" s="394"/>
    </row>
    <row r="37" spans="1:15" ht="12.75" customHeight="1">
      <c r="A37" s="387" t="s">
        <v>7</v>
      </c>
      <c r="B37" s="387"/>
      <c r="C37" s="387"/>
      <c r="D37" s="387"/>
      <c r="E37" s="387"/>
      <c r="F37" s="387"/>
      <c r="G37" s="387"/>
      <c r="H37" s="387"/>
      <c r="I37" s="387"/>
      <c r="J37" s="387"/>
      <c r="K37" s="254"/>
      <c r="L37" s="28"/>
      <c r="M37" s="42"/>
      <c r="N37" s="42"/>
      <c r="O37" s="42"/>
    </row>
    <row r="38" spans="1:15" ht="27.75" customHeight="1">
      <c r="A38" s="8" t="str">
        <f>TE!A24</f>
        <v>C3-2</v>
      </c>
      <c r="B38" s="69" t="str">
        <f>TE!B24</f>
        <v>Total power dynamic range conducted unbcertainty</v>
      </c>
      <c r="C38" s="221">
        <f>TE!C24</f>
        <v>0.2</v>
      </c>
      <c r="D38" s="221">
        <f>TE!D24</f>
        <v>0.2</v>
      </c>
      <c r="E38" s="221">
        <f>TE!E24</f>
        <v>0.2</v>
      </c>
      <c r="F38" s="8" t="str">
        <f>TE!F24</f>
        <v>Gaussian</v>
      </c>
      <c r="G38" s="221">
        <f>TE!G24</f>
        <v>1</v>
      </c>
      <c r="H38" s="8">
        <v>1</v>
      </c>
      <c r="I38" s="220">
        <f t="shared" ref="I38" si="9">C38/$G38</f>
        <v>0.2</v>
      </c>
      <c r="J38" s="220">
        <f t="shared" ref="J38" si="10">D38/$G38</f>
        <v>0.2</v>
      </c>
      <c r="K38" s="220">
        <f t="shared" ref="K38" si="11">E38/$G38</f>
        <v>0.2</v>
      </c>
      <c r="L38" s="29"/>
      <c r="M38" s="20">
        <f t="shared" ref="M38:O39" si="12">I38^2</f>
        <v>4.0000000000000008E-2</v>
      </c>
      <c r="N38" s="20">
        <f t="shared" si="12"/>
        <v>4.0000000000000008E-2</v>
      </c>
      <c r="O38" s="20">
        <f t="shared" si="12"/>
        <v>4.0000000000000008E-2</v>
      </c>
    </row>
    <row r="39" spans="1:15" ht="12.75" customHeight="1">
      <c r="A39" s="387" t="s">
        <v>19</v>
      </c>
      <c r="B39" s="387"/>
      <c r="C39" s="387"/>
      <c r="D39" s="387"/>
      <c r="E39" s="387"/>
      <c r="F39" s="387"/>
      <c r="G39" s="387"/>
      <c r="H39" s="387"/>
      <c r="I39" s="387"/>
      <c r="J39" s="387"/>
      <c r="K39" s="254"/>
      <c r="L39" s="28"/>
      <c r="M39" s="20">
        <f t="shared" si="12"/>
        <v>0</v>
      </c>
      <c r="N39" s="20">
        <f t="shared" si="12"/>
        <v>0</v>
      </c>
      <c r="O39" s="20">
        <f t="shared" si="12"/>
        <v>0</v>
      </c>
    </row>
    <row r="40" spans="1:15" ht="12.75" customHeight="1">
      <c r="A40" s="389" t="s">
        <v>31</v>
      </c>
      <c r="B40" s="389"/>
      <c r="C40" s="389"/>
      <c r="D40" s="389"/>
      <c r="E40" s="389"/>
      <c r="F40" s="389"/>
      <c r="G40" s="389"/>
      <c r="H40" s="389"/>
      <c r="I40" s="25">
        <f>M40</f>
        <v>0.2</v>
      </c>
      <c r="J40" s="25">
        <f t="shared" ref="J40:K41" si="13">N40</f>
        <v>0.2</v>
      </c>
      <c r="K40" s="280">
        <f t="shared" si="13"/>
        <v>0.2</v>
      </c>
      <c r="L40" s="37"/>
      <c r="M40" s="43">
        <f>(SUM(M38:M39))^0.5</f>
        <v>0.2</v>
      </c>
      <c r="N40" s="43">
        <f>(SUM(N38:N39))^0.5</f>
        <v>0.2</v>
      </c>
      <c r="O40" s="43">
        <f>(SUM(O38:O39))^0.5</f>
        <v>0.2</v>
      </c>
    </row>
    <row r="41" spans="1:15" ht="12.75" customHeight="1">
      <c r="A41" s="389" t="s">
        <v>32</v>
      </c>
      <c r="B41" s="389"/>
      <c r="C41" s="389"/>
      <c r="D41" s="389"/>
      <c r="E41" s="389"/>
      <c r="F41" s="389"/>
      <c r="G41" s="389"/>
      <c r="H41" s="389"/>
      <c r="I41" s="25">
        <f t="shared" ref="I41" si="14">M41</f>
        <v>0.39200000000000002</v>
      </c>
      <c r="J41" s="25">
        <f t="shared" si="13"/>
        <v>0.39200000000000002</v>
      </c>
      <c r="K41" s="280">
        <f t="shared" si="13"/>
        <v>0.39200000000000002</v>
      </c>
      <c r="L41" s="37"/>
      <c r="M41" s="43">
        <f>M40*1.96</f>
        <v>0.39200000000000002</v>
      </c>
      <c r="N41" s="43">
        <f>N40*1.96</f>
        <v>0.39200000000000002</v>
      </c>
      <c r="O41" s="43">
        <f>O40*1.96</f>
        <v>0.39200000000000002</v>
      </c>
    </row>
    <row r="44" spans="1:15" ht="12.75" customHeight="1">
      <c r="A44" s="401" t="s">
        <v>124</v>
      </c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38"/>
      <c r="M44" s="394" t="s">
        <v>103</v>
      </c>
      <c r="N44" s="394"/>
      <c r="O44" s="394"/>
    </row>
    <row r="45" spans="1:15" ht="12.75" customHeight="1">
      <c r="A45" s="382" t="s">
        <v>0</v>
      </c>
      <c r="B45" s="400" t="s">
        <v>1</v>
      </c>
      <c r="C45" s="383" t="s">
        <v>2</v>
      </c>
      <c r="D45" s="383"/>
      <c r="E45" s="383"/>
      <c r="F45" s="382" t="s">
        <v>3</v>
      </c>
      <c r="G45" s="383" t="s">
        <v>4</v>
      </c>
      <c r="H45" s="391" t="s">
        <v>5</v>
      </c>
      <c r="I45" s="384" t="s">
        <v>6</v>
      </c>
      <c r="J45" s="384"/>
      <c r="K45" s="384"/>
      <c r="L45" s="39"/>
      <c r="M45" s="394"/>
      <c r="N45" s="394"/>
      <c r="O45" s="394"/>
    </row>
    <row r="46" spans="1:15" ht="12.75" customHeight="1" thickBot="1">
      <c r="A46" s="382"/>
      <c r="B46" s="400"/>
      <c r="C46" s="251" t="s">
        <v>508</v>
      </c>
      <c r="D46" s="252" t="s">
        <v>507</v>
      </c>
      <c r="E46" s="253" t="s">
        <v>509</v>
      </c>
      <c r="F46" s="382"/>
      <c r="G46" s="383"/>
      <c r="H46" s="391"/>
      <c r="I46" s="251" t="s">
        <v>508</v>
      </c>
      <c r="J46" s="252" t="s">
        <v>507</v>
      </c>
      <c r="K46" s="253" t="s">
        <v>509</v>
      </c>
      <c r="L46" s="40"/>
      <c r="M46" s="394"/>
      <c r="N46" s="394"/>
      <c r="O46" s="394"/>
    </row>
    <row r="47" spans="1:15" ht="12.75" customHeight="1">
      <c r="A47" s="361" t="s">
        <v>102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41"/>
      <c r="M47" s="42"/>
      <c r="N47" s="42"/>
      <c r="O47" s="42"/>
    </row>
    <row r="48" spans="1:15" ht="12.75" customHeight="1">
      <c r="A48" s="361" t="s">
        <v>123</v>
      </c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41"/>
      <c r="M48" s="20">
        <f>I48^2</f>
        <v>0</v>
      </c>
      <c r="N48" s="20">
        <f>J48^2</f>
        <v>0</v>
      </c>
      <c r="O48" s="20">
        <f>K48^2</f>
        <v>0</v>
      </c>
    </row>
    <row r="51" spans="1:17" ht="12.75" customHeight="1">
      <c r="A51" s="406" t="s">
        <v>145</v>
      </c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M51" s="394" t="s">
        <v>103</v>
      </c>
      <c r="N51" s="394"/>
      <c r="O51" s="394"/>
    </row>
    <row r="52" spans="1:17">
      <c r="A52" s="382" t="s">
        <v>0</v>
      </c>
      <c r="B52" s="400" t="s">
        <v>1</v>
      </c>
      <c r="C52" s="383" t="s">
        <v>2</v>
      </c>
      <c r="D52" s="383"/>
      <c r="E52" s="383"/>
      <c r="F52" s="382" t="s">
        <v>3</v>
      </c>
      <c r="G52" s="383" t="s">
        <v>4</v>
      </c>
      <c r="H52" s="391" t="s">
        <v>5</v>
      </c>
      <c r="I52" s="384" t="s">
        <v>6</v>
      </c>
      <c r="J52" s="384"/>
      <c r="K52" s="384"/>
      <c r="M52" s="394"/>
      <c r="N52" s="394"/>
      <c r="O52" s="394"/>
    </row>
    <row r="53" spans="1:17" ht="36.75" thickBot="1">
      <c r="A53" s="382"/>
      <c r="B53" s="400"/>
      <c r="C53" s="251" t="s">
        <v>508</v>
      </c>
      <c r="D53" s="252" t="s">
        <v>507</v>
      </c>
      <c r="E53" s="253" t="s">
        <v>509</v>
      </c>
      <c r="F53" s="382"/>
      <c r="G53" s="383"/>
      <c r="H53" s="391"/>
      <c r="I53" s="251" t="s">
        <v>508</v>
      </c>
      <c r="J53" s="252" t="s">
        <v>507</v>
      </c>
      <c r="K53" s="253" t="s">
        <v>509</v>
      </c>
      <c r="M53" s="394"/>
      <c r="N53" s="394"/>
      <c r="O53" s="394"/>
    </row>
    <row r="54" spans="1:17" ht="12.75" customHeight="1">
      <c r="A54" s="376" t="s">
        <v>7</v>
      </c>
      <c r="B54" s="377"/>
      <c r="C54" s="377"/>
      <c r="D54" s="377"/>
      <c r="E54" s="377"/>
      <c r="F54" s="377"/>
      <c r="G54" s="377"/>
      <c r="H54" s="377"/>
      <c r="I54" s="377"/>
      <c r="J54" s="377"/>
      <c r="K54" s="416"/>
      <c r="L54" s="28"/>
      <c r="M54" s="19"/>
      <c r="N54" s="19"/>
      <c r="O54" s="19"/>
      <c r="Q54" s="209"/>
    </row>
    <row r="55" spans="1:17" ht="25.5" customHeight="1">
      <c r="A55" s="143" t="str">
        <f>TE!A24</f>
        <v>C3-2</v>
      </c>
      <c r="B55" s="99" t="str">
        <f>TE!B24</f>
        <v>Total power dynamic range conducted unbcertainty</v>
      </c>
      <c r="C55" s="143">
        <f>TE!C24</f>
        <v>0.2</v>
      </c>
      <c r="D55" s="143">
        <f>TE!D24</f>
        <v>0.2</v>
      </c>
      <c r="E55" s="143">
        <f>TE!E24</f>
        <v>0.2</v>
      </c>
      <c r="F55" s="143" t="str">
        <f>TE!F24</f>
        <v>Gaussian</v>
      </c>
      <c r="G55" s="143">
        <f>TE!G24</f>
        <v>1</v>
      </c>
      <c r="H55" s="143">
        <v>1</v>
      </c>
      <c r="I55" s="7">
        <f t="shared" ref="I55" si="15">C55/$G55</f>
        <v>0.2</v>
      </c>
      <c r="J55" s="7">
        <f t="shared" ref="J55" si="16">D55/$G55</f>
        <v>0.2</v>
      </c>
      <c r="K55" s="7">
        <f t="shared" ref="K55" si="17">E55/$G55</f>
        <v>0.2</v>
      </c>
      <c r="L55" s="129"/>
      <c r="M55" s="20">
        <f>I55^2</f>
        <v>4.0000000000000008E-2</v>
      </c>
      <c r="N55" s="20">
        <f>J55^2</f>
        <v>4.0000000000000008E-2</v>
      </c>
      <c r="O55" s="20">
        <f>K55^2</f>
        <v>4.0000000000000008E-2</v>
      </c>
      <c r="Q55" s="278"/>
    </row>
    <row r="56" spans="1:17" ht="12.75" customHeight="1">
      <c r="A56" s="378" t="s">
        <v>19</v>
      </c>
      <c r="B56" s="379"/>
      <c r="C56" s="379"/>
      <c r="D56" s="379"/>
      <c r="E56" s="379"/>
      <c r="F56" s="379"/>
      <c r="G56" s="379"/>
      <c r="H56" s="379"/>
      <c r="I56" s="379"/>
      <c r="J56" s="379"/>
      <c r="K56" s="423"/>
      <c r="L56" s="28"/>
      <c r="M56" s="20">
        <f t="shared" ref="M56" si="18">I56^2</f>
        <v>0</v>
      </c>
      <c r="N56" s="20">
        <f t="shared" ref="N56" si="19">J56^2</f>
        <v>0</v>
      </c>
      <c r="O56" s="20">
        <f t="shared" ref="O56" si="20">K56^2</f>
        <v>0</v>
      </c>
      <c r="Q56" s="209"/>
    </row>
    <row r="57" spans="1:17" ht="12.75" customHeight="1">
      <c r="A57" s="389" t="s">
        <v>31</v>
      </c>
      <c r="B57" s="389"/>
      <c r="C57" s="389"/>
      <c r="D57" s="389"/>
      <c r="E57" s="389"/>
      <c r="F57" s="389"/>
      <c r="G57" s="389"/>
      <c r="H57" s="389"/>
      <c r="I57" s="7">
        <f t="shared" ref="I57:I58" si="21">M57</f>
        <v>0.2</v>
      </c>
      <c r="J57" s="7">
        <f>N57</f>
        <v>0.2</v>
      </c>
      <c r="K57" s="7">
        <f>O57</f>
        <v>0.2</v>
      </c>
      <c r="L57" s="30"/>
      <c r="M57" s="20">
        <f>(SUM(M55:M56))^0.5</f>
        <v>0.2</v>
      </c>
      <c r="N57" s="20">
        <f>(SUM(N55:N56))^0.5</f>
        <v>0.2</v>
      </c>
      <c r="O57" s="20">
        <f>(SUM(O55:O56))^0.5</f>
        <v>0.2</v>
      </c>
      <c r="Q57" s="209"/>
    </row>
    <row r="58" spans="1:17" ht="12.75" customHeight="1">
      <c r="A58" s="389" t="s">
        <v>32</v>
      </c>
      <c r="B58" s="389"/>
      <c r="C58" s="389"/>
      <c r="D58" s="389"/>
      <c r="E58" s="389"/>
      <c r="F58" s="389"/>
      <c r="G58" s="389"/>
      <c r="H58" s="389"/>
      <c r="I58" s="7">
        <f t="shared" si="21"/>
        <v>0.39200000000000002</v>
      </c>
      <c r="J58" s="7">
        <f t="shared" ref="J58" si="22">N58</f>
        <v>0.39200000000000002</v>
      </c>
      <c r="K58" s="7">
        <f t="shared" ref="K58" si="23">O58</f>
        <v>0.39200000000000002</v>
      </c>
      <c r="L58" s="30"/>
      <c r="M58" s="20">
        <f>M57*1.96</f>
        <v>0.39200000000000002</v>
      </c>
      <c r="N58" s="20">
        <f>N57*1.96</f>
        <v>0.39200000000000002</v>
      </c>
      <c r="O58" s="20">
        <f>O57*1.96</f>
        <v>0.39200000000000002</v>
      </c>
      <c r="Q58" s="209"/>
    </row>
    <row r="80" spans="17:17">
      <c r="Q80" s="206"/>
    </row>
    <row r="81" spans="17:17">
      <c r="Q81" s="206"/>
    </row>
    <row r="82" spans="17:17">
      <c r="Q82" s="206"/>
    </row>
    <row r="83" spans="17:17">
      <c r="Q83" s="206"/>
    </row>
    <row r="84" spans="17:17">
      <c r="Q84" s="206"/>
    </row>
    <row r="85" spans="17:17">
      <c r="Q85" s="206"/>
    </row>
    <row r="86" spans="17:17">
      <c r="Q86" s="206"/>
    </row>
    <row r="87" spans="17:17">
      <c r="Q87" s="206"/>
    </row>
    <row r="88" spans="17:17">
      <c r="Q88" s="206"/>
    </row>
    <row r="89" spans="17:17">
      <c r="Q89" s="206"/>
    </row>
    <row r="90" spans="17:17">
      <c r="Q90" s="206"/>
    </row>
    <row r="91" spans="17:17">
      <c r="Q91" s="206"/>
    </row>
    <row r="92" spans="17:17">
      <c r="Q92" s="206"/>
    </row>
    <row r="93" spans="17:17">
      <c r="Q93" s="206"/>
    </row>
    <row r="94" spans="17:17">
      <c r="Q94" s="206"/>
    </row>
    <row r="95" spans="17:17">
      <c r="Q95" s="206"/>
    </row>
    <row r="96" spans="17:17">
      <c r="Q96" s="206"/>
    </row>
    <row r="97" spans="17:17">
      <c r="Q97" s="206"/>
    </row>
    <row r="98" spans="17:17">
      <c r="Q98" s="206"/>
    </row>
    <row r="99" spans="17:17">
      <c r="Q99" s="206"/>
    </row>
    <row r="100" spans="17:17">
      <c r="Q100" s="206"/>
    </row>
    <row r="101" spans="17:17">
      <c r="Q101" s="206"/>
    </row>
    <row r="102" spans="17:17">
      <c r="Q102" s="206"/>
    </row>
    <row r="103" spans="17:17">
      <c r="Q103" s="206"/>
    </row>
    <row r="104" spans="17:17">
      <c r="Q104" s="206"/>
    </row>
    <row r="105" spans="17:17">
      <c r="Q105" s="206"/>
    </row>
    <row r="106" spans="17:17">
      <c r="Q106" s="206"/>
    </row>
    <row r="107" spans="17:17">
      <c r="Q107" s="206"/>
    </row>
    <row r="108" spans="17:17">
      <c r="Q108" s="206"/>
    </row>
    <row r="109" spans="17:17">
      <c r="Q109" s="206"/>
    </row>
    <row r="110" spans="17:17">
      <c r="Q110" s="206"/>
    </row>
    <row r="111" spans="17:17">
      <c r="Q111" s="206"/>
    </row>
  </sheetData>
  <mergeCells count="68">
    <mergeCell ref="M51:O53"/>
    <mergeCell ref="A52:A53"/>
    <mergeCell ref="B52:B53"/>
    <mergeCell ref="C52:E52"/>
    <mergeCell ref="F52:F53"/>
    <mergeCell ref="G52:G53"/>
    <mergeCell ref="H52:H53"/>
    <mergeCell ref="I52:K52"/>
    <mergeCell ref="A57:H57"/>
    <mergeCell ref="A58:H58"/>
    <mergeCell ref="A54:K54"/>
    <mergeCell ref="A56:K56"/>
    <mergeCell ref="A47:K47"/>
    <mergeCell ref="A48:K48"/>
    <mergeCell ref="A51:K51"/>
    <mergeCell ref="M44:O46"/>
    <mergeCell ref="C45:E45"/>
    <mergeCell ref="F45:F46"/>
    <mergeCell ref="G45:G46"/>
    <mergeCell ref="H45:H46"/>
    <mergeCell ref="I45:K45"/>
    <mergeCell ref="A45:A46"/>
    <mergeCell ref="B45:B46"/>
    <mergeCell ref="A37:J37"/>
    <mergeCell ref="A39:J39"/>
    <mergeCell ref="A40:H40"/>
    <mergeCell ref="A41:H41"/>
    <mergeCell ref="A44:K44"/>
    <mergeCell ref="M34:O36"/>
    <mergeCell ref="A35:A36"/>
    <mergeCell ref="B35:B36"/>
    <mergeCell ref="C35:E35"/>
    <mergeCell ref="F35:F36"/>
    <mergeCell ref="G35:G36"/>
    <mergeCell ref="H35:H36"/>
    <mergeCell ref="I35:K35"/>
    <mergeCell ref="A26:J26"/>
    <mergeCell ref="A28:J28"/>
    <mergeCell ref="A29:H29"/>
    <mergeCell ref="A30:H30"/>
    <mergeCell ref="A34:K34"/>
    <mergeCell ref="A33:K33"/>
    <mergeCell ref="M23:O25"/>
    <mergeCell ref="A24:A25"/>
    <mergeCell ref="B24:B25"/>
    <mergeCell ref="C24:E24"/>
    <mergeCell ref="F24:F25"/>
    <mergeCell ref="G24:G25"/>
    <mergeCell ref="H24:H25"/>
    <mergeCell ref="I24:K24"/>
    <mergeCell ref="A14:J14"/>
    <mergeCell ref="A17:J17"/>
    <mergeCell ref="A18:H18"/>
    <mergeCell ref="A19:H19"/>
    <mergeCell ref="A23:K23"/>
    <mergeCell ref="A22:K22"/>
    <mergeCell ref="B1:B2"/>
    <mergeCell ref="C1:E1"/>
    <mergeCell ref="A11:K11"/>
    <mergeCell ref="M11:O13"/>
    <mergeCell ref="A12:A13"/>
    <mergeCell ref="B12:B13"/>
    <mergeCell ref="C12:E12"/>
    <mergeCell ref="F12:F13"/>
    <mergeCell ref="G12:G13"/>
    <mergeCell ref="H12:H13"/>
    <mergeCell ref="I12:K12"/>
    <mergeCell ref="A10:K10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zoomScaleNormal="100" workbookViewId="0"/>
  </sheetViews>
  <sheetFormatPr defaultColWidth="9.140625" defaultRowHeight="15"/>
  <cols>
    <col min="1" max="1" width="9.140625" style="2"/>
    <col min="2" max="2" width="50.28515625" style="95" bestFit="1" customWidth="1"/>
    <col min="3" max="5" width="10" style="2" bestFit="1" customWidth="1"/>
    <col min="6" max="6" width="9.140625" style="2"/>
    <col min="7" max="7" width="10.28515625" style="2" bestFit="1" customWidth="1"/>
    <col min="8" max="8" width="9.140625" style="2"/>
    <col min="9" max="9" width="10" style="2" bestFit="1" customWidth="1"/>
    <col min="10" max="11" width="9.140625" style="2"/>
    <col min="12" max="12" width="3.42578125" style="33" customWidth="1"/>
    <col min="13" max="15" width="5" style="2" customWidth="1"/>
    <col min="16" max="16" width="2.85546875" style="2" customWidth="1"/>
    <col min="17" max="17" width="33.7109375" style="205" customWidth="1"/>
    <col min="18" max="16384" width="9.140625" style="2"/>
  </cols>
  <sheetData>
    <row r="1" spans="1:17" ht="30" customHeight="1">
      <c r="B1" s="393" t="s">
        <v>84</v>
      </c>
      <c r="C1" s="424" t="s">
        <v>131</v>
      </c>
      <c r="D1" s="424"/>
      <c r="E1" s="424"/>
      <c r="F1" s="424" t="s">
        <v>174</v>
      </c>
      <c r="G1" s="424"/>
      <c r="H1" s="424"/>
      <c r="Q1" s="301" t="s">
        <v>546</v>
      </c>
    </row>
    <row r="2" spans="1:17" ht="24.75" thickBot="1">
      <c r="B2" s="393"/>
      <c r="C2" s="172" t="s">
        <v>508</v>
      </c>
      <c r="D2" s="173" t="s">
        <v>507</v>
      </c>
      <c r="E2" s="174" t="s">
        <v>509</v>
      </c>
      <c r="F2" s="172" t="s">
        <v>508</v>
      </c>
      <c r="G2" s="173" t="s">
        <v>507</v>
      </c>
      <c r="H2" s="174" t="s">
        <v>509</v>
      </c>
    </row>
    <row r="3" spans="1:17">
      <c r="B3" s="199" t="s">
        <v>179</v>
      </c>
      <c r="C3" s="45">
        <f>I20</f>
        <v>0.24662792488551122</v>
      </c>
      <c r="D3" s="45">
        <f>J20</f>
        <v>0.24662792488551122</v>
      </c>
      <c r="E3" s="45">
        <f>K20</f>
        <v>0.24662792488551122</v>
      </c>
      <c r="F3" s="45">
        <f>100*10^((20*LOG10(0.01)+C3)/20)</f>
        <v>1.0288010438895827</v>
      </c>
      <c r="G3" s="45">
        <f t="shared" ref="G3:G4" si="0">100*10^((20*LOG10(0.01)+D3)/20)</f>
        <v>1.0288010438895827</v>
      </c>
      <c r="H3" s="45">
        <f t="shared" ref="H3:H4" si="1">100*10^((20*LOG10(0.01)+E3)/20)</f>
        <v>1.0288010438895827</v>
      </c>
    </row>
    <row r="4" spans="1:17">
      <c r="B4" s="199" t="s">
        <v>35</v>
      </c>
      <c r="C4" s="45">
        <f>I32</f>
        <v>0.34320624199451844</v>
      </c>
      <c r="D4" s="45">
        <f>J32</f>
        <v>0.34320624199451844</v>
      </c>
      <c r="E4" s="45">
        <f>K32</f>
        <v>0.34320624199451844</v>
      </c>
      <c r="F4" s="45">
        <f t="shared" ref="F4" si="2">100*10^((20*LOG10(0.01)+C4)/20)</f>
        <v>1.0403041047585497</v>
      </c>
      <c r="G4" s="45">
        <f t="shared" si="0"/>
        <v>1.0403041047585497</v>
      </c>
      <c r="H4" s="45">
        <f t="shared" si="1"/>
        <v>1.0403041047585497</v>
      </c>
    </row>
    <row r="5" spans="1:17">
      <c r="B5" s="199" t="s">
        <v>85</v>
      </c>
      <c r="C5" s="45"/>
      <c r="D5" s="45"/>
      <c r="E5" s="45"/>
      <c r="F5" s="45"/>
      <c r="G5" s="45"/>
      <c r="H5" s="45"/>
    </row>
    <row r="6" spans="1:17">
      <c r="B6" s="199" t="s">
        <v>129</v>
      </c>
      <c r="C6" s="45"/>
      <c r="D6" s="45"/>
      <c r="E6" s="45"/>
      <c r="F6" s="45"/>
      <c r="G6" s="45"/>
      <c r="H6" s="45"/>
    </row>
    <row r="7" spans="1:17" ht="22.5">
      <c r="B7" s="199" t="s">
        <v>146</v>
      </c>
      <c r="C7" s="45">
        <f>I56</f>
        <v>0.4786307693131871</v>
      </c>
      <c r="D7" s="45">
        <f t="shared" ref="D7:E7" si="3">J56</f>
        <v>0.51173143998260129</v>
      </c>
      <c r="E7" s="316">
        <f t="shared" si="3"/>
        <v>0.68356902601956249</v>
      </c>
      <c r="F7" s="45">
        <f t="shared" ref="F7:H7" si="4">100*10^((20*LOG10(0.01)+C7)/20)</f>
        <v>1.0566509272080515</v>
      </c>
      <c r="G7" s="45">
        <f t="shared" si="4"/>
        <v>1.0606853536762673</v>
      </c>
      <c r="H7" s="45">
        <f t="shared" si="4"/>
        <v>1.0818784030636321</v>
      </c>
      <c r="Q7" s="206" t="s">
        <v>547</v>
      </c>
    </row>
    <row r="8" spans="1:17">
      <c r="B8" s="94" t="str">
        <f>EIRP!B9</f>
        <v>Common maximum accepted test system uncertainty</v>
      </c>
      <c r="C8" s="61"/>
      <c r="D8" s="61"/>
      <c r="E8" s="61"/>
      <c r="F8" s="45">
        <v>1</v>
      </c>
      <c r="G8" s="45">
        <v>1</v>
      </c>
      <c r="H8" s="45">
        <v>1</v>
      </c>
    </row>
    <row r="9" spans="1:17">
      <c r="B9" s="229"/>
      <c r="C9" s="59"/>
      <c r="D9" s="59"/>
      <c r="E9" s="59"/>
      <c r="F9" s="58"/>
      <c r="G9" s="58"/>
      <c r="H9" s="58"/>
      <c r="Q9" s="209"/>
    </row>
    <row r="10" spans="1:17">
      <c r="A10" s="422" t="s">
        <v>471</v>
      </c>
      <c r="B10" s="422"/>
      <c r="C10" s="422"/>
      <c r="D10" s="422"/>
      <c r="E10" s="422"/>
      <c r="F10" s="422"/>
      <c r="G10" s="422"/>
      <c r="H10" s="422"/>
      <c r="I10" s="422"/>
      <c r="J10" s="422"/>
      <c r="K10" s="422"/>
    </row>
    <row r="11" spans="1:17">
      <c r="A11" s="396" t="s">
        <v>179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M11" s="394" t="s">
        <v>103</v>
      </c>
      <c r="N11" s="394"/>
      <c r="O11" s="394"/>
    </row>
    <row r="12" spans="1:17">
      <c r="A12" s="382" t="s">
        <v>0</v>
      </c>
      <c r="B12" s="400" t="s">
        <v>1</v>
      </c>
      <c r="C12" s="383" t="s">
        <v>2</v>
      </c>
      <c r="D12" s="383"/>
      <c r="E12" s="383"/>
      <c r="F12" s="382" t="s">
        <v>3</v>
      </c>
      <c r="G12" s="383" t="s">
        <v>4</v>
      </c>
      <c r="H12" s="391" t="s">
        <v>5</v>
      </c>
      <c r="I12" s="389" t="s">
        <v>6</v>
      </c>
      <c r="J12" s="389"/>
      <c r="K12" s="389"/>
      <c r="L12" s="34"/>
      <c r="M12" s="394"/>
      <c r="N12" s="394"/>
      <c r="O12" s="394"/>
    </row>
    <row r="13" spans="1:17" s="1" customFormat="1" ht="24.75" thickBot="1">
      <c r="A13" s="382"/>
      <c r="B13" s="400"/>
      <c r="C13" s="172" t="s">
        <v>508</v>
      </c>
      <c r="D13" s="173" t="s">
        <v>507</v>
      </c>
      <c r="E13" s="174" t="s">
        <v>509</v>
      </c>
      <c r="F13" s="382"/>
      <c r="G13" s="383"/>
      <c r="H13" s="391"/>
      <c r="I13" s="172" t="s">
        <v>508</v>
      </c>
      <c r="J13" s="173" t="s">
        <v>507</v>
      </c>
      <c r="K13" s="174" t="s">
        <v>509</v>
      </c>
      <c r="L13" s="35"/>
      <c r="M13" s="394"/>
      <c r="N13" s="394"/>
      <c r="O13" s="394"/>
      <c r="Q13" s="205"/>
    </row>
    <row r="14" spans="1:17">
      <c r="A14" s="387" t="s">
        <v>7</v>
      </c>
      <c r="B14" s="387"/>
      <c r="C14" s="387"/>
      <c r="D14" s="387"/>
      <c r="E14" s="387"/>
      <c r="F14" s="387"/>
      <c r="G14" s="387"/>
      <c r="H14" s="387"/>
      <c r="I14" s="387"/>
      <c r="J14" s="387"/>
      <c r="K14" s="11"/>
      <c r="L14" s="28"/>
      <c r="M14" s="19"/>
      <c r="N14" s="19"/>
      <c r="O14" s="19"/>
    </row>
    <row r="15" spans="1:17">
      <c r="A15" s="8" t="str">
        <f>'IA-Er'!B7</f>
        <v>A1-3</v>
      </c>
      <c r="B15" s="69" t="str">
        <f>'IA-Er'!C7</f>
        <v>Quality of quiet zone</v>
      </c>
      <c r="C15" s="8">
        <f>'IA-Er'!D7</f>
        <v>0.1</v>
      </c>
      <c r="D15" s="8">
        <f>'IA-Er'!E7</f>
        <v>0.1</v>
      </c>
      <c r="E15" s="8">
        <f>'IA-Er'!F7</f>
        <v>0.1</v>
      </c>
      <c r="F15" s="8" t="str">
        <f>'IA-Er'!G7</f>
        <v>Gaussian</v>
      </c>
      <c r="G15" s="8">
        <f>'IA-Er'!H7</f>
        <v>1</v>
      </c>
      <c r="H15" s="6">
        <v>1</v>
      </c>
      <c r="I15" s="220">
        <f>C15/$G15</f>
        <v>0.1</v>
      </c>
      <c r="J15" s="220">
        <f t="shared" ref="J15:J17" si="5">D15/$G15</f>
        <v>0.1</v>
      </c>
      <c r="K15" s="220">
        <f t="shared" ref="K15:K17" si="6">E15/$G15</f>
        <v>0.1</v>
      </c>
      <c r="L15" s="29"/>
      <c r="M15" s="20">
        <f t="shared" ref="M15:O18" si="7">I15^2</f>
        <v>1.0000000000000002E-2</v>
      </c>
      <c r="N15" s="20">
        <f t="shared" si="7"/>
        <v>1.0000000000000002E-2</v>
      </c>
      <c r="O15" s="20">
        <f t="shared" si="7"/>
        <v>1.0000000000000002E-2</v>
      </c>
      <c r="Q15" s="206"/>
    </row>
    <row r="16" spans="1:17">
      <c r="A16" s="8" t="str">
        <f>'IA-Er'!B10</f>
        <v>A1-6</v>
      </c>
      <c r="B16" s="69" t="str">
        <f>'IA-Er'!C10</f>
        <v>Phase curvature</v>
      </c>
      <c r="C16" s="8">
        <f>'IA-Er'!D10</f>
        <v>0.05</v>
      </c>
      <c r="D16" s="8">
        <f>'IA-Er'!E10</f>
        <v>0.05</v>
      </c>
      <c r="E16" s="8">
        <f>'IA-Er'!F10</f>
        <v>0.05</v>
      </c>
      <c r="F16" s="8" t="str">
        <f>'IA-Er'!G10</f>
        <v>Gaussian</v>
      </c>
      <c r="G16" s="8">
        <f>'IA-Er'!H10</f>
        <v>1</v>
      </c>
      <c r="H16" s="6">
        <v>1</v>
      </c>
      <c r="I16" s="220">
        <f t="shared" ref="I16:I17" si="8">C16/$G16</f>
        <v>0.05</v>
      </c>
      <c r="J16" s="220">
        <f t="shared" si="5"/>
        <v>0.05</v>
      </c>
      <c r="K16" s="220">
        <f t="shared" si="6"/>
        <v>0.05</v>
      </c>
      <c r="L16" s="29"/>
      <c r="M16" s="20">
        <f t="shared" si="7"/>
        <v>2.5000000000000005E-3</v>
      </c>
      <c r="N16" s="20">
        <f t="shared" si="7"/>
        <v>2.5000000000000005E-3</v>
      </c>
      <c r="O16" s="20">
        <f t="shared" si="7"/>
        <v>2.5000000000000005E-3</v>
      </c>
    </row>
    <row r="17" spans="1:17" ht="22.5">
      <c r="A17" s="8" t="str">
        <f>'IA-Er'!B13</f>
        <v>A1-8</v>
      </c>
      <c r="B17" s="69" t="str">
        <f>'IA-Er'!C13</f>
        <v>Random uncertainty</v>
      </c>
      <c r="C17" s="8">
        <f>'IA-Er'!D13</f>
        <v>0.1</v>
      </c>
      <c r="D17" s="8">
        <f>'IA-Er'!E13</f>
        <v>0.1</v>
      </c>
      <c r="E17" s="8">
        <f>'IA-Er'!F13</f>
        <v>0.1</v>
      </c>
      <c r="F17" s="8" t="str">
        <f>'IA-Er'!G13</f>
        <v>Rectangular</v>
      </c>
      <c r="G17" s="221">
        <f>'IA-Er'!H13</f>
        <v>1.7320508075688772</v>
      </c>
      <c r="H17" s="6">
        <v>1</v>
      </c>
      <c r="I17" s="220">
        <f t="shared" si="8"/>
        <v>5.7735026918962581E-2</v>
      </c>
      <c r="J17" s="220">
        <f t="shared" si="5"/>
        <v>5.7735026918962581E-2</v>
      </c>
      <c r="K17" s="220">
        <f t="shared" si="6"/>
        <v>5.7735026918962581E-2</v>
      </c>
      <c r="L17" s="29"/>
      <c r="M17" s="20">
        <f t="shared" si="7"/>
        <v>3.333333333333334E-3</v>
      </c>
      <c r="N17" s="20">
        <f t="shared" si="7"/>
        <v>3.333333333333334E-3</v>
      </c>
      <c r="O17" s="20">
        <f t="shared" si="7"/>
        <v>3.333333333333334E-3</v>
      </c>
    </row>
    <row r="18" spans="1:17">
      <c r="A18" s="387" t="s">
        <v>19</v>
      </c>
      <c r="B18" s="387"/>
      <c r="C18" s="387"/>
      <c r="D18" s="387"/>
      <c r="E18" s="387"/>
      <c r="F18" s="387"/>
      <c r="G18" s="387"/>
      <c r="H18" s="387"/>
      <c r="I18" s="387"/>
      <c r="J18" s="387"/>
      <c r="K18" s="11"/>
      <c r="L18" s="28"/>
      <c r="M18" s="20">
        <f t="shared" si="7"/>
        <v>0</v>
      </c>
      <c r="N18" s="20">
        <f t="shared" si="7"/>
        <v>0</v>
      </c>
      <c r="O18" s="20">
        <f t="shared" si="7"/>
        <v>0</v>
      </c>
    </row>
    <row r="19" spans="1:17">
      <c r="A19" s="389" t="s">
        <v>31</v>
      </c>
      <c r="B19" s="389"/>
      <c r="C19" s="389"/>
      <c r="D19" s="389"/>
      <c r="E19" s="389"/>
      <c r="F19" s="389"/>
      <c r="G19" s="389"/>
      <c r="H19" s="389"/>
      <c r="I19" s="7">
        <f t="shared" ref="I19:K20" si="9">M19</f>
        <v>0.12583057392117919</v>
      </c>
      <c r="J19" s="7">
        <f>N19</f>
        <v>0.12583057392117919</v>
      </c>
      <c r="K19" s="7">
        <f>O19</f>
        <v>0.12583057392117919</v>
      </c>
      <c r="L19" s="30"/>
      <c r="M19" s="20">
        <f>(SUM(M15:M18))^0.5</f>
        <v>0.12583057392117919</v>
      </c>
      <c r="N19" s="20">
        <f>(SUM(N15:N18))^0.5</f>
        <v>0.12583057392117919</v>
      </c>
      <c r="O19" s="20">
        <f>(SUM(O15:O18))^0.5</f>
        <v>0.12583057392117919</v>
      </c>
    </row>
    <row r="20" spans="1:17">
      <c r="A20" s="389" t="s">
        <v>130</v>
      </c>
      <c r="B20" s="389"/>
      <c r="C20" s="389"/>
      <c r="D20" s="389"/>
      <c r="E20" s="389"/>
      <c r="F20" s="389"/>
      <c r="G20" s="389"/>
      <c r="H20" s="389"/>
      <c r="I20" s="7">
        <f t="shared" si="9"/>
        <v>0.24662792488551122</v>
      </c>
      <c r="J20" s="7">
        <f t="shared" si="9"/>
        <v>0.24662792488551122</v>
      </c>
      <c r="K20" s="7">
        <f t="shared" si="9"/>
        <v>0.24662792488551122</v>
      </c>
      <c r="L20" s="30"/>
      <c r="M20" s="20">
        <f>M19*1.96</f>
        <v>0.24662792488551122</v>
      </c>
      <c r="N20" s="20">
        <f>N19*1.96</f>
        <v>0.24662792488551122</v>
      </c>
      <c r="O20" s="20">
        <f>O19*1.96</f>
        <v>0.24662792488551122</v>
      </c>
    </row>
    <row r="22" spans="1:17">
      <c r="Q22" s="209"/>
    </row>
    <row r="23" spans="1:17">
      <c r="A23" s="422" t="s">
        <v>472</v>
      </c>
      <c r="B23" s="422"/>
      <c r="C23" s="422"/>
      <c r="D23" s="422"/>
      <c r="E23" s="422"/>
      <c r="F23" s="422"/>
      <c r="G23" s="422"/>
      <c r="H23" s="422"/>
      <c r="I23" s="422"/>
      <c r="J23" s="422"/>
      <c r="K23" s="422"/>
    </row>
    <row r="24" spans="1:17">
      <c r="A24" s="395" t="s">
        <v>35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M24" s="394" t="s">
        <v>103</v>
      </c>
      <c r="N24" s="394"/>
      <c r="O24" s="394"/>
    </row>
    <row r="25" spans="1:17">
      <c r="A25" s="382" t="s">
        <v>0</v>
      </c>
      <c r="B25" s="400" t="s">
        <v>1</v>
      </c>
      <c r="C25" s="383" t="s">
        <v>2</v>
      </c>
      <c r="D25" s="383"/>
      <c r="E25" s="383"/>
      <c r="F25" s="382" t="s">
        <v>3</v>
      </c>
      <c r="G25" s="383" t="s">
        <v>4</v>
      </c>
      <c r="H25" s="391" t="s">
        <v>5</v>
      </c>
      <c r="I25" s="389" t="s">
        <v>6</v>
      </c>
      <c r="J25" s="389"/>
      <c r="K25" s="389"/>
      <c r="L25" s="34"/>
      <c r="M25" s="394"/>
      <c r="N25" s="394"/>
      <c r="O25" s="394"/>
    </row>
    <row r="26" spans="1:17" ht="24.75" thickBot="1">
      <c r="A26" s="382"/>
      <c r="B26" s="400"/>
      <c r="C26" s="172" t="s">
        <v>508</v>
      </c>
      <c r="D26" s="173" t="s">
        <v>507</v>
      </c>
      <c r="E26" s="174" t="s">
        <v>509</v>
      </c>
      <c r="F26" s="382"/>
      <c r="G26" s="383"/>
      <c r="H26" s="391"/>
      <c r="I26" s="172" t="s">
        <v>508</v>
      </c>
      <c r="J26" s="173" t="s">
        <v>507</v>
      </c>
      <c r="K26" s="174" t="s">
        <v>509</v>
      </c>
      <c r="L26" s="35"/>
      <c r="M26" s="394"/>
      <c r="N26" s="394"/>
      <c r="O26" s="394"/>
    </row>
    <row r="27" spans="1:17">
      <c r="A27" s="387" t="s">
        <v>7</v>
      </c>
      <c r="B27" s="387"/>
      <c r="C27" s="387"/>
      <c r="D27" s="387"/>
      <c r="E27" s="387"/>
      <c r="F27" s="387"/>
      <c r="G27" s="387"/>
      <c r="H27" s="387"/>
      <c r="I27" s="387"/>
      <c r="J27" s="387"/>
      <c r="K27" s="11"/>
      <c r="L27" s="28"/>
      <c r="M27" s="19"/>
      <c r="N27" s="19"/>
      <c r="O27" s="19"/>
    </row>
    <row r="28" spans="1:17">
      <c r="A28" s="8" t="str">
        <f>'CATR-Er'!B8</f>
        <v>A2-2a</v>
      </c>
      <c r="B28" s="69" t="str">
        <f>'CATR-Er'!C8</f>
        <v>Standing wave between DUT and test range antenna</v>
      </c>
      <c r="C28" s="8">
        <f>'CATR-Er'!D8</f>
        <v>0.21</v>
      </c>
      <c r="D28" s="8">
        <f>'CATR-Er'!E8</f>
        <v>0.21</v>
      </c>
      <c r="E28" s="8">
        <f>'CATR-Er'!F8</f>
        <v>0.21</v>
      </c>
      <c r="F28" s="8" t="str">
        <f>'CATR-Er'!G8</f>
        <v>U-shaped</v>
      </c>
      <c r="G28" s="221">
        <f>'CATR-Er'!H8</f>
        <v>1.4142135623730951</v>
      </c>
      <c r="H28" s="8">
        <v>1</v>
      </c>
      <c r="I28" s="221">
        <f>'CATR-Er'!J8</f>
        <v>0.14849242404917495</v>
      </c>
      <c r="J28" s="221">
        <f>'CATR-Er'!K8</f>
        <v>0.14849242404917495</v>
      </c>
      <c r="K28" s="221">
        <f>'CATR-Er'!L8</f>
        <v>0.14849242404917495</v>
      </c>
      <c r="L28" s="36"/>
      <c r="M28" s="20">
        <f t="shared" ref="M28:O30" si="10">I28^2</f>
        <v>2.2049999999999993E-2</v>
      </c>
      <c r="N28" s="20">
        <f t="shared" si="10"/>
        <v>2.2049999999999993E-2</v>
      </c>
      <c r="O28" s="20">
        <f t="shared" si="10"/>
        <v>2.2049999999999993E-2</v>
      </c>
    </row>
    <row r="29" spans="1:17">
      <c r="A29" s="8" t="str">
        <f>'CATR-Er'!B10</f>
        <v>A2-4a</v>
      </c>
      <c r="B29" s="69" t="str">
        <f>'CATR-Er'!C10</f>
        <v>QZ ripple DUT</v>
      </c>
      <c r="C29" s="221">
        <f>'CATR-Er'!D10</f>
        <v>9.2799999999999994E-2</v>
      </c>
      <c r="D29" s="221">
        <f>'CATR-Er'!E10</f>
        <v>9.2799999999999994E-2</v>
      </c>
      <c r="E29" s="221">
        <f>'CATR-Er'!F10</f>
        <v>9.2799999999999994E-2</v>
      </c>
      <c r="F29" s="8" t="str">
        <f>'CATR-Er'!G10</f>
        <v xml:space="preserve">Gaussian </v>
      </c>
      <c r="G29" s="8">
        <f>'CATR-Er'!H10</f>
        <v>1</v>
      </c>
      <c r="H29" s="8">
        <v>1</v>
      </c>
      <c r="I29" s="221">
        <f>'CATR-Er'!J10</f>
        <v>9.2799999999999994E-2</v>
      </c>
      <c r="J29" s="221">
        <f>'CATR-Er'!K10</f>
        <v>9.2799999999999994E-2</v>
      </c>
      <c r="K29" s="221">
        <f>'CATR-Er'!L10</f>
        <v>9.2799999999999994E-2</v>
      </c>
      <c r="L29" s="36"/>
      <c r="M29" s="20">
        <f t="shared" si="10"/>
        <v>8.6118399999999991E-3</v>
      </c>
      <c r="N29" s="20">
        <f t="shared" si="10"/>
        <v>8.6118399999999991E-3</v>
      </c>
      <c r="O29" s="20">
        <f t="shared" si="10"/>
        <v>8.6118399999999991E-3</v>
      </c>
    </row>
    <row r="30" spans="1:17">
      <c r="A30" s="387" t="s">
        <v>19</v>
      </c>
      <c r="B30" s="387"/>
      <c r="C30" s="387"/>
      <c r="D30" s="387"/>
      <c r="E30" s="387"/>
      <c r="F30" s="387"/>
      <c r="G30" s="387"/>
      <c r="H30" s="387"/>
      <c r="I30" s="387"/>
      <c r="J30" s="387"/>
      <c r="K30" s="11"/>
      <c r="L30" s="28"/>
      <c r="M30" s="20">
        <f t="shared" si="10"/>
        <v>0</v>
      </c>
      <c r="N30" s="20">
        <f t="shared" si="10"/>
        <v>0</v>
      </c>
      <c r="O30" s="20">
        <f t="shared" si="10"/>
        <v>0</v>
      </c>
    </row>
    <row r="31" spans="1:17">
      <c r="A31" s="389" t="s">
        <v>31</v>
      </c>
      <c r="B31" s="389"/>
      <c r="C31" s="389"/>
      <c r="D31" s="389"/>
      <c r="E31" s="389"/>
      <c r="F31" s="389"/>
      <c r="G31" s="389"/>
      <c r="H31" s="389"/>
      <c r="I31" s="7">
        <f t="shared" ref="I31:K32" si="11">M31</f>
        <v>0.17510522550740737</v>
      </c>
      <c r="J31" s="7">
        <f>N31</f>
        <v>0.17510522550740737</v>
      </c>
      <c r="K31" s="7">
        <f>O31</f>
        <v>0.17510522550740737</v>
      </c>
      <c r="L31" s="30"/>
      <c r="M31" s="20">
        <f>(SUM(M28:M30))^0.5</f>
        <v>0.17510522550740737</v>
      </c>
      <c r="N31" s="20">
        <f>(SUM(N28:N30))^0.5</f>
        <v>0.17510522550740737</v>
      </c>
      <c r="O31" s="20">
        <f>(SUM(O28:O30))^0.5</f>
        <v>0.17510522550740737</v>
      </c>
    </row>
    <row r="32" spans="1:17">
      <c r="A32" s="389" t="s">
        <v>32</v>
      </c>
      <c r="B32" s="389"/>
      <c r="C32" s="389"/>
      <c r="D32" s="389"/>
      <c r="E32" s="389"/>
      <c r="F32" s="389"/>
      <c r="G32" s="389"/>
      <c r="H32" s="389"/>
      <c r="I32" s="7">
        <f t="shared" si="11"/>
        <v>0.34320624199451844</v>
      </c>
      <c r="J32" s="7">
        <f t="shared" si="11"/>
        <v>0.34320624199451844</v>
      </c>
      <c r="K32" s="7">
        <f t="shared" si="11"/>
        <v>0.34320624199451844</v>
      </c>
      <c r="L32" s="30"/>
      <c r="M32" s="20">
        <f>M31*1.96</f>
        <v>0.34320624199451844</v>
      </c>
      <c r="N32" s="20">
        <f>N31*1.96</f>
        <v>0.34320624199451844</v>
      </c>
      <c r="O32" s="20">
        <f>O31*1.96</f>
        <v>0.34320624199451844</v>
      </c>
    </row>
    <row r="35" spans="1:15">
      <c r="A35" s="397" t="s">
        <v>85</v>
      </c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M35" s="394" t="s">
        <v>103</v>
      </c>
      <c r="N35" s="394"/>
      <c r="O35" s="394"/>
    </row>
    <row r="36" spans="1:15">
      <c r="A36" s="382" t="s">
        <v>0</v>
      </c>
      <c r="B36" s="400" t="s">
        <v>1</v>
      </c>
      <c r="C36" s="383" t="s">
        <v>2</v>
      </c>
      <c r="D36" s="383"/>
      <c r="E36" s="383"/>
      <c r="F36" s="382" t="s">
        <v>3</v>
      </c>
      <c r="G36" s="383" t="s">
        <v>4</v>
      </c>
      <c r="H36" s="391" t="s">
        <v>5</v>
      </c>
      <c r="I36" s="389" t="s">
        <v>6</v>
      </c>
      <c r="J36" s="389"/>
      <c r="K36" s="389"/>
      <c r="L36" s="34"/>
      <c r="M36" s="394"/>
      <c r="N36" s="394"/>
      <c r="O36" s="394"/>
    </row>
    <row r="37" spans="1:15" ht="24.75" thickBot="1">
      <c r="A37" s="382"/>
      <c r="B37" s="400"/>
      <c r="C37" s="172" t="s">
        <v>508</v>
      </c>
      <c r="D37" s="173" t="s">
        <v>507</v>
      </c>
      <c r="E37" s="174" t="s">
        <v>509</v>
      </c>
      <c r="F37" s="382"/>
      <c r="G37" s="383"/>
      <c r="H37" s="391"/>
      <c r="I37" s="172" t="s">
        <v>508</v>
      </c>
      <c r="J37" s="173" t="s">
        <v>507</v>
      </c>
      <c r="K37" s="174" t="s">
        <v>509</v>
      </c>
      <c r="L37" s="35"/>
      <c r="M37" s="394"/>
      <c r="N37" s="394"/>
      <c r="O37" s="394"/>
    </row>
    <row r="38" spans="1:15">
      <c r="A38" s="387" t="s">
        <v>7</v>
      </c>
      <c r="B38" s="387"/>
      <c r="C38" s="387"/>
      <c r="D38" s="387"/>
      <c r="E38" s="387"/>
      <c r="F38" s="387"/>
      <c r="G38" s="387"/>
      <c r="H38" s="387"/>
      <c r="I38" s="387"/>
      <c r="J38" s="387"/>
      <c r="K38" s="11"/>
      <c r="L38" s="28"/>
      <c r="M38" s="42"/>
      <c r="N38" s="42"/>
      <c r="O38" s="42"/>
    </row>
    <row r="39" spans="1:15">
      <c r="A39" s="387" t="s">
        <v>19</v>
      </c>
      <c r="B39" s="387"/>
      <c r="C39" s="387"/>
      <c r="D39" s="387"/>
      <c r="E39" s="387"/>
      <c r="F39" s="387"/>
      <c r="G39" s="387"/>
      <c r="H39" s="387"/>
      <c r="I39" s="387"/>
      <c r="J39" s="387"/>
      <c r="K39" s="11"/>
      <c r="L39" s="28"/>
      <c r="M39" s="20">
        <f>I39^2</f>
        <v>0</v>
      </c>
      <c r="N39" s="20">
        <f>J39^2</f>
        <v>0</v>
      </c>
      <c r="O39" s="20">
        <f>K39^2</f>
        <v>0</v>
      </c>
    </row>
    <row r="42" spans="1:15">
      <c r="A42" s="401" t="s">
        <v>124</v>
      </c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38"/>
      <c r="M42" s="394" t="s">
        <v>103</v>
      </c>
      <c r="N42" s="394"/>
      <c r="O42" s="394"/>
    </row>
    <row r="43" spans="1:15">
      <c r="A43" s="382" t="s">
        <v>0</v>
      </c>
      <c r="B43" s="400" t="s">
        <v>1</v>
      </c>
      <c r="C43" s="383" t="s">
        <v>2</v>
      </c>
      <c r="D43" s="383"/>
      <c r="E43" s="383"/>
      <c r="F43" s="382" t="s">
        <v>3</v>
      </c>
      <c r="G43" s="383" t="s">
        <v>4</v>
      </c>
      <c r="H43" s="391" t="s">
        <v>5</v>
      </c>
      <c r="I43" s="389" t="s">
        <v>6</v>
      </c>
      <c r="J43" s="389"/>
      <c r="K43" s="389"/>
      <c r="L43" s="39"/>
      <c r="M43" s="394"/>
      <c r="N43" s="394"/>
      <c r="O43" s="394"/>
    </row>
    <row r="44" spans="1:15" ht="24.75" thickBot="1">
      <c r="A44" s="382"/>
      <c r="B44" s="400"/>
      <c r="C44" s="172" t="s">
        <v>508</v>
      </c>
      <c r="D44" s="173" t="s">
        <v>507</v>
      </c>
      <c r="E44" s="174" t="s">
        <v>509</v>
      </c>
      <c r="F44" s="382"/>
      <c r="G44" s="383"/>
      <c r="H44" s="391"/>
      <c r="I44" s="172" t="s">
        <v>508</v>
      </c>
      <c r="J44" s="173" t="s">
        <v>507</v>
      </c>
      <c r="K44" s="174" t="s">
        <v>509</v>
      </c>
      <c r="L44" s="40"/>
      <c r="M44" s="394"/>
      <c r="N44" s="394"/>
      <c r="O44" s="394"/>
    </row>
    <row r="45" spans="1:15">
      <c r="A45" s="361" t="s">
        <v>102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41"/>
      <c r="M45" s="42"/>
      <c r="N45" s="42"/>
      <c r="O45" s="42"/>
    </row>
    <row r="48" spans="1:15">
      <c r="A48" s="406" t="s">
        <v>145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M48" s="394" t="s">
        <v>103</v>
      </c>
      <c r="N48" s="394"/>
      <c r="O48" s="394"/>
    </row>
    <row r="49" spans="1:17">
      <c r="A49" s="382" t="s">
        <v>0</v>
      </c>
      <c r="B49" s="400" t="s">
        <v>1</v>
      </c>
      <c r="C49" s="383" t="s">
        <v>2</v>
      </c>
      <c r="D49" s="383"/>
      <c r="E49" s="383"/>
      <c r="F49" s="382" t="s">
        <v>3</v>
      </c>
      <c r="G49" s="383" t="s">
        <v>4</v>
      </c>
      <c r="H49" s="391" t="s">
        <v>5</v>
      </c>
      <c r="I49" s="389" t="s">
        <v>6</v>
      </c>
      <c r="J49" s="389"/>
      <c r="K49" s="389"/>
      <c r="M49" s="394"/>
      <c r="N49" s="394"/>
      <c r="O49" s="394"/>
      <c r="Q49" s="209"/>
    </row>
    <row r="50" spans="1:17" ht="24.75" thickBot="1">
      <c r="A50" s="382"/>
      <c r="B50" s="400"/>
      <c r="C50" s="172" t="s">
        <v>548</v>
      </c>
      <c r="D50" s="173" t="s">
        <v>549</v>
      </c>
      <c r="E50" s="174" t="s">
        <v>550</v>
      </c>
      <c r="F50" s="382"/>
      <c r="G50" s="383"/>
      <c r="H50" s="391"/>
      <c r="I50" s="172" t="s">
        <v>548</v>
      </c>
      <c r="J50" s="173" t="s">
        <v>549</v>
      </c>
      <c r="K50" s="174" t="s">
        <v>550</v>
      </c>
      <c r="M50" s="394"/>
      <c r="N50" s="394"/>
      <c r="O50" s="394"/>
      <c r="Q50" s="209"/>
    </row>
    <row r="51" spans="1:17">
      <c r="A51" s="387" t="s">
        <v>7</v>
      </c>
      <c r="B51" s="387"/>
      <c r="C51" s="387"/>
      <c r="D51" s="387"/>
      <c r="E51" s="387"/>
      <c r="F51" s="387"/>
      <c r="G51" s="387"/>
      <c r="H51" s="387"/>
      <c r="I51" s="387"/>
      <c r="J51" s="387"/>
      <c r="K51" s="302"/>
      <c r="L51" s="28"/>
      <c r="M51" s="19"/>
      <c r="N51" s="19"/>
      <c r="O51" s="19"/>
      <c r="Q51" s="209" t="s">
        <v>551</v>
      </c>
    </row>
    <row r="52" spans="1:17" ht="22.5">
      <c r="A52" s="303" t="str">
        <f>'PWS-Er'!B7</f>
        <v>A7-2a</v>
      </c>
      <c r="B52" s="69" t="str">
        <f>'PWS-Er'!C7</f>
        <v>Longitudinal position uncertainty (i.e. standing wave and imperfect field synthesis) for DUT antenna</v>
      </c>
      <c r="C52" s="221">
        <f>'PWS-Er'!D7</f>
        <v>0.05</v>
      </c>
      <c r="D52" s="221">
        <f>'PWS-Er'!E7</f>
        <v>0.14000000000000001</v>
      </c>
      <c r="E52" s="314">
        <f>'PWS-Er'!F7</f>
        <v>0.2</v>
      </c>
      <c r="F52" s="303" t="str">
        <f>'PWS-Er'!G7</f>
        <v>Rectangular</v>
      </c>
      <c r="G52" s="221">
        <f>'PWS-Er'!H7</f>
        <v>1.7320508075688772</v>
      </c>
      <c r="H52" s="303">
        <v>1</v>
      </c>
      <c r="I52" s="221">
        <f>'PWS-Er'!J7</f>
        <v>2.8867513459481291E-2</v>
      </c>
      <c r="J52" s="221">
        <f>'PWS-Er'!K7</f>
        <v>8.0829037686547617E-2</v>
      </c>
      <c r="K52" s="314">
        <f>'PWS-Er'!L7</f>
        <v>0.11547005383792516</v>
      </c>
      <c r="L52" s="36"/>
      <c r="M52" s="20">
        <f t="shared" ref="M52:O54" si="12">I52^2</f>
        <v>8.333333333333335E-4</v>
      </c>
      <c r="N52" s="20">
        <f t="shared" si="12"/>
        <v>6.5333333333333346E-3</v>
      </c>
      <c r="O52" s="20">
        <f t="shared" si="12"/>
        <v>1.3333333333333336E-2</v>
      </c>
      <c r="Q52" s="206" t="s">
        <v>552</v>
      </c>
    </row>
    <row r="53" spans="1:17" ht="22.5">
      <c r="A53" s="303" t="str">
        <f>'PWS-Er'!B9</f>
        <v>A7-4a</v>
      </c>
      <c r="B53" s="69" t="str">
        <f>'PWS-Er'!C9</f>
        <v>QZ ripple with DUT</v>
      </c>
      <c r="C53" s="221">
        <f>'PWS-Er'!D9</f>
        <v>0.42</v>
      </c>
      <c r="D53" s="221">
        <f>'PWS-Er'!E9</f>
        <v>0.43</v>
      </c>
      <c r="E53" s="314">
        <f>'PWS-Er'!F9</f>
        <v>0.56999999999999995</v>
      </c>
      <c r="F53" s="303" t="str">
        <f>'PWS-Er'!G9</f>
        <v>Rectangular</v>
      </c>
      <c r="G53" s="221">
        <f>'PWS-Er'!H9</f>
        <v>1.7320508075688772</v>
      </c>
      <c r="H53" s="303">
        <v>1</v>
      </c>
      <c r="I53" s="221">
        <f>'PWS-Er'!J9</f>
        <v>0.24248711305964282</v>
      </c>
      <c r="J53" s="221">
        <f>'PWS-Er'!K9</f>
        <v>0.2482606157515391</v>
      </c>
      <c r="K53" s="314">
        <f>'PWS-Er'!L9</f>
        <v>0.32908965343808666</v>
      </c>
      <c r="L53" s="36"/>
      <c r="M53" s="20">
        <f t="shared" si="12"/>
        <v>5.8799999999999998E-2</v>
      </c>
      <c r="N53" s="20">
        <f t="shared" si="12"/>
        <v>6.1633333333333346E-2</v>
      </c>
      <c r="O53" s="20">
        <f t="shared" si="12"/>
        <v>0.10829999999999998</v>
      </c>
      <c r="Q53" s="206" t="s">
        <v>552</v>
      </c>
    </row>
    <row r="54" spans="1:17">
      <c r="A54" s="387" t="s">
        <v>19</v>
      </c>
      <c r="B54" s="387"/>
      <c r="C54" s="387"/>
      <c r="D54" s="387"/>
      <c r="E54" s="387"/>
      <c r="F54" s="387"/>
      <c r="G54" s="387"/>
      <c r="H54" s="387"/>
      <c r="I54" s="387"/>
      <c r="J54" s="387"/>
      <c r="K54" s="302"/>
      <c r="L54" s="28"/>
      <c r="M54" s="20">
        <f t="shared" si="12"/>
        <v>0</v>
      </c>
      <c r="N54" s="20">
        <f t="shared" si="12"/>
        <v>0</v>
      </c>
      <c r="O54" s="20">
        <f t="shared" si="12"/>
        <v>0</v>
      </c>
      <c r="Q54" s="209" t="s">
        <v>551</v>
      </c>
    </row>
    <row r="55" spans="1:17" ht="22.5">
      <c r="A55" s="389" t="s">
        <v>31</v>
      </c>
      <c r="B55" s="389"/>
      <c r="C55" s="389"/>
      <c r="D55" s="389"/>
      <c r="E55" s="389"/>
      <c r="F55" s="389"/>
      <c r="G55" s="389"/>
      <c r="H55" s="389"/>
      <c r="I55" s="7">
        <f t="shared" ref="I55:K56" si="13">M55</f>
        <v>0.24419937209856485</v>
      </c>
      <c r="J55" s="7">
        <f>N55</f>
        <v>0.26108746937887822</v>
      </c>
      <c r="K55" s="315">
        <f>O55</f>
        <v>0.34875970715283799</v>
      </c>
      <c r="L55" s="30"/>
      <c r="M55" s="20">
        <f>(SUM(M52:M54))^0.5</f>
        <v>0.24419937209856485</v>
      </c>
      <c r="N55" s="20">
        <f>(SUM(N52:N54))^0.5</f>
        <v>0.26108746937887822</v>
      </c>
      <c r="O55" s="20">
        <f>(SUM(O52:O54))^0.5</f>
        <v>0.34875970715283799</v>
      </c>
      <c r="Q55" s="206" t="s">
        <v>552</v>
      </c>
    </row>
    <row r="56" spans="1:17" ht="22.5">
      <c r="A56" s="389" t="s">
        <v>32</v>
      </c>
      <c r="B56" s="389"/>
      <c r="C56" s="389"/>
      <c r="D56" s="389"/>
      <c r="E56" s="389"/>
      <c r="F56" s="389"/>
      <c r="G56" s="389"/>
      <c r="H56" s="389"/>
      <c r="I56" s="7">
        <f t="shared" si="13"/>
        <v>0.4786307693131871</v>
      </c>
      <c r="J56" s="7">
        <f t="shared" si="13"/>
        <v>0.51173143998260129</v>
      </c>
      <c r="K56" s="315">
        <f t="shared" si="13"/>
        <v>0.68356902601956249</v>
      </c>
      <c r="L56" s="30"/>
      <c r="M56" s="20">
        <f>M55*1.96</f>
        <v>0.4786307693131871</v>
      </c>
      <c r="N56" s="20">
        <f>N55*1.96</f>
        <v>0.51173143998260129</v>
      </c>
      <c r="O56" s="20">
        <f>O55*1.96</f>
        <v>0.68356902601956249</v>
      </c>
      <c r="Q56" s="206" t="s">
        <v>552</v>
      </c>
    </row>
    <row r="76" spans="17:17">
      <c r="Q76" s="206"/>
    </row>
    <row r="77" spans="17:17">
      <c r="Q77" s="206"/>
    </row>
    <row r="78" spans="17:17">
      <c r="Q78" s="206"/>
    </row>
    <row r="79" spans="17:17">
      <c r="Q79" s="206"/>
    </row>
    <row r="80" spans="17:17">
      <c r="Q80" s="206"/>
    </row>
    <row r="81" spans="17:17">
      <c r="Q81" s="206"/>
    </row>
    <row r="82" spans="17:17">
      <c r="Q82" s="206"/>
    </row>
    <row r="83" spans="17:17">
      <c r="Q83" s="206"/>
    </row>
    <row r="84" spans="17:17">
      <c r="Q84" s="206"/>
    </row>
    <row r="85" spans="17:17">
      <c r="Q85" s="206"/>
    </row>
    <row r="86" spans="17:17">
      <c r="Q86" s="206"/>
    </row>
    <row r="87" spans="17:17">
      <c r="Q87" s="206"/>
    </row>
    <row r="88" spans="17:17">
      <c r="Q88" s="206"/>
    </row>
    <row r="89" spans="17:17">
      <c r="Q89" s="206"/>
    </row>
    <row r="90" spans="17:17">
      <c r="Q90" s="206"/>
    </row>
    <row r="91" spans="17:17">
      <c r="Q91" s="206"/>
    </row>
    <row r="92" spans="17:17">
      <c r="Q92" s="206"/>
    </row>
    <row r="93" spans="17:17">
      <c r="Q93" s="206"/>
    </row>
    <row r="94" spans="17:17">
      <c r="Q94" s="206"/>
    </row>
    <row r="95" spans="17:17">
      <c r="Q95" s="206"/>
    </row>
    <row r="96" spans="17:17">
      <c r="Q96" s="206"/>
    </row>
    <row r="97" spans="17:17">
      <c r="Q97" s="206"/>
    </row>
    <row r="98" spans="17:17">
      <c r="Q98" s="206"/>
    </row>
    <row r="99" spans="17:17">
      <c r="Q99" s="206"/>
    </row>
    <row r="100" spans="17:17">
      <c r="Q100" s="206"/>
    </row>
    <row r="101" spans="17:17">
      <c r="Q101" s="206"/>
    </row>
    <row r="102" spans="17:17">
      <c r="Q102" s="206"/>
    </row>
    <row r="103" spans="17:17">
      <c r="Q103" s="206"/>
    </row>
    <row r="104" spans="17:17">
      <c r="Q104" s="206"/>
    </row>
    <row r="105" spans="17:17">
      <c r="Q105" s="206"/>
    </row>
    <row r="106" spans="17:17">
      <c r="Q106" s="206"/>
    </row>
    <row r="107" spans="17:17">
      <c r="Q107" s="206"/>
    </row>
  </sheetData>
  <mergeCells count="65">
    <mergeCell ref="A38:J38"/>
    <mergeCell ref="A39:J39"/>
    <mergeCell ref="A27:J27"/>
    <mergeCell ref="A30:J30"/>
    <mergeCell ref="A31:H31"/>
    <mergeCell ref="A32:H32"/>
    <mergeCell ref="A35:K35"/>
    <mergeCell ref="M48:O50"/>
    <mergeCell ref="A49:A50"/>
    <mergeCell ref="B49:B50"/>
    <mergeCell ref="C49:E49"/>
    <mergeCell ref="F49:F50"/>
    <mergeCell ref="G49:G50"/>
    <mergeCell ref="H49:H50"/>
    <mergeCell ref="I49:K49"/>
    <mergeCell ref="M42:O44"/>
    <mergeCell ref="C43:E43"/>
    <mergeCell ref="F43:F44"/>
    <mergeCell ref="G43:G44"/>
    <mergeCell ref="H43:H44"/>
    <mergeCell ref="I43:K43"/>
    <mergeCell ref="A42:K42"/>
    <mergeCell ref="A43:A44"/>
    <mergeCell ref="B43:B44"/>
    <mergeCell ref="M35:O37"/>
    <mergeCell ref="A36:A37"/>
    <mergeCell ref="B36:B37"/>
    <mergeCell ref="C36:E36"/>
    <mergeCell ref="F36:F37"/>
    <mergeCell ref="G36:G37"/>
    <mergeCell ref="H36:H37"/>
    <mergeCell ref="I36:K36"/>
    <mergeCell ref="M24:O26"/>
    <mergeCell ref="A25:A26"/>
    <mergeCell ref="B25:B26"/>
    <mergeCell ref="C25:E25"/>
    <mergeCell ref="F25:F26"/>
    <mergeCell ref="G25:G26"/>
    <mergeCell ref="H25:H26"/>
    <mergeCell ref="I25:K25"/>
    <mergeCell ref="A24:K24"/>
    <mergeCell ref="M11:O13"/>
    <mergeCell ref="A12:A13"/>
    <mergeCell ref="B12:B13"/>
    <mergeCell ref="C12:E12"/>
    <mergeCell ref="F12:F13"/>
    <mergeCell ref="G12:G13"/>
    <mergeCell ref="H12:H13"/>
    <mergeCell ref="I12:K12"/>
    <mergeCell ref="A54:J54"/>
    <mergeCell ref="A55:H55"/>
    <mergeCell ref="A56:H56"/>
    <mergeCell ref="B1:B2"/>
    <mergeCell ref="C1:E1"/>
    <mergeCell ref="A11:K11"/>
    <mergeCell ref="F1:H1"/>
    <mergeCell ref="A10:K10"/>
    <mergeCell ref="A14:J14"/>
    <mergeCell ref="A18:J18"/>
    <mergeCell ref="A19:H19"/>
    <mergeCell ref="A20:H20"/>
    <mergeCell ref="A23:K23"/>
    <mergeCell ref="A51:J51"/>
    <mergeCell ref="A45:K45"/>
    <mergeCell ref="A48:K48"/>
  </mergeCells>
  <phoneticPr fontId="7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0"/>
  <sheetViews>
    <sheetView zoomScaleNormal="100" workbookViewId="0"/>
  </sheetViews>
  <sheetFormatPr defaultColWidth="9.140625" defaultRowHeight="15"/>
  <cols>
    <col min="1" max="1" width="7.28515625" style="2" customWidth="1"/>
    <col min="2" max="2" width="24.42578125" style="95" customWidth="1"/>
    <col min="3" max="5" width="5.7109375" style="2" customWidth="1"/>
    <col min="6" max="6" width="8" style="2" customWidth="1"/>
    <col min="7" max="7" width="5.42578125" style="2" customWidth="1"/>
    <col min="8" max="8" width="3.5703125" style="2" customWidth="1"/>
    <col min="9" max="11" width="5.7109375" style="2" customWidth="1"/>
    <col min="12" max="12" width="3.42578125" style="33" customWidth="1"/>
    <col min="13" max="15" width="5" style="2" customWidth="1"/>
    <col min="16" max="16" width="3" style="53" customWidth="1"/>
    <col min="17" max="17" width="33.7109375" style="205" customWidth="1"/>
    <col min="18" max="18" width="9.140625" style="53"/>
    <col min="19" max="19" width="27.85546875" style="53" customWidth="1"/>
    <col min="20" max="16384" width="9.140625" style="2"/>
  </cols>
  <sheetData>
    <row r="1" spans="1:19">
      <c r="B1" s="393" t="s">
        <v>84</v>
      </c>
      <c r="C1" s="424" t="s">
        <v>131</v>
      </c>
      <c r="D1" s="424"/>
      <c r="E1" s="424"/>
      <c r="Q1" s="301" t="s">
        <v>546</v>
      </c>
    </row>
    <row r="2" spans="1:19" ht="36.75" thickBot="1">
      <c r="B2" s="393"/>
      <c r="C2" s="172" t="s">
        <v>508</v>
      </c>
      <c r="D2" s="173" t="s">
        <v>507</v>
      </c>
      <c r="E2" s="174" t="s">
        <v>509</v>
      </c>
    </row>
    <row r="3" spans="1:19">
      <c r="B3" s="199" t="s">
        <v>179</v>
      </c>
      <c r="C3" s="45">
        <f>I43</f>
        <v>1.1484385225165517</v>
      </c>
      <c r="D3" s="45">
        <f>J43</f>
        <v>1.2963786792446101</v>
      </c>
      <c r="E3" s="45">
        <f>K43</f>
        <v>1.2963786792446101</v>
      </c>
    </row>
    <row r="4" spans="1:19">
      <c r="B4" s="199" t="s">
        <v>35</v>
      </c>
      <c r="C4" s="45">
        <f>I73</f>
        <v>1.3853899468688708</v>
      </c>
      <c r="D4" s="45">
        <f t="shared" ref="D4:E4" si="0">J73</f>
        <v>1.5104199487842225</v>
      </c>
      <c r="E4" s="45">
        <f t="shared" si="0"/>
        <v>1.5104199487842225</v>
      </c>
    </row>
    <row r="5" spans="1:19">
      <c r="B5" s="199" t="s">
        <v>85</v>
      </c>
      <c r="C5" s="45">
        <f>I118</f>
        <v>1.261064170486216</v>
      </c>
      <c r="D5" s="45">
        <f t="shared" ref="D5:E5" si="1">J118</f>
        <v>1.3343320584037877</v>
      </c>
      <c r="E5" s="45">
        <f t="shared" si="1"/>
        <v>1.3343320584037877</v>
      </c>
    </row>
    <row r="6" spans="1:19">
      <c r="B6" s="199" t="s">
        <v>129</v>
      </c>
      <c r="C6" s="45"/>
      <c r="D6" s="45"/>
      <c r="E6" s="45"/>
    </row>
    <row r="7" spans="1:19">
      <c r="B7" s="199" t="s">
        <v>146</v>
      </c>
      <c r="C7" s="145">
        <f>I158</f>
        <v>1.2378288903829424</v>
      </c>
      <c r="D7" s="145">
        <f t="shared" ref="D7:E7" si="2">J158</f>
        <v>1.4031462797584577</v>
      </c>
      <c r="E7" s="311">
        <f t="shared" si="2"/>
        <v>1.4938918889040576</v>
      </c>
      <c r="Q7" s="209" t="s">
        <v>545</v>
      </c>
    </row>
    <row r="8" spans="1:19">
      <c r="B8" s="199" t="s">
        <v>159</v>
      </c>
      <c r="C8" s="45">
        <f>I177</f>
        <v>1.3653103578796044</v>
      </c>
      <c r="D8" s="45">
        <f t="shared" ref="D8:E8" si="3">J177</f>
        <v>1.4619200160519499</v>
      </c>
      <c r="E8" s="45">
        <f t="shared" si="3"/>
        <v>1.4619200160519499</v>
      </c>
    </row>
    <row r="9" spans="1:19">
      <c r="B9" s="94" t="str">
        <f>EIRP!B9</f>
        <v>Common maximum accepted test system uncertainty</v>
      </c>
      <c r="C9" s="61">
        <v>1.4</v>
      </c>
      <c r="D9" s="61">
        <v>1.5</v>
      </c>
      <c r="E9" s="61">
        <v>1.5</v>
      </c>
    </row>
    <row r="10" spans="1:19">
      <c r="B10" s="229"/>
      <c r="C10" s="59"/>
      <c r="D10" s="59"/>
      <c r="E10" s="59"/>
      <c r="P10" s="195"/>
      <c r="Q10" s="209"/>
      <c r="R10" s="195"/>
      <c r="S10" s="195"/>
    </row>
    <row r="11" spans="1:19">
      <c r="B11" s="229"/>
      <c r="C11" s="59"/>
      <c r="D11" s="59"/>
      <c r="E11" s="59"/>
      <c r="P11" s="195"/>
      <c r="Q11" s="209"/>
      <c r="R11" s="195"/>
      <c r="S11" s="195"/>
    </row>
    <row r="12" spans="1:19">
      <c r="A12" s="411" t="s">
        <v>473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</row>
    <row r="13" spans="1:19">
      <c r="A13" s="396" t="s">
        <v>179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M13" s="394" t="s">
        <v>103</v>
      </c>
      <c r="N13" s="394"/>
      <c r="O13" s="394"/>
    </row>
    <row r="14" spans="1:19" ht="13.5" customHeight="1">
      <c r="A14" s="382" t="s">
        <v>0</v>
      </c>
      <c r="B14" s="400" t="s">
        <v>1</v>
      </c>
      <c r="C14" s="383" t="s">
        <v>2</v>
      </c>
      <c r="D14" s="383"/>
      <c r="E14" s="383"/>
      <c r="F14" s="382" t="s">
        <v>3</v>
      </c>
      <c r="G14" s="383" t="s">
        <v>4</v>
      </c>
      <c r="H14" s="391" t="s">
        <v>5</v>
      </c>
      <c r="I14" s="389" t="s">
        <v>6</v>
      </c>
      <c r="J14" s="389"/>
      <c r="K14" s="389"/>
      <c r="L14" s="34"/>
      <c r="M14" s="394"/>
      <c r="N14" s="394"/>
      <c r="O14" s="394"/>
    </row>
    <row r="15" spans="1:19" s="1" customFormat="1" ht="36.75" thickBot="1">
      <c r="A15" s="382"/>
      <c r="B15" s="400"/>
      <c r="C15" s="172" t="s">
        <v>508</v>
      </c>
      <c r="D15" s="173" t="s">
        <v>507</v>
      </c>
      <c r="E15" s="174" t="s">
        <v>509</v>
      </c>
      <c r="F15" s="382"/>
      <c r="G15" s="383"/>
      <c r="H15" s="391"/>
      <c r="I15" s="172" t="s">
        <v>508</v>
      </c>
      <c r="J15" s="173" t="s">
        <v>507</v>
      </c>
      <c r="K15" s="174" t="s">
        <v>509</v>
      </c>
      <c r="L15" s="35"/>
      <c r="M15" s="394"/>
      <c r="N15" s="394"/>
      <c r="O15" s="394"/>
      <c r="P15" s="54"/>
      <c r="Q15" s="205"/>
      <c r="R15" s="54"/>
      <c r="S15" s="54"/>
    </row>
    <row r="16" spans="1:19">
      <c r="A16" s="387" t="s">
        <v>7</v>
      </c>
      <c r="B16" s="387"/>
      <c r="C16" s="387"/>
      <c r="D16" s="387"/>
      <c r="E16" s="387"/>
      <c r="F16" s="387"/>
      <c r="G16" s="387"/>
      <c r="H16" s="387"/>
      <c r="I16" s="387"/>
      <c r="J16" s="387"/>
      <c r="K16" s="11"/>
      <c r="L16" s="28"/>
      <c r="M16" s="19"/>
      <c r="N16" s="19"/>
      <c r="O16" s="19"/>
      <c r="Q16" s="206"/>
    </row>
    <row r="17" spans="1:15" ht="33.75">
      <c r="A17" s="8" t="str">
        <f>'IA-Er'!B5</f>
        <v>A1-1</v>
      </c>
      <c r="B17" s="69" t="s">
        <v>8</v>
      </c>
      <c r="C17" s="6">
        <f>'IA-Er'!D5</f>
        <v>0.03</v>
      </c>
      <c r="D17" s="6">
        <f>'IA-Er'!E5</f>
        <v>0.03</v>
      </c>
      <c r="E17" s="6">
        <f>'IA-Er'!F5</f>
        <v>0.03</v>
      </c>
      <c r="F17" s="6" t="str">
        <f>'IA-Er'!G5</f>
        <v>Rectangular</v>
      </c>
      <c r="G17" s="220">
        <f>'IA-Er'!H5</f>
        <v>1.7320508075688772</v>
      </c>
      <c r="H17" s="6">
        <f>'IA-Er'!I5</f>
        <v>1</v>
      </c>
      <c r="I17" s="220">
        <f>C17/$G17</f>
        <v>1.7320508075688773E-2</v>
      </c>
      <c r="J17" s="220">
        <f t="shared" ref="J17:K32" si="4">D17/$G17</f>
        <v>1.7320508075688773E-2</v>
      </c>
      <c r="K17" s="220">
        <f t="shared" si="4"/>
        <v>1.7320508075688773E-2</v>
      </c>
      <c r="L17" s="29"/>
      <c r="M17" s="20">
        <f t="shared" ref="M17:M39" si="5">I17^2</f>
        <v>3.0000000000000003E-4</v>
      </c>
      <c r="N17" s="20">
        <f t="shared" ref="N17:N39" si="6">J17^2</f>
        <v>3.0000000000000003E-4</v>
      </c>
      <c r="O17" s="20">
        <f t="shared" ref="O17:O39" si="7">K17^2</f>
        <v>3.0000000000000003E-4</v>
      </c>
    </row>
    <row r="18" spans="1:15" ht="33.75">
      <c r="A18" s="8" t="str">
        <f>'IA-Er'!B6</f>
        <v>A1-2</v>
      </c>
      <c r="B18" s="69" t="s">
        <v>10</v>
      </c>
      <c r="C18" s="6">
        <f>'IA-Er'!D6</f>
        <v>0.3</v>
      </c>
      <c r="D18" s="6">
        <f>'IA-Er'!E6</f>
        <v>0.3</v>
      </c>
      <c r="E18" s="6">
        <f>'IA-Er'!F6</f>
        <v>0.3</v>
      </c>
      <c r="F18" s="6" t="str">
        <f>'IA-Er'!G6</f>
        <v>Rectangular</v>
      </c>
      <c r="G18" s="220">
        <f>'IA-Er'!H6</f>
        <v>1.7320508075688772</v>
      </c>
      <c r="H18" s="6">
        <f>'IA-Er'!I6</f>
        <v>1</v>
      </c>
      <c r="I18" s="220">
        <f t="shared" ref="I18:I25" si="8">C18/$G18</f>
        <v>0.17320508075688773</v>
      </c>
      <c r="J18" s="220">
        <f t="shared" si="4"/>
        <v>0.17320508075688773</v>
      </c>
      <c r="K18" s="220">
        <f t="shared" si="4"/>
        <v>0.17320508075688773</v>
      </c>
      <c r="L18" s="29"/>
      <c r="M18" s="20">
        <f t="shared" si="5"/>
        <v>0.03</v>
      </c>
      <c r="N18" s="20">
        <f t="shared" si="6"/>
        <v>0.03</v>
      </c>
      <c r="O18" s="20">
        <f t="shared" si="7"/>
        <v>0.03</v>
      </c>
    </row>
    <row r="19" spans="1:15">
      <c r="A19" s="8" t="str">
        <f>'IA-Er'!B7</f>
        <v>A1-3</v>
      </c>
      <c r="B19" s="69" t="s">
        <v>11</v>
      </c>
      <c r="C19" s="6">
        <f>'IA-Er'!D7</f>
        <v>0.1</v>
      </c>
      <c r="D19" s="6">
        <f>'IA-Er'!E7</f>
        <v>0.1</v>
      </c>
      <c r="E19" s="6">
        <f>'IA-Er'!F7</f>
        <v>0.1</v>
      </c>
      <c r="F19" s="6" t="str">
        <f>'IA-Er'!G7</f>
        <v>Gaussian</v>
      </c>
      <c r="G19" s="220">
        <f>'IA-Er'!H7</f>
        <v>1</v>
      </c>
      <c r="H19" s="6">
        <f>'IA-Er'!I7</f>
        <v>1</v>
      </c>
      <c r="I19" s="220">
        <f t="shared" si="8"/>
        <v>0.1</v>
      </c>
      <c r="J19" s="220">
        <f t="shared" si="4"/>
        <v>0.1</v>
      </c>
      <c r="K19" s="220">
        <f t="shared" si="4"/>
        <v>0.1</v>
      </c>
      <c r="L19" s="29"/>
      <c r="M19" s="20">
        <f t="shared" si="5"/>
        <v>1.0000000000000002E-2</v>
      </c>
      <c r="N19" s="20">
        <f t="shared" si="6"/>
        <v>1.0000000000000002E-2</v>
      </c>
      <c r="O19" s="20">
        <f t="shared" si="7"/>
        <v>1.0000000000000002E-2</v>
      </c>
    </row>
    <row r="20" spans="1:15" ht="33.75">
      <c r="A20" s="8" t="str">
        <f>'IA-Er'!B8</f>
        <v>A1-4a</v>
      </c>
      <c r="B20" s="69" t="s">
        <v>13</v>
      </c>
      <c r="C20" s="6">
        <f>'IA-Er'!D8</f>
        <v>0.01</v>
      </c>
      <c r="D20" s="6">
        <f>'IA-Er'!E8</f>
        <v>0.01</v>
      </c>
      <c r="E20" s="6">
        <f>'IA-Er'!F8</f>
        <v>0.01</v>
      </c>
      <c r="F20" s="6" t="str">
        <f>'IA-Er'!G8</f>
        <v>Rectangular</v>
      </c>
      <c r="G20" s="220">
        <f>'IA-Er'!H8</f>
        <v>1.7320508075688772</v>
      </c>
      <c r="H20" s="6">
        <f>'IA-Er'!I8</f>
        <v>1</v>
      </c>
      <c r="I20" s="220">
        <f t="shared" si="8"/>
        <v>5.773502691896258E-3</v>
      </c>
      <c r="J20" s="220">
        <f t="shared" si="4"/>
        <v>5.773502691896258E-3</v>
      </c>
      <c r="K20" s="220">
        <f t="shared" si="4"/>
        <v>5.773502691896258E-3</v>
      </c>
      <c r="L20" s="29"/>
      <c r="M20" s="20">
        <f t="shared" si="5"/>
        <v>3.3333333333333335E-5</v>
      </c>
      <c r="N20" s="20">
        <f t="shared" si="6"/>
        <v>3.3333333333333335E-5</v>
      </c>
      <c r="O20" s="20">
        <f t="shared" si="7"/>
        <v>3.3333333333333335E-5</v>
      </c>
    </row>
    <row r="21" spans="1:15" ht="33.75">
      <c r="A21" s="8" t="str">
        <f>'IA-Er'!B9</f>
        <v>A1-5</v>
      </c>
      <c r="B21" s="69" t="s">
        <v>14</v>
      </c>
      <c r="C21" s="6">
        <f>'IA-Er'!D9</f>
        <v>0</v>
      </c>
      <c r="D21" s="6">
        <f>'IA-Er'!E9</f>
        <v>0</v>
      </c>
      <c r="E21" s="6">
        <f>'IA-Er'!F9</f>
        <v>0</v>
      </c>
      <c r="F21" s="6" t="str">
        <f>'IA-Er'!G9</f>
        <v>Rectangular</v>
      </c>
      <c r="G21" s="220">
        <f>'IA-Er'!H9</f>
        <v>1.7320508075688772</v>
      </c>
      <c r="H21" s="6">
        <f>'IA-Er'!I9</f>
        <v>1</v>
      </c>
      <c r="I21" s="220">
        <f t="shared" si="8"/>
        <v>0</v>
      </c>
      <c r="J21" s="220">
        <f t="shared" si="4"/>
        <v>0</v>
      </c>
      <c r="K21" s="220">
        <f t="shared" si="4"/>
        <v>0</v>
      </c>
      <c r="L21" s="29"/>
      <c r="M21" s="20">
        <f t="shared" si="5"/>
        <v>0</v>
      </c>
      <c r="N21" s="20">
        <f t="shared" si="6"/>
        <v>0</v>
      </c>
      <c r="O21" s="20">
        <f t="shared" si="7"/>
        <v>0</v>
      </c>
    </row>
    <row r="22" spans="1:15">
      <c r="A22" s="8" t="str">
        <f>'IA-Er'!B10</f>
        <v>A1-6</v>
      </c>
      <c r="B22" s="69" t="s">
        <v>15</v>
      </c>
      <c r="C22" s="6">
        <f>'IA-Er'!D10</f>
        <v>0.05</v>
      </c>
      <c r="D22" s="6">
        <f>'IA-Er'!E10</f>
        <v>0.05</v>
      </c>
      <c r="E22" s="6">
        <f>'IA-Er'!F10</f>
        <v>0.05</v>
      </c>
      <c r="F22" s="6" t="str">
        <f>'IA-Er'!G10</f>
        <v>Gaussian</v>
      </c>
      <c r="G22" s="220">
        <f>'IA-Er'!H10</f>
        <v>1</v>
      </c>
      <c r="H22" s="6">
        <f>'IA-Er'!I10</f>
        <v>1</v>
      </c>
      <c r="I22" s="220">
        <f t="shared" si="8"/>
        <v>0.05</v>
      </c>
      <c r="J22" s="220">
        <f t="shared" si="4"/>
        <v>0.05</v>
      </c>
      <c r="K22" s="220">
        <f t="shared" si="4"/>
        <v>0.05</v>
      </c>
      <c r="L22" s="29"/>
      <c r="M22" s="20">
        <f t="shared" si="5"/>
        <v>2.5000000000000005E-3</v>
      </c>
      <c r="N22" s="20">
        <f t="shared" si="6"/>
        <v>2.5000000000000005E-3</v>
      </c>
      <c r="O22" s="20">
        <f t="shared" si="7"/>
        <v>2.5000000000000005E-3</v>
      </c>
    </row>
    <row r="23" spans="1:15" ht="22.5">
      <c r="A23" s="8" t="str">
        <f>TE!A5</f>
        <v>C1-1</v>
      </c>
      <c r="B23" s="69" t="s">
        <v>86</v>
      </c>
      <c r="C23" s="6">
        <f>'IA-Er'!D11</f>
        <v>0.14000000000000001</v>
      </c>
      <c r="D23" s="6">
        <f>'IA-Er'!E11</f>
        <v>0.26</v>
      </c>
      <c r="E23" s="6">
        <f>'IA-Er'!F11</f>
        <v>0.26</v>
      </c>
      <c r="F23" s="6" t="str">
        <f>'IA-Er'!G11</f>
        <v>Gaussian</v>
      </c>
      <c r="G23" s="220">
        <f>'IA-Er'!H11</f>
        <v>1</v>
      </c>
      <c r="H23" s="6">
        <f>'IA-Er'!I11</f>
        <v>1</v>
      </c>
      <c r="I23" s="220">
        <f t="shared" si="8"/>
        <v>0.14000000000000001</v>
      </c>
      <c r="J23" s="220">
        <f t="shared" si="4"/>
        <v>0.26</v>
      </c>
      <c r="K23" s="220">
        <f t="shared" si="4"/>
        <v>0.26</v>
      </c>
      <c r="L23" s="29"/>
      <c r="M23" s="20">
        <f t="shared" si="5"/>
        <v>1.9600000000000003E-2</v>
      </c>
      <c r="N23" s="20">
        <f t="shared" si="6"/>
        <v>6.7600000000000007E-2</v>
      </c>
      <c r="O23" s="20">
        <f t="shared" si="7"/>
        <v>6.7600000000000007E-2</v>
      </c>
    </row>
    <row r="24" spans="1:15" ht="22.5">
      <c r="A24" s="8" t="str">
        <f>'IA-Er'!B12</f>
        <v>A1-7</v>
      </c>
      <c r="B24" s="69" t="s">
        <v>16</v>
      </c>
      <c r="C24" s="6">
        <f>'IA-Er'!D12</f>
        <v>0.14000000000000001</v>
      </c>
      <c r="D24" s="6">
        <f>'IA-Er'!E12</f>
        <v>0.33</v>
      </c>
      <c r="E24" s="6">
        <f>'IA-Er'!F12</f>
        <v>0.33</v>
      </c>
      <c r="F24" s="6" t="str">
        <f>'IA-Er'!G12</f>
        <v>U-shaped</v>
      </c>
      <c r="G24" s="220">
        <f>'IA-Er'!H12</f>
        <v>1.4142135623730951</v>
      </c>
      <c r="H24" s="6">
        <f>'IA-Er'!I12</f>
        <v>1</v>
      </c>
      <c r="I24" s="220">
        <f t="shared" si="8"/>
        <v>9.899494936611665E-2</v>
      </c>
      <c r="J24" s="220">
        <f t="shared" si="4"/>
        <v>0.23334523779156069</v>
      </c>
      <c r="K24" s="220">
        <f t="shared" si="4"/>
        <v>0.23334523779156069</v>
      </c>
      <c r="L24" s="29"/>
      <c r="M24" s="20">
        <f t="shared" si="5"/>
        <v>9.7999999999999997E-3</v>
      </c>
      <c r="N24" s="20">
        <f t="shared" si="6"/>
        <v>5.4450000000000005E-2</v>
      </c>
      <c r="O24" s="20">
        <f t="shared" si="7"/>
        <v>5.4450000000000005E-2</v>
      </c>
    </row>
    <row r="25" spans="1:15" ht="22.5">
      <c r="A25" s="8" t="str">
        <f>'IA-Er'!B13</f>
        <v>A1-8</v>
      </c>
      <c r="B25" s="69" t="s">
        <v>88</v>
      </c>
      <c r="C25" s="6">
        <f>'IA-Er'!D13</f>
        <v>0.1</v>
      </c>
      <c r="D25" s="6">
        <f>'IA-Er'!E13</f>
        <v>0.1</v>
      </c>
      <c r="E25" s="6">
        <f>'IA-Er'!F13</f>
        <v>0.1</v>
      </c>
      <c r="F25" s="6" t="str">
        <f>'IA-Er'!G13</f>
        <v>Rectangular</v>
      </c>
      <c r="G25" s="220">
        <f>'IA-Er'!H13</f>
        <v>1.7320508075688772</v>
      </c>
      <c r="H25" s="6">
        <f>'IA-Er'!I13</f>
        <v>1</v>
      </c>
      <c r="I25" s="220">
        <f t="shared" si="8"/>
        <v>5.7735026918962581E-2</v>
      </c>
      <c r="J25" s="220">
        <f t="shared" si="4"/>
        <v>5.7735026918962581E-2</v>
      </c>
      <c r="K25" s="220">
        <f t="shared" si="4"/>
        <v>5.7735026918962581E-2</v>
      </c>
      <c r="L25" s="29"/>
      <c r="M25" s="20">
        <f t="shared" si="5"/>
        <v>3.333333333333334E-3</v>
      </c>
      <c r="N25" s="20">
        <f t="shared" si="6"/>
        <v>3.333333333333334E-3</v>
      </c>
      <c r="O25" s="20">
        <f t="shared" si="7"/>
        <v>3.333333333333334E-3</v>
      </c>
    </row>
    <row r="26" spans="1:15">
      <c r="A26" s="387" t="s">
        <v>19</v>
      </c>
      <c r="B26" s="387"/>
      <c r="C26" s="387"/>
      <c r="D26" s="387"/>
      <c r="E26" s="387"/>
      <c r="F26" s="387"/>
      <c r="G26" s="387"/>
      <c r="H26" s="387"/>
      <c r="I26" s="387"/>
      <c r="J26" s="387"/>
      <c r="K26" s="11"/>
      <c r="L26" s="28"/>
      <c r="M26" s="20">
        <f t="shared" si="5"/>
        <v>0</v>
      </c>
      <c r="N26" s="20">
        <f t="shared" si="6"/>
        <v>0</v>
      </c>
      <c r="O26" s="20">
        <f t="shared" si="7"/>
        <v>0</v>
      </c>
    </row>
    <row r="27" spans="1:15" ht="33.75">
      <c r="A27" s="8" t="str">
        <f>'IA-Er'!B20</f>
        <v>A1-9</v>
      </c>
      <c r="B27" s="69" t="s">
        <v>20</v>
      </c>
      <c r="C27" s="220">
        <f>'IA-Er'!D20</f>
        <v>0.05</v>
      </c>
      <c r="D27" s="220">
        <f>'IA-Er'!E20</f>
        <v>0.05</v>
      </c>
      <c r="E27" s="220">
        <f>'IA-Er'!F20</f>
        <v>0.05</v>
      </c>
      <c r="F27" s="6" t="str">
        <f>'IA-Er'!G20</f>
        <v>U-shaped</v>
      </c>
      <c r="G27" s="220">
        <f>'IA-Er'!H20</f>
        <v>1.4142135623730951</v>
      </c>
      <c r="H27" s="6">
        <v>1</v>
      </c>
      <c r="I27" s="220">
        <f t="shared" ref="I27:I39" si="9">C27/$G27</f>
        <v>3.5355339059327376E-2</v>
      </c>
      <c r="J27" s="220">
        <f t="shared" ref="J27:K39" si="10">D27/$G27</f>
        <v>3.5355339059327376E-2</v>
      </c>
      <c r="K27" s="220">
        <f t="shared" si="4"/>
        <v>3.5355339059327376E-2</v>
      </c>
      <c r="L27" s="29"/>
      <c r="M27" s="20">
        <f t="shared" si="5"/>
        <v>1.25E-3</v>
      </c>
      <c r="N27" s="20">
        <f t="shared" si="6"/>
        <v>1.25E-3</v>
      </c>
      <c r="O27" s="20">
        <f t="shared" si="7"/>
        <v>1.25E-3</v>
      </c>
    </row>
    <row r="28" spans="1:15" ht="45">
      <c r="A28" s="8" t="str">
        <f>'IA-Er'!B21</f>
        <v>A1-10</v>
      </c>
      <c r="B28" s="69" t="s">
        <v>21</v>
      </c>
      <c r="C28" s="220">
        <f>'IA-Er'!D21</f>
        <v>0.01</v>
      </c>
      <c r="D28" s="220">
        <f>'IA-Er'!E21</f>
        <v>0.01</v>
      </c>
      <c r="E28" s="220">
        <f>'IA-Er'!F21</f>
        <v>0.01</v>
      </c>
      <c r="F28" s="6" t="str">
        <f>'IA-Er'!G21</f>
        <v>Rectangular</v>
      </c>
      <c r="G28" s="220">
        <f>'IA-Er'!H21</f>
        <v>1.7320508075688772</v>
      </c>
      <c r="H28" s="6">
        <v>1</v>
      </c>
      <c r="I28" s="220">
        <f t="shared" si="9"/>
        <v>5.773502691896258E-3</v>
      </c>
      <c r="J28" s="220">
        <f t="shared" si="10"/>
        <v>5.773502691896258E-3</v>
      </c>
      <c r="K28" s="220">
        <f t="shared" si="4"/>
        <v>5.773502691896258E-3</v>
      </c>
      <c r="L28" s="29"/>
      <c r="M28" s="20">
        <f t="shared" si="5"/>
        <v>3.3333333333333335E-5</v>
      </c>
      <c r="N28" s="20">
        <f t="shared" si="6"/>
        <v>3.3333333333333335E-5</v>
      </c>
      <c r="O28" s="20">
        <f t="shared" si="7"/>
        <v>3.3333333333333335E-5</v>
      </c>
    </row>
    <row r="29" spans="1:15" ht="33.75">
      <c r="A29" s="8" t="str">
        <f>'IA-Er'!B22</f>
        <v>A1-11</v>
      </c>
      <c r="B29" s="69" t="s">
        <v>22</v>
      </c>
      <c r="C29" s="220">
        <f>'IA-Er'!D22</f>
        <v>0.05</v>
      </c>
      <c r="D29" s="220">
        <f>'IA-Er'!E22</f>
        <v>0.05</v>
      </c>
      <c r="E29" s="220">
        <f>'IA-Er'!F22</f>
        <v>0.05</v>
      </c>
      <c r="F29" s="6" t="str">
        <f>'IA-Er'!G22</f>
        <v>U-shaped</v>
      </c>
      <c r="G29" s="220">
        <f>'IA-Er'!H22</f>
        <v>1.4142135623730951</v>
      </c>
      <c r="H29" s="6">
        <v>1</v>
      </c>
      <c r="I29" s="220">
        <f t="shared" si="9"/>
        <v>3.5355339059327376E-2</v>
      </c>
      <c r="J29" s="220">
        <f t="shared" si="10"/>
        <v>3.5355339059327376E-2</v>
      </c>
      <c r="K29" s="220">
        <f t="shared" si="4"/>
        <v>3.5355339059327376E-2</v>
      </c>
      <c r="L29" s="29"/>
      <c r="M29" s="20">
        <f t="shared" si="5"/>
        <v>1.25E-3</v>
      </c>
      <c r="N29" s="20">
        <f t="shared" si="6"/>
        <v>1.25E-3</v>
      </c>
      <c r="O29" s="20">
        <f t="shared" si="7"/>
        <v>1.25E-3</v>
      </c>
    </row>
    <row r="30" spans="1:15">
      <c r="A30" s="8" t="str">
        <f>'IA-Er'!B23</f>
        <v>A1-3</v>
      </c>
      <c r="B30" s="69" t="s">
        <v>11</v>
      </c>
      <c r="C30" s="220">
        <f>'IA-Er'!D23</f>
        <v>0.1</v>
      </c>
      <c r="D30" s="220">
        <f>'IA-Er'!E23</f>
        <v>0.1</v>
      </c>
      <c r="E30" s="220">
        <f>'IA-Er'!F23</f>
        <v>0.1</v>
      </c>
      <c r="F30" s="6" t="str">
        <f>'IA-Er'!G23</f>
        <v>Gaussian</v>
      </c>
      <c r="G30" s="220">
        <f>'IA-Er'!H23</f>
        <v>1</v>
      </c>
      <c r="H30" s="6">
        <v>1</v>
      </c>
      <c r="I30" s="220">
        <f t="shared" si="9"/>
        <v>0.1</v>
      </c>
      <c r="J30" s="220">
        <f t="shared" si="10"/>
        <v>0.1</v>
      </c>
      <c r="K30" s="220">
        <f t="shared" si="4"/>
        <v>0.1</v>
      </c>
      <c r="L30" s="29"/>
      <c r="M30" s="20">
        <f t="shared" si="5"/>
        <v>1.0000000000000002E-2</v>
      </c>
      <c r="N30" s="20">
        <f t="shared" si="6"/>
        <v>1.0000000000000002E-2</v>
      </c>
      <c r="O30" s="20">
        <f t="shared" si="7"/>
        <v>1.0000000000000002E-2</v>
      </c>
    </row>
    <row r="31" spans="1:15" ht="22.5">
      <c r="A31" s="8" t="str">
        <f>'IA-Er'!B24</f>
        <v>A1-4b</v>
      </c>
      <c r="B31" s="69" t="s">
        <v>23</v>
      </c>
      <c r="C31" s="220">
        <f>'IA-Er'!D24</f>
        <v>0.01</v>
      </c>
      <c r="D31" s="220">
        <f>'IA-Er'!E24</f>
        <v>0.01</v>
      </c>
      <c r="E31" s="220">
        <f>'IA-Er'!F24</f>
        <v>0.01</v>
      </c>
      <c r="F31" s="6" t="str">
        <f>'IA-Er'!G24</f>
        <v>Rectangular</v>
      </c>
      <c r="G31" s="220">
        <f>'IA-Er'!H24</f>
        <v>1.7320508075688772</v>
      </c>
      <c r="H31" s="6">
        <v>1</v>
      </c>
      <c r="I31" s="220">
        <f t="shared" si="9"/>
        <v>5.773502691896258E-3</v>
      </c>
      <c r="J31" s="220">
        <f t="shared" si="10"/>
        <v>5.773502691896258E-3</v>
      </c>
      <c r="K31" s="220">
        <f t="shared" si="4"/>
        <v>5.773502691896258E-3</v>
      </c>
      <c r="L31" s="29"/>
      <c r="M31" s="20">
        <f t="shared" si="5"/>
        <v>3.3333333333333335E-5</v>
      </c>
      <c r="N31" s="20">
        <f t="shared" si="6"/>
        <v>3.3333333333333335E-5</v>
      </c>
      <c r="O31" s="20">
        <f t="shared" si="7"/>
        <v>3.3333333333333335E-5</v>
      </c>
    </row>
    <row r="32" spans="1:15" ht="33.75">
      <c r="A32" s="8" t="str">
        <f>'IA-Er'!B25</f>
        <v>A1-5</v>
      </c>
      <c r="B32" s="69" t="s">
        <v>24</v>
      </c>
      <c r="C32" s="220">
        <f>'IA-Er'!D25</f>
        <v>0</v>
      </c>
      <c r="D32" s="220">
        <f>'IA-Er'!E25</f>
        <v>0</v>
      </c>
      <c r="E32" s="220">
        <f>'IA-Er'!F25</f>
        <v>0</v>
      </c>
      <c r="F32" s="6" t="str">
        <f>'IA-Er'!G25</f>
        <v>Rectangular</v>
      </c>
      <c r="G32" s="220">
        <f>'IA-Er'!H25</f>
        <v>1.7320508075688772</v>
      </c>
      <c r="H32" s="6">
        <v>1</v>
      </c>
      <c r="I32" s="220">
        <f t="shared" si="9"/>
        <v>0</v>
      </c>
      <c r="J32" s="220">
        <f t="shared" si="10"/>
        <v>0</v>
      </c>
      <c r="K32" s="220">
        <f t="shared" si="4"/>
        <v>0</v>
      </c>
      <c r="L32" s="29"/>
      <c r="M32" s="20">
        <f t="shared" si="5"/>
        <v>0</v>
      </c>
      <c r="N32" s="20">
        <f t="shared" si="6"/>
        <v>0</v>
      </c>
      <c r="O32" s="20">
        <f t="shared" si="7"/>
        <v>0</v>
      </c>
    </row>
    <row r="33" spans="1:19">
      <c r="A33" s="8" t="str">
        <f>'IA-Er'!B26</f>
        <v>A1-6</v>
      </c>
      <c r="B33" s="69" t="s">
        <v>15</v>
      </c>
      <c r="C33" s="220">
        <f>'IA-Er'!D26</f>
        <v>0.05</v>
      </c>
      <c r="D33" s="220">
        <f>'IA-Er'!E26</f>
        <v>0.05</v>
      </c>
      <c r="E33" s="220">
        <f>'IA-Er'!F26</f>
        <v>0.05</v>
      </c>
      <c r="F33" s="6" t="str">
        <f>'IA-Er'!G26</f>
        <v>Gaussian</v>
      </c>
      <c r="G33" s="220">
        <f>'IA-Er'!H26</f>
        <v>1</v>
      </c>
      <c r="H33" s="6">
        <v>1</v>
      </c>
      <c r="I33" s="220">
        <f t="shared" si="9"/>
        <v>0.05</v>
      </c>
      <c r="J33" s="220">
        <f t="shared" si="10"/>
        <v>0.05</v>
      </c>
      <c r="K33" s="220">
        <f t="shared" si="10"/>
        <v>0.05</v>
      </c>
      <c r="L33" s="29"/>
      <c r="M33" s="20">
        <f t="shared" si="5"/>
        <v>2.5000000000000005E-3</v>
      </c>
      <c r="N33" s="20">
        <f t="shared" si="6"/>
        <v>2.5000000000000005E-3</v>
      </c>
      <c r="O33" s="20">
        <f t="shared" si="7"/>
        <v>2.5000000000000005E-3</v>
      </c>
    </row>
    <row r="34" spans="1:19" ht="22.5">
      <c r="A34" s="8" t="str">
        <f>TE!A7</f>
        <v>C1-3</v>
      </c>
      <c r="B34" s="69" t="s">
        <v>25</v>
      </c>
      <c r="C34" s="220">
        <f>'IA-Er'!D27</f>
        <v>0.13</v>
      </c>
      <c r="D34" s="220">
        <f>'IA-Er'!E27</f>
        <v>0.2</v>
      </c>
      <c r="E34" s="220">
        <f>'IA-Er'!F27</f>
        <v>0.2</v>
      </c>
      <c r="F34" s="6" t="str">
        <f>'IA-Er'!G27</f>
        <v>Gaussian</v>
      </c>
      <c r="G34" s="220">
        <f>'IA-Er'!H27</f>
        <v>1</v>
      </c>
      <c r="H34" s="6">
        <v>1</v>
      </c>
      <c r="I34" s="220">
        <f t="shared" si="9"/>
        <v>0.13</v>
      </c>
      <c r="J34" s="220">
        <f t="shared" si="10"/>
        <v>0.2</v>
      </c>
      <c r="K34" s="220">
        <f t="shared" si="10"/>
        <v>0.2</v>
      </c>
      <c r="L34" s="29"/>
      <c r="M34" s="20">
        <f t="shared" si="5"/>
        <v>1.6900000000000002E-2</v>
      </c>
      <c r="N34" s="20">
        <f t="shared" si="6"/>
        <v>4.0000000000000008E-2</v>
      </c>
      <c r="O34" s="20">
        <f t="shared" si="7"/>
        <v>4.0000000000000008E-2</v>
      </c>
    </row>
    <row r="35" spans="1:19" ht="22.5">
      <c r="A35" s="8" t="str">
        <f>'IA-Er'!B28</f>
        <v>A1-12</v>
      </c>
      <c r="B35" s="69" t="s">
        <v>26</v>
      </c>
      <c r="C35" s="220">
        <f>'IA-Er'!D28</f>
        <v>0.05</v>
      </c>
      <c r="D35" s="220">
        <f>'IA-Er'!E28</f>
        <v>0.05</v>
      </c>
      <c r="E35" s="220">
        <f>'IA-Er'!F28</f>
        <v>0.05</v>
      </c>
      <c r="F35" s="6" t="str">
        <f>'IA-Er'!G28</f>
        <v>Rectangular</v>
      </c>
      <c r="G35" s="220">
        <f>'IA-Er'!H28</f>
        <v>1.7320508075688772</v>
      </c>
      <c r="H35" s="6">
        <v>1</v>
      </c>
      <c r="I35" s="220">
        <f t="shared" si="9"/>
        <v>2.8867513459481291E-2</v>
      </c>
      <c r="J35" s="220">
        <f t="shared" si="10"/>
        <v>2.8867513459481291E-2</v>
      </c>
      <c r="K35" s="220">
        <f t="shared" si="10"/>
        <v>2.8867513459481291E-2</v>
      </c>
      <c r="L35" s="29"/>
      <c r="M35" s="20">
        <f t="shared" si="5"/>
        <v>8.333333333333335E-4</v>
      </c>
      <c r="N35" s="20">
        <f t="shared" si="6"/>
        <v>8.333333333333335E-4</v>
      </c>
      <c r="O35" s="20">
        <f t="shared" si="7"/>
        <v>8.333333333333335E-4</v>
      </c>
    </row>
    <row r="36" spans="1:19" ht="22.5">
      <c r="A36" s="8" t="str">
        <f>'IA-Er'!B29</f>
        <v>A1-13</v>
      </c>
      <c r="B36" s="69" t="s">
        <v>27</v>
      </c>
      <c r="C36" s="220">
        <f>'IA-Er'!D29</f>
        <v>0.06</v>
      </c>
      <c r="D36" s="220">
        <f>'IA-Er'!E29</f>
        <v>0.06</v>
      </c>
      <c r="E36" s="220">
        <f>'IA-Er'!F29</f>
        <v>0.06</v>
      </c>
      <c r="F36" s="6" t="str">
        <f>'IA-Er'!G29</f>
        <v>Gaussian</v>
      </c>
      <c r="G36" s="220">
        <f>'IA-Er'!H29</f>
        <v>1</v>
      </c>
      <c r="H36" s="6">
        <v>1</v>
      </c>
      <c r="I36" s="220">
        <f t="shared" si="9"/>
        <v>0.06</v>
      </c>
      <c r="J36" s="220">
        <f t="shared" si="10"/>
        <v>0.06</v>
      </c>
      <c r="K36" s="220">
        <f t="shared" si="10"/>
        <v>0.06</v>
      </c>
      <c r="L36" s="29"/>
      <c r="M36" s="20">
        <f t="shared" si="5"/>
        <v>3.5999999999999999E-3</v>
      </c>
      <c r="N36" s="20">
        <f t="shared" si="6"/>
        <v>3.5999999999999999E-3</v>
      </c>
      <c r="O36" s="20">
        <f t="shared" si="7"/>
        <v>3.5999999999999999E-3</v>
      </c>
    </row>
    <row r="37" spans="1:19" ht="22.5">
      <c r="A37" s="8" t="str">
        <f>'IA-Er'!B30</f>
        <v>A1-14</v>
      </c>
      <c r="B37" s="69" t="s">
        <v>28</v>
      </c>
      <c r="C37" s="220">
        <f>'IA-Er'!D30</f>
        <v>0.05</v>
      </c>
      <c r="D37" s="220">
        <f>'IA-Er'!E30</f>
        <v>0.05</v>
      </c>
      <c r="E37" s="220">
        <f>'IA-Er'!F30</f>
        <v>0.05</v>
      </c>
      <c r="F37" s="6" t="str">
        <f>'IA-Er'!G30</f>
        <v>Rectangular</v>
      </c>
      <c r="G37" s="220">
        <f>'IA-Er'!H30</f>
        <v>1.7320508075688772</v>
      </c>
      <c r="H37" s="6">
        <v>1</v>
      </c>
      <c r="I37" s="220">
        <f t="shared" si="9"/>
        <v>2.8867513459481291E-2</v>
      </c>
      <c r="J37" s="220">
        <f t="shared" si="10"/>
        <v>2.8867513459481291E-2</v>
      </c>
      <c r="K37" s="220">
        <f t="shared" si="10"/>
        <v>2.8867513459481291E-2</v>
      </c>
      <c r="L37" s="29"/>
      <c r="M37" s="20">
        <f t="shared" si="5"/>
        <v>8.333333333333335E-4</v>
      </c>
      <c r="N37" s="20">
        <f t="shared" si="6"/>
        <v>8.333333333333335E-4</v>
      </c>
      <c r="O37" s="20">
        <f t="shared" si="7"/>
        <v>8.333333333333335E-4</v>
      </c>
    </row>
    <row r="38" spans="1:19" ht="22.5">
      <c r="A38" s="8" t="str">
        <f>TE!A8</f>
        <v>C1-4</v>
      </c>
      <c r="B38" s="69" t="s">
        <v>29</v>
      </c>
      <c r="C38" s="220">
        <f>'IA-Er'!D31</f>
        <v>0.50229473419497439</v>
      </c>
      <c r="D38" s="220">
        <f>'IA-Er'!E31</f>
        <v>0.4330127018922193</v>
      </c>
      <c r="E38" s="220">
        <f>'IA-Er'!F31</f>
        <v>0.4330127018922193</v>
      </c>
      <c r="F38" s="6" t="str">
        <f>'IA-Er'!G31</f>
        <v>Rectangular</v>
      </c>
      <c r="G38" s="220">
        <f>'IA-Er'!H31</f>
        <v>1.7320508075688772</v>
      </c>
      <c r="H38" s="6">
        <v>1</v>
      </c>
      <c r="I38" s="220">
        <f t="shared" si="9"/>
        <v>0.28999999999999998</v>
      </c>
      <c r="J38" s="220">
        <f t="shared" si="10"/>
        <v>0.25</v>
      </c>
      <c r="K38" s="220">
        <f t="shared" si="10"/>
        <v>0.25</v>
      </c>
      <c r="L38" s="29"/>
      <c r="M38" s="20">
        <f t="shared" si="5"/>
        <v>8.4099999999999994E-2</v>
      </c>
      <c r="N38" s="20">
        <f t="shared" si="6"/>
        <v>6.25E-2</v>
      </c>
      <c r="O38" s="20">
        <f t="shared" si="7"/>
        <v>6.25E-2</v>
      </c>
    </row>
    <row r="39" spans="1:19" ht="22.5">
      <c r="A39" s="8" t="str">
        <f>'IA-Er'!B32</f>
        <v>A1-15</v>
      </c>
      <c r="B39" s="69" t="s">
        <v>30</v>
      </c>
      <c r="C39" s="220">
        <f>'IA-Er'!D32</f>
        <v>0</v>
      </c>
      <c r="D39" s="220">
        <f>'IA-Er'!E32</f>
        <v>0</v>
      </c>
      <c r="E39" s="220">
        <f>'IA-Er'!F32</f>
        <v>0</v>
      </c>
      <c r="F39" s="6" t="str">
        <f>'IA-Er'!G32</f>
        <v>Rectangular</v>
      </c>
      <c r="G39" s="220">
        <f>'IA-Er'!H32</f>
        <v>1.7320508075688772</v>
      </c>
      <c r="H39" s="6">
        <v>1</v>
      </c>
      <c r="I39" s="220">
        <f t="shared" si="9"/>
        <v>0</v>
      </c>
      <c r="J39" s="220">
        <f t="shared" si="10"/>
        <v>0</v>
      </c>
      <c r="K39" s="220">
        <f t="shared" si="10"/>
        <v>0</v>
      </c>
      <c r="L39" s="29"/>
      <c r="M39" s="20">
        <f t="shared" si="5"/>
        <v>0</v>
      </c>
      <c r="N39" s="20">
        <f t="shared" si="6"/>
        <v>0</v>
      </c>
      <c r="O39" s="20">
        <f t="shared" si="7"/>
        <v>0</v>
      </c>
    </row>
    <row r="40" spans="1:19">
      <c r="A40" s="389" t="s">
        <v>31</v>
      </c>
      <c r="B40" s="389"/>
      <c r="C40" s="389"/>
      <c r="D40" s="389"/>
      <c r="E40" s="389"/>
      <c r="F40" s="389"/>
      <c r="G40" s="389"/>
      <c r="H40" s="389"/>
      <c r="I40" s="7">
        <f t="shared" ref="I40:K41" si="11">M40</f>
        <v>0.44373415464667582</v>
      </c>
      <c r="J40" s="7">
        <f>N40</f>
        <v>0.53949050037975643</v>
      </c>
      <c r="K40" s="7">
        <f>O40</f>
        <v>0.53949050037975643</v>
      </c>
      <c r="L40" s="30"/>
      <c r="M40" s="20">
        <f>(SUM(M17:M39))^0.5</f>
        <v>0.44373415464667582</v>
      </c>
      <c r="N40" s="20">
        <f>(SUM(N17:N39))^0.5</f>
        <v>0.53949050037975643</v>
      </c>
      <c r="O40" s="20">
        <f>(SUM(O17:O39))^0.5</f>
        <v>0.53949050037975643</v>
      </c>
    </row>
    <row r="41" spans="1:19">
      <c r="A41" s="389" t="s">
        <v>130</v>
      </c>
      <c r="B41" s="389"/>
      <c r="C41" s="389"/>
      <c r="D41" s="389"/>
      <c r="E41" s="389"/>
      <c r="F41" s="389"/>
      <c r="G41" s="389"/>
      <c r="H41" s="389"/>
      <c r="I41" s="7">
        <f t="shared" si="11"/>
        <v>0.86971894310748454</v>
      </c>
      <c r="J41" s="7">
        <f t="shared" si="11"/>
        <v>1.0574013807443225</v>
      </c>
      <c r="K41" s="7">
        <f t="shared" si="11"/>
        <v>1.0574013807443225</v>
      </c>
      <c r="L41" s="30"/>
      <c r="M41" s="20">
        <f>M40*1.96</f>
        <v>0.86971894310748454</v>
      </c>
      <c r="N41" s="20">
        <f>N40*1.96</f>
        <v>1.0574013807443225</v>
      </c>
      <c r="O41" s="20">
        <f>O40*1.96</f>
        <v>1.0574013807443225</v>
      </c>
    </row>
    <row r="42" spans="1:19">
      <c r="A42" s="425" t="s">
        <v>148</v>
      </c>
      <c r="B42" s="425"/>
      <c r="C42" s="425"/>
      <c r="D42" s="425"/>
      <c r="E42" s="425"/>
      <c r="F42" s="425"/>
      <c r="G42" s="425"/>
      <c r="H42" s="425"/>
      <c r="I42" s="50">
        <v>0.75</v>
      </c>
      <c r="J42" s="50">
        <v>0.75</v>
      </c>
      <c r="K42" s="50">
        <v>0.75</v>
      </c>
    </row>
    <row r="43" spans="1:19">
      <c r="A43" s="425" t="s">
        <v>149</v>
      </c>
      <c r="B43" s="425"/>
      <c r="C43" s="425"/>
      <c r="D43" s="425"/>
      <c r="E43" s="425"/>
      <c r="F43" s="425"/>
      <c r="G43" s="425"/>
      <c r="H43" s="425"/>
      <c r="I43" s="51">
        <f>((I41^2)+(I42^2))^0.5</f>
        <v>1.1484385225165517</v>
      </c>
      <c r="J43" s="51">
        <f t="shared" ref="J43:K43" si="12">((J41^2)+(J42^2))^0.5</f>
        <v>1.2963786792446101</v>
      </c>
      <c r="K43" s="51">
        <f t="shared" si="12"/>
        <v>1.2963786792446101</v>
      </c>
      <c r="M43" s="53" t="s">
        <v>366</v>
      </c>
    </row>
    <row r="44" spans="1:19">
      <c r="A44" s="49"/>
      <c r="B44" s="49"/>
      <c r="C44" s="49"/>
      <c r="D44" s="49"/>
      <c r="E44" s="49"/>
      <c r="F44" s="49"/>
      <c r="G44" s="49"/>
      <c r="H44" s="49"/>
      <c r="I44" s="233"/>
      <c r="J44" s="233"/>
      <c r="K44" s="233"/>
      <c r="M44" s="195"/>
      <c r="P44" s="195"/>
      <c r="Q44" s="209"/>
      <c r="R44" s="195"/>
      <c r="S44" s="195"/>
    </row>
    <row r="45" spans="1:19">
      <c r="A45" s="49"/>
      <c r="B45" s="110"/>
      <c r="C45" s="49"/>
      <c r="D45" s="49"/>
      <c r="E45" s="49"/>
      <c r="F45" s="49"/>
      <c r="G45" s="49"/>
      <c r="H45" s="49"/>
    </row>
    <row r="46" spans="1:19">
      <c r="A46" s="411" t="s">
        <v>474</v>
      </c>
      <c r="B46" s="411"/>
      <c r="C46" s="411"/>
      <c r="D46" s="411"/>
      <c r="E46" s="411"/>
      <c r="F46" s="411"/>
      <c r="G46" s="411"/>
      <c r="H46" s="411"/>
      <c r="I46" s="411"/>
      <c r="J46" s="411"/>
      <c r="K46" s="411"/>
    </row>
    <row r="47" spans="1:19">
      <c r="A47" s="395" t="s">
        <v>35</v>
      </c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M47" s="394" t="s">
        <v>103</v>
      </c>
      <c r="N47" s="394"/>
      <c r="O47" s="394"/>
    </row>
    <row r="48" spans="1:19" ht="13.5" customHeight="1">
      <c r="A48" s="382" t="s">
        <v>0</v>
      </c>
      <c r="B48" s="400" t="s">
        <v>1</v>
      </c>
      <c r="C48" s="383" t="s">
        <v>2</v>
      </c>
      <c r="D48" s="383"/>
      <c r="E48" s="383"/>
      <c r="F48" s="382" t="s">
        <v>3</v>
      </c>
      <c r="G48" s="383" t="s">
        <v>4</v>
      </c>
      <c r="H48" s="391" t="s">
        <v>5</v>
      </c>
      <c r="I48" s="389" t="s">
        <v>6</v>
      </c>
      <c r="J48" s="389"/>
      <c r="K48" s="389"/>
      <c r="L48" s="34"/>
      <c r="M48" s="394"/>
      <c r="N48" s="394"/>
      <c r="O48" s="394"/>
    </row>
    <row r="49" spans="1:15" ht="36.75" thickBot="1">
      <c r="A49" s="382"/>
      <c r="B49" s="400"/>
      <c r="C49" s="172" t="s">
        <v>508</v>
      </c>
      <c r="D49" s="173" t="s">
        <v>507</v>
      </c>
      <c r="E49" s="174" t="s">
        <v>509</v>
      </c>
      <c r="F49" s="382"/>
      <c r="G49" s="383"/>
      <c r="H49" s="391"/>
      <c r="I49" s="172" t="s">
        <v>508</v>
      </c>
      <c r="J49" s="173" t="s">
        <v>507</v>
      </c>
      <c r="K49" s="174" t="s">
        <v>509</v>
      </c>
      <c r="L49" s="35"/>
      <c r="M49" s="394"/>
      <c r="N49" s="394"/>
      <c r="O49" s="394"/>
    </row>
    <row r="50" spans="1:15">
      <c r="A50" s="387" t="s">
        <v>7</v>
      </c>
      <c r="B50" s="387"/>
      <c r="C50" s="387"/>
      <c r="D50" s="387"/>
      <c r="E50" s="387"/>
      <c r="F50" s="387"/>
      <c r="G50" s="387"/>
      <c r="H50" s="387"/>
      <c r="I50" s="387"/>
      <c r="J50" s="387"/>
      <c r="K50" s="11"/>
      <c r="L50" s="28"/>
      <c r="M50" s="19"/>
      <c r="N50" s="19"/>
      <c r="O50" s="19"/>
    </row>
    <row r="51" spans="1:15" ht="22.5">
      <c r="A51" s="8" t="str">
        <f>'CATR-Er'!B6</f>
        <v>A2-18</v>
      </c>
      <c r="B51" s="69" t="str">
        <f>'CATR-Er'!C6</f>
        <v>Misalignment DUT &amp; pointing error for TRP</v>
      </c>
      <c r="C51" s="221">
        <f>'CATR-Er'!D6</f>
        <v>0.3</v>
      </c>
      <c r="D51" s="221">
        <f>'CATR-Er'!E6</f>
        <v>0.3</v>
      </c>
      <c r="E51" s="221">
        <f>'CATR-Er'!F6</f>
        <v>0.3</v>
      </c>
      <c r="F51" s="142" t="str">
        <f>'CATR-Er'!G6</f>
        <v>Rectangular</v>
      </c>
      <c r="G51" s="221">
        <f>'CATR-Er'!H6</f>
        <v>1.7320508075688772</v>
      </c>
      <c r="H51" s="8">
        <v>1</v>
      </c>
      <c r="I51" s="247">
        <f t="shared" ref="I51:I55" si="13">C51/$G51</f>
        <v>0.17320508075688773</v>
      </c>
      <c r="J51" s="247">
        <f t="shared" ref="J51:J55" si="14">D51/$G51</f>
        <v>0.17320508075688773</v>
      </c>
      <c r="K51" s="247">
        <f t="shared" ref="K51:K55" si="15">E51/$G51</f>
        <v>0.17320508075688773</v>
      </c>
      <c r="L51" s="36"/>
      <c r="M51" s="20">
        <f>I51^2</f>
        <v>0.03</v>
      </c>
      <c r="N51" s="20">
        <f>J51^2</f>
        <v>0.03</v>
      </c>
      <c r="O51" s="20">
        <f>K51^2</f>
        <v>0.03</v>
      </c>
    </row>
    <row r="52" spans="1:15" ht="33.75">
      <c r="A52" s="16" t="str">
        <f>'CATR-Er'!B7</f>
        <v>C1-1</v>
      </c>
      <c r="B52" s="69" t="s">
        <v>87</v>
      </c>
      <c r="C52" s="221">
        <f>'CATR-Er'!D7</f>
        <v>0.14000000000000001</v>
      </c>
      <c r="D52" s="221">
        <f>'CATR-Er'!E7</f>
        <v>0.26</v>
      </c>
      <c r="E52" s="221">
        <f>'CATR-Er'!F7</f>
        <v>0.26</v>
      </c>
      <c r="F52" s="8" t="str">
        <f>'CATR-Er'!G7</f>
        <v>Gaussian</v>
      </c>
      <c r="G52" s="221">
        <f>'CATR-Er'!H7</f>
        <v>1</v>
      </c>
      <c r="H52" s="8">
        <v>1</v>
      </c>
      <c r="I52" s="247">
        <f t="shared" si="13"/>
        <v>0.14000000000000001</v>
      </c>
      <c r="J52" s="247">
        <f t="shared" si="14"/>
        <v>0.26</v>
      </c>
      <c r="K52" s="247">
        <f t="shared" si="15"/>
        <v>0.26</v>
      </c>
      <c r="L52" s="36"/>
      <c r="M52" s="20">
        <f t="shared" ref="M52:O69" si="16">I52^2</f>
        <v>1.9600000000000003E-2</v>
      </c>
      <c r="N52" s="20">
        <f t="shared" si="16"/>
        <v>6.7600000000000007E-2</v>
      </c>
      <c r="O52" s="20">
        <f t="shared" si="16"/>
        <v>6.7600000000000007E-2</v>
      </c>
    </row>
    <row r="53" spans="1:15" ht="22.5">
      <c r="A53" s="8" t="str">
        <f>'CATR-Er'!B8</f>
        <v>A2-2a</v>
      </c>
      <c r="B53" s="96" t="s">
        <v>37</v>
      </c>
      <c r="C53" s="221">
        <f>'CATR-Er'!D8</f>
        <v>0.21</v>
      </c>
      <c r="D53" s="221">
        <f>'CATR-Er'!E8</f>
        <v>0.21</v>
      </c>
      <c r="E53" s="221">
        <f>'CATR-Er'!F8</f>
        <v>0.21</v>
      </c>
      <c r="F53" s="8" t="str">
        <f>'CATR-Er'!G8</f>
        <v>U-shaped</v>
      </c>
      <c r="G53" s="221">
        <f>'CATR-Er'!H8</f>
        <v>1.4142135623730951</v>
      </c>
      <c r="H53" s="8">
        <v>1</v>
      </c>
      <c r="I53" s="247">
        <f t="shared" si="13"/>
        <v>0.14849242404917495</v>
      </c>
      <c r="J53" s="247">
        <f t="shared" si="14"/>
        <v>0.14849242404917495</v>
      </c>
      <c r="K53" s="247">
        <f t="shared" si="15"/>
        <v>0.14849242404917495</v>
      </c>
      <c r="L53" s="36"/>
      <c r="M53" s="20">
        <f t="shared" si="16"/>
        <v>2.2049999999999993E-2</v>
      </c>
      <c r="N53" s="20">
        <f t="shared" si="16"/>
        <v>2.2049999999999993E-2</v>
      </c>
      <c r="O53" s="20">
        <f t="shared" si="16"/>
        <v>2.2049999999999993E-2</v>
      </c>
    </row>
    <row r="54" spans="1:15" ht="22.5">
      <c r="A54" s="8" t="str">
        <f>'CATR-Er'!B9</f>
        <v>A2-3</v>
      </c>
      <c r="B54" s="96" t="s">
        <v>38</v>
      </c>
      <c r="C54" s="221">
        <f>'CATR-Er'!D9</f>
        <v>1.1999999999999999E-3</v>
      </c>
      <c r="D54" s="221">
        <f>'CATR-Er'!E9</f>
        <v>1.1999999999999999E-3</v>
      </c>
      <c r="E54" s="221">
        <f>'CATR-Er'!F9</f>
        <v>1.1999999999999999E-3</v>
      </c>
      <c r="F54" s="8" t="str">
        <f>'CATR-Er'!G9</f>
        <v>Gaussian</v>
      </c>
      <c r="G54" s="221">
        <f>'CATR-Er'!H9</f>
        <v>1</v>
      </c>
      <c r="H54" s="8">
        <v>1</v>
      </c>
      <c r="I54" s="247">
        <f t="shared" si="13"/>
        <v>1.1999999999999999E-3</v>
      </c>
      <c r="J54" s="247">
        <f t="shared" si="14"/>
        <v>1.1999999999999999E-3</v>
      </c>
      <c r="K54" s="247">
        <f t="shared" si="15"/>
        <v>1.1999999999999999E-3</v>
      </c>
      <c r="L54" s="36"/>
      <c r="M54" s="20">
        <f t="shared" si="16"/>
        <v>1.4399999999999998E-6</v>
      </c>
      <c r="N54" s="20">
        <f t="shared" si="16"/>
        <v>1.4399999999999998E-6</v>
      </c>
      <c r="O54" s="20">
        <f t="shared" si="16"/>
        <v>1.4399999999999998E-6</v>
      </c>
    </row>
    <row r="55" spans="1:15">
      <c r="A55" s="8" t="str">
        <f>'CATR-Er'!B10</f>
        <v>A2-4a</v>
      </c>
      <c r="B55" s="96" t="s">
        <v>39</v>
      </c>
      <c r="C55" s="221">
        <f>'CATR-Er'!D10</f>
        <v>9.2799999999999994E-2</v>
      </c>
      <c r="D55" s="221">
        <f>'CATR-Er'!E10</f>
        <v>9.2799999999999994E-2</v>
      </c>
      <c r="E55" s="221">
        <f>'CATR-Er'!F10</f>
        <v>9.2799999999999994E-2</v>
      </c>
      <c r="F55" s="8" t="str">
        <f>'CATR-Er'!G10</f>
        <v xml:space="preserve">Gaussian </v>
      </c>
      <c r="G55" s="221">
        <f>'CATR-Er'!H10</f>
        <v>1</v>
      </c>
      <c r="H55" s="8">
        <v>1</v>
      </c>
      <c r="I55" s="247">
        <f t="shared" si="13"/>
        <v>9.2799999999999994E-2</v>
      </c>
      <c r="J55" s="247">
        <f t="shared" si="14"/>
        <v>9.2799999999999994E-2</v>
      </c>
      <c r="K55" s="247">
        <f t="shared" si="15"/>
        <v>9.2799999999999994E-2</v>
      </c>
      <c r="L55" s="36"/>
      <c r="M55" s="20">
        <f t="shared" si="16"/>
        <v>8.6118399999999991E-3</v>
      </c>
      <c r="N55" s="20">
        <f t="shared" si="16"/>
        <v>8.6118399999999991E-3</v>
      </c>
      <c r="O55" s="20">
        <f t="shared" si="16"/>
        <v>8.6118399999999991E-3</v>
      </c>
    </row>
    <row r="56" spans="1:15">
      <c r="A56" s="8" t="str">
        <f>'CATR-Er'!B12</f>
        <v>A2-12</v>
      </c>
      <c r="B56" s="96" t="s">
        <v>151</v>
      </c>
      <c r="C56" s="221">
        <f>'CATR-Er'!J12</f>
        <v>0.25</v>
      </c>
      <c r="D56" s="221">
        <f>'CATR-Er'!K12</f>
        <v>0.25</v>
      </c>
      <c r="E56" s="221">
        <f>'CATR-Er'!L12</f>
        <v>0.25</v>
      </c>
      <c r="F56" s="8" t="str">
        <f>'CATR-Er'!G12</f>
        <v xml:space="preserve">Gaussian </v>
      </c>
      <c r="G56" s="221">
        <f>'CATR-Er'!H12</f>
        <v>1</v>
      </c>
      <c r="H56" s="8">
        <v>1</v>
      </c>
      <c r="I56" s="247">
        <f t="shared" ref="I56" si="17">C56/$G56</f>
        <v>0.25</v>
      </c>
      <c r="J56" s="247">
        <f t="shared" ref="J56" si="18">D56/$G56</f>
        <v>0.25</v>
      </c>
      <c r="K56" s="247">
        <f t="shared" ref="K56" si="19">E56/$G56</f>
        <v>0.25</v>
      </c>
      <c r="L56" s="36"/>
      <c r="M56" s="20">
        <f t="shared" ref="M56" si="20">I56^2</f>
        <v>6.25E-2</v>
      </c>
      <c r="N56" s="20">
        <f t="shared" ref="N56" si="21">J56^2</f>
        <v>6.25E-2</v>
      </c>
      <c r="O56" s="20">
        <f t="shared" ref="O56" si="22">K56^2</f>
        <v>6.25E-2</v>
      </c>
    </row>
    <row r="57" spans="1:15">
      <c r="A57" s="387" t="s">
        <v>19</v>
      </c>
      <c r="B57" s="387"/>
      <c r="C57" s="387"/>
      <c r="D57" s="387"/>
      <c r="E57" s="387"/>
      <c r="F57" s="387"/>
      <c r="G57" s="387"/>
      <c r="H57" s="387"/>
      <c r="I57" s="387"/>
      <c r="J57" s="387"/>
      <c r="K57" s="11"/>
      <c r="L57" s="28"/>
      <c r="M57" s="20">
        <f t="shared" si="16"/>
        <v>0</v>
      </c>
      <c r="N57" s="20">
        <f t="shared" si="16"/>
        <v>0</v>
      </c>
      <c r="O57" s="20">
        <f t="shared" si="16"/>
        <v>0</v>
      </c>
    </row>
    <row r="58" spans="1:15">
      <c r="A58" s="8" t="str">
        <f>TE!A7</f>
        <v>C1-3</v>
      </c>
      <c r="B58" s="96" t="s">
        <v>40</v>
      </c>
      <c r="C58" s="221">
        <f>'CATR-Er'!D20</f>
        <v>0.13</v>
      </c>
      <c r="D58" s="221">
        <f>'CATR-Er'!E20</f>
        <v>0.2</v>
      </c>
      <c r="E58" s="221">
        <f>'CATR-Er'!F20</f>
        <v>0.2</v>
      </c>
      <c r="F58" s="8" t="str">
        <f>'CATR-Er'!G20</f>
        <v>Gaussian</v>
      </c>
      <c r="G58" s="221">
        <f>'CATR-Er'!H20</f>
        <v>1</v>
      </c>
      <c r="H58" s="8">
        <v>1</v>
      </c>
      <c r="I58" s="220">
        <f t="shared" ref="I58:I69" si="23">C58/$G58</f>
        <v>0.13</v>
      </c>
      <c r="J58" s="220">
        <f t="shared" ref="J58:J69" si="24">D58/$G58</f>
        <v>0.2</v>
      </c>
      <c r="K58" s="220">
        <f t="shared" ref="K58:K69" si="25">E58/$G58</f>
        <v>0.2</v>
      </c>
      <c r="L58" s="36"/>
      <c r="M58" s="20">
        <f t="shared" si="16"/>
        <v>1.6900000000000002E-2</v>
      </c>
      <c r="N58" s="20">
        <f t="shared" si="16"/>
        <v>4.0000000000000008E-2</v>
      </c>
      <c r="O58" s="20">
        <f t="shared" si="16"/>
        <v>4.0000000000000008E-2</v>
      </c>
    </row>
    <row r="59" spans="1:15" ht="33.75">
      <c r="A59" s="8" t="str">
        <f>'CATR-Er'!B21</f>
        <v>A2-5</v>
      </c>
      <c r="B59" s="96" t="s">
        <v>41</v>
      </c>
      <c r="C59" s="221">
        <f>'CATR-Er'!D21</f>
        <v>0.127</v>
      </c>
      <c r="D59" s="221">
        <f>'CATR-Er'!E21</f>
        <v>0.32500000000000001</v>
      </c>
      <c r="E59" s="221">
        <f>'CATR-Er'!F21</f>
        <v>0.32500000000000001</v>
      </c>
      <c r="F59" s="8" t="str">
        <f>'CATR-Er'!G21</f>
        <v>U-shaped</v>
      </c>
      <c r="G59" s="221">
        <f>'CATR-Er'!H21</f>
        <v>1.4142135623730951</v>
      </c>
      <c r="H59" s="8">
        <v>1</v>
      </c>
      <c r="I59" s="220">
        <f t="shared" si="23"/>
        <v>8.9802561210691537E-2</v>
      </c>
      <c r="J59" s="220">
        <f t="shared" si="24"/>
        <v>0.22980970388562794</v>
      </c>
      <c r="K59" s="220">
        <f t="shared" si="25"/>
        <v>0.22980970388562794</v>
      </c>
      <c r="L59" s="36"/>
      <c r="M59" s="20">
        <f t="shared" si="16"/>
        <v>8.0645000000000005E-3</v>
      </c>
      <c r="N59" s="20">
        <f t="shared" si="16"/>
        <v>5.2812499999999998E-2</v>
      </c>
      <c r="O59" s="20">
        <f t="shared" si="16"/>
        <v>5.2812499999999998E-2</v>
      </c>
    </row>
    <row r="60" spans="1:15" ht="22.5">
      <c r="A60" s="8" t="str">
        <f>'CATR-Er'!B22</f>
        <v>A2-6</v>
      </c>
      <c r="B60" s="96" t="s">
        <v>42</v>
      </c>
      <c r="C60" s="221">
        <f>'CATR-Er'!D22</f>
        <v>0.18</v>
      </c>
      <c r="D60" s="221">
        <f>'CATR-Er'!E22</f>
        <v>0.18</v>
      </c>
      <c r="E60" s="221">
        <f>'CATR-Er'!F22</f>
        <v>0.18</v>
      </c>
      <c r="F60" s="8" t="str">
        <f>'CATR-Er'!G22</f>
        <v>Rectangular</v>
      </c>
      <c r="G60" s="221">
        <f>'CATR-Er'!H22</f>
        <v>1.7320508075688772</v>
      </c>
      <c r="H60" s="8">
        <v>1</v>
      </c>
      <c r="I60" s="220">
        <f t="shared" si="23"/>
        <v>0.10392304845413264</v>
      </c>
      <c r="J60" s="220">
        <f t="shared" si="24"/>
        <v>0.10392304845413264</v>
      </c>
      <c r="K60" s="220">
        <f t="shared" si="25"/>
        <v>0.10392304845413264</v>
      </c>
      <c r="L60" s="36"/>
      <c r="M60" s="20">
        <f t="shared" si="16"/>
        <v>1.0800000000000001E-2</v>
      </c>
      <c r="N60" s="20">
        <f t="shared" si="16"/>
        <v>1.0800000000000001E-2</v>
      </c>
      <c r="O60" s="20">
        <f t="shared" si="16"/>
        <v>1.0800000000000001E-2</v>
      </c>
    </row>
    <row r="61" spans="1:15" ht="22.5">
      <c r="A61" s="8" t="str">
        <f>'CATR-Er'!B9</f>
        <v>A2-3</v>
      </c>
      <c r="B61" s="96" t="s">
        <v>38</v>
      </c>
      <c r="C61" s="221">
        <f>'CATR-Er'!D23</f>
        <v>1.1999999999999999E-3</v>
      </c>
      <c r="D61" s="221">
        <f>'CATR-Er'!E23</f>
        <v>1.1999999999999999E-3</v>
      </c>
      <c r="E61" s="221">
        <f>'CATR-Er'!F23</f>
        <v>1.1999999999999999E-3</v>
      </c>
      <c r="F61" s="8" t="str">
        <f>'CATR-Er'!G23</f>
        <v>Gaussian</v>
      </c>
      <c r="G61" s="221">
        <f>'CATR-Er'!H23</f>
        <v>1</v>
      </c>
      <c r="H61" s="8">
        <v>1</v>
      </c>
      <c r="I61" s="220">
        <f t="shared" si="23"/>
        <v>1.1999999999999999E-3</v>
      </c>
      <c r="J61" s="220">
        <f t="shared" si="24"/>
        <v>1.1999999999999999E-3</v>
      </c>
      <c r="K61" s="220">
        <f t="shared" si="25"/>
        <v>1.1999999999999999E-3</v>
      </c>
      <c r="L61" s="36"/>
      <c r="M61" s="20">
        <f t="shared" si="16"/>
        <v>1.4399999999999998E-6</v>
      </c>
      <c r="N61" s="20">
        <f t="shared" si="16"/>
        <v>1.4399999999999998E-6</v>
      </c>
      <c r="O61" s="20">
        <f t="shared" si="16"/>
        <v>1.4399999999999998E-6</v>
      </c>
    </row>
    <row r="62" spans="1:15" ht="22.5">
      <c r="A62" s="8" t="str">
        <f>'CATR-Er'!B24</f>
        <v>A2-7</v>
      </c>
      <c r="B62" s="96" t="s">
        <v>43</v>
      </c>
      <c r="C62" s="221">
        <f>'CATR-Er'!D24</f>
        <v>2.1999999999999999E-2</v>
      </c>
      <c r="D62" s="221">
        <f>'CATR-Er'!E24</f>
        <v>2.1999999999999999E-2</v>
      </c>
      <c r="E62" s="221">
        <f>'CATR-Er'!F24</f>
        <v>2.1999999999999999E-2</v>
      </c>
      <c r="F62" s="8" t="str">
        <f>'CATR-Er'!G24</f>
        <v>U-shaped</v>
      </c>
      <c r="G62" s="221">
        <f>'CATR-Er'!H24</f>
        <v>1.4142135623730951</v>
      </c>
      <c r="H62" s="8">
        <v>1</v>
      </c>
      <c r="I62" s="220">
        <f t="shared" si="23"/>
        <v>1.5556349186104044E-2</v>
      </c>
      <c r="J62" s="220">
        <f t="shared" si="24"/>
        <v>1.5556349186104044E-2</v>
      </c>
      <c r="K62" s="220">
        <f t="shared" si="25"/>
        <v>1.5556349186104044E-2</v>
      </c>
      <c r="L62" s="36"/>
      <c r="M62" s="20">
        <f t="shared" si="16"/>
        <v>2.4199999999999995E-4</v>
      </c>
      <c r="N62" s="20">
        <f t="shared" si="16"/>
        <v>2.4199999999999995E-4</v>
      </c>
      <c r="O62" s="20">
        <f t="shared" si="16"/>
        <v>2.4199999999999995E-4</v>
      </c>
    </row>
    <row r="63" spans="1:15" ht="22.5">
      <c r="A63" s="8" t="str">
        <f>TE!A8</f>
        <v>C1-4</v>
      </c>
      <c r="B63" s="96" t="s">
        <v>44</v>
      </c>
      <c r="C63" s="221">
        <f>'CATR-Er'!D25</f>
        <v>0.50229473419497439</v>
      </c>
      <c r="D63" s="221">
        <f>'CATR-Er'!E25</f>
        <v>0.4330127018922193</v>
      </c>
      <c r="E63" s="221">
        <f>'CATR-Er'!F25</f>
        <v>0.4330127018922193</v>
      </c>
      <c r="F63" s="8" t="str">
        <f>'CATR-Er'!G25</f>
        <v>Rectangular</v>
      </c>
      <c r="G63" s="221">
        <f>'CATR-Er'!H25</f>
        <v>1.7320508075688772</v>
      </c>
      <c r="H63" s="8">
        <v>1</v>
      </c>
      <c r="I63" s="220">
        <f t="shared" si="23"/>
        <v>0.28999999999999998</v>
      </c>
      <c r="J63" s="220">
        <f t="shared" si="24"/>
        <v>0.25</v>
      </c>
      <c r="K63" s="220">
        <f t="shared" si="25"/>
        <v>0.25</v>
      </c>
      <c r="L63" s="36"/>
      <c r="M63" s="20">
        <f t="shared" si="16"/>
        <v>8.4099999999999994E-2</v>
      </c>
      <c r="N63" s="20">
        <f t="shared" si="16"/>
        <v>6.25E-2</v>
      </c>
      <c r="O63" s="20">
        <f t="shared" si="16"/>
        <v>6.25E-2</v>
      </c>
    </row>
    <row r="64" spans="1:15" ht="22.5">
      <c r="A64" s="8" t="str">
        <f>'CATR-Er'!B26</f>
        <v>A2-8</v>
      </c>
      <c r="B64" s="96" t="s">
        <v>45</v>
      </c>
      <c r="C64" s="221">
        <f>'CATR-Er'!D26</f>
        <v>0</v>
      </c>
      <c r="D64" s="221">
        <f>'CATR-Er'!E26</f>
        <v>0</v>
      </c>
      <c r="E64" s="221">
        <f>'CATR-Er'!F26</f>
        <v>0</v>
      </c>
      <c r="F64" s="8" t="str">
        <f>'CATR-Er'!G26</f>
        <v xml:space="preserve">Exp. normal </v>
      </c>
      <c r="G64" s="221">
        <f>'CATR-Er'!H26</f>
        <v>2</v>
      </c>
      <c r="H64" s="8">
        <v>1</v>
      </c>
      <c r="I64" s="220">
        <f t="shared" si="23"/>
        <v>0</v>
      </c>
      <c r="J64" s="220">
        <f t="shared" si="24"/>
        <v>0</v>
      </c>
      <c r="K64" s="220">
        <f t="shared" si="25"/>
        <v>0</v>
      </c>
      <c r="L64" s="36"/>
      <c r="M64" s="20">
        <f t="shared" si="16"/>
        <v>0</v>
      </c>
      <c r="N64" s="20">
        <f t="shared" si="16"/>
        <v>0</v>
      </c>
      <c r="O64" s="20">
        <f t="shared" si="16"/>
        <v>0</v>
      </c>
    </row>
    <row r="65" spans="1:19" ht="22.5">
      <c r="A65" s="8" t="str">
        <f>'CATR-Er'!B27</f>
        <v>A2-1b</v>
      </c>
      <c r="B65" s="96" t="s">
        <v>46</v>
      </c>
      <c r="C65" s="221">
        <f>'CATR-Er'!D27</f>
        <v>0.5</v>
      </c>
      <c r="D65" s="221">
        <f>'CATR-Er'!E27</f>
        <v>0.5</v>
      </c>
      <c r="E65" s="221">
        <f>'CATR-Er'!F27</f>
        <v>0.5</v>
      </c>
      <c r="F65" s="8" t="str">
        <f>'CATR-Er'!G27</f>
        <v>Exp. normal</v>
      </c>
      <c r="G65" s="221">
        <f>'CATR-Er'!H27</f>
        <v>2</v>
      </c>
      <c r="H65" s="8">
        <v>1</v>
      </c>
      <c r="I65" s="220">
        <f t="shared" si="23"/>
        <v>0.25</v>
      </c>
      <c r="J65" s="220">
        <f t="shared" si="24"/>
        <v>0.25</v>
      </c>
      <c r="K65" s="220">
        <f t="shared" si="25"/>
        <v>0.25</v>
      </c>
      <c r="L65" s="36"/>
      <c r="M65" s="20">
        <f t="shared" si="16"/>
        <v>6.25E-2</v>
      </c>
      <c r="N65" s="20">
        <f t="shared" si="16"/>
        <v>6.25E-2</v>
      </c>
      <c r="O65" s="20">
        <f t="shared" si="16"/>
        <v>6.25E-2</v>
      </c>
    </row>
    <row r="66" spans="1:19">
      <c r="A66" s="8" t="str">
        <f>'CATR-Er'!B28</f>
        <v>A2-9</v>
      </c>
      <c r="B66" s="96" t="s">
        <v>47</v>
      </c>
      <c r="C66" s="221">
        <f>'CATR-Er'!D28</f>
        <v>4.8000000000000001E-2</v>
      </c>
      <c r="D66" s="221">
        <f>'CATR-Er'!E28</f>
        <v>4.8000000000000001E-2</v>
      </c>
      <c r="E66" s="221">
        <f>'CATR-Er'!F28</f>
        <v>4.8000000000000001E-2</v>
      </c>
      <c r="F66" s="8" t="str">
        <f>'CATR-Er'!G28</f>
        <v>U-shaped</v>
      </c>
      <c r="G66" s="221">
        <f>'CATR-Er'!H28</f>
        <v>1.4142135623730951</v>
      </c>
      <c r="H66" s="8">
        <v>1</v>
      </c>
      <c r="I66" s="220">
        <f t="shared" si="23"/>
        <v>3.3941125496954279E-2</v>
      </c>
      <c r="J66" s="220">
        <f t="shared" si="24"/>
        <v>3.3941125496954279E-2</v>
      </c>
      <c r="K66" s="220">
        <f t="shared" si="25"/>
        <v>3.3941125496954279E-2</v>
      </c>
      <c r="L66" s="36"/>
      <c r="M66" s="20">
        <f t="shared" si="16"/>
        <v>1.1519999999999998E-3</v>
      </c>
      <c r="N66" s="20">
        <f t="shared" si="16"/>
        <v>1.1519999999999998E-3</v>
      </c>
      <c r="O66" s="20">
        <f t="shared" si="16"/>
        <v>1.1519999999999998E-3</v>
      </c>
    </row>
    <row r="67" spans="1:19" ht="22.5">
      <c r="A67" s="8" t="str">
        <f>'CATR-Er'!B29</f>
        <v>A2-2b</v>
      </c>
      <c r="B67" s="96" t="s">
        <v>48</v>
      </c>
      <c r="C67" s="221">
        <f>'CATR-Er'!D29</f>
        <v>0.09</v>
      </c>
      <c r="D67" s="221">
        <f>'CATR-Er'!E29</f>
        <v>0.09</v>
      </c>
      <c r="E67" s="221">
        <f>'CATR-Er'!F29</f>
        <v>0.09</v>
      </c>
      <c r="F67" s="8" t="str">
        <f>'CATR-Er'!G29</f>
        <v>U-shaped</v>
      </c>
      <c r="G67" s="221">
        <f>'CATR-Er'!H29</f>
        <v>1.4142135623730951</v>
      </c>
      <c r="H67" s="8">
        <v>1</v>
      </c>
      <c r="I67" s="220">
        <f t="shared" si="23"/>
        <v>6.3639610306789274E-2</v>
      </c>
      <c r="J67" s="220">
        <f t="shared" si="24"/>
        <v>6.3639610306789274E-2</v>
      </c>
      <c r="K67" s="220">
        <f t="shared" si="25"/>
        <v>6.3639610306789274E-2</v>
      </c>
      <c r="L67" s="36"/>
      <c r="M67" s="20">
        <f t="shared" si="16"/>
        <v>4.0499999999999998E-3</v>
      </c>
      <c r="N67" s="20">
        <f t="shared" si="16"/>
        <v>4.0499999999999998E-3</v>
      </c>
      <c r="O67" s="20">
        <f t="shared" si="16"/>
        <v>4.0499999999999998E-3</v>
      </c>
    </row>
    <row r="68" spans="1:19">
      <c r="A68" s="8" t="str">
        <f>'CATR-Er'!B30</f>
        <v>A2-4b</v>
      </c>
      <c r="B68" s="96" t="s">
        <v>49</v>
      </c>
      <c r="C68" s="221">
        <f>'CATR-Er'!D30</f>
        <v>8.9999999999999993E-3</v>
      </c>
      <c r="D68" s="221">
        <f>'CATR-Er'!E30</f>
        <v>8.9999999999999993E-3</v>
      </c>
      <c r="E68" s="221">
        <f>'CATR-Er'!F30</f>
        <v>8.9999999999999993E-3</v>
      </c>
      <c r="F68" s="8" t="str">
        <f>'CATR-Er'!G30</f>
        <v>Gaussian</v>
      </c>
      <c r="G68" s="221">
        <f>'CATR-Er'!H30</f>
        <v>1</v>
      </c>
      <c r="H68" s="8">
        <v>1</v>
      </c>
      <c r="I68" s="220">
        <f t="shared" si="23"/>
        <v>8.9999999999999993E-3</v>
      </c>
      <c r="J68" s="220">
        <f t="shared" si="24"/>
        <v>8.9999999999999993E-3</v>
      </c>
      <c r="K68" s="220">
        <f t="shared" si="25"/>
        <v>8.9999999999999993E-3</v>
      </c>
      <c r="L68" s="36"/>
      <c r="M68" s="20">
        <f t="shared" si="16"/>
        <v>8.099999999999999E-5</v>
      </c>
      <c r="N68" s="20">
        <f t="shared" si="16"/>
        <v>8.099999999999999E-5</v>
      </c>
      <c r="O68" s="20">
        <f t="shared" si="16"/>
        <v>8.099999999999999E-5</v>
      </c>
    </row>
    <row r="69" spans="1:19" ht="22.5">
      <c r="A69" s="8" t="str">
        <f>'CATR-Er'!B31</f>
        <v>A2-11</v>
      </c>
      <c r="B69" s="96" t="s">
        <v>50</v>
      </c>
      <c r="C69" s="221">
        <f>'CATR-Er'!D31</f>
        <v>0.26</v>
      </c>
      <c r="D69" s="221">
        <f>'CATR-Er'!E31</f>
        <v>0.26</v>
      </c>
      <c r="E69" s="221">
        <f>'CATR-Er'!F31</f>
        <v>0.26</v>
      </c>
      <c r="F69" s="8" t="str">
        <f>'CATR-Er'!G31</f>
        <v>Rectangular</v>
      </c>
      <c r="G69" s="221">
        <f>'CATR-Er'!H31</f>
        <v>1.7320508075688772</v>
      </c>
      <c r="H69" s="8">
        <v>1</v>
      </c>
      <c r="I69" s="220">
        <f t="shared" si="23"/>
        <v>0.15011106998930271</v>
      </c>
      <c r="J69" s="220">
        <f t="shared" si="24"/>
        <v>0.15011106998930271</v>
      </c>
      <c r="K69" s="220">
        <f t="shared" si="25"/>
        <v>0.15011106998930271</v>
      </c>
      <c r="L69" s="36"/>
      <c r="M69" s="20">
        <f t="shared" si="16"/>
        <v>2.2533333333333336E-2</v>
      </c>
      <c r="N69" s="20">
        <f t="shared" si="16"/>
        <v>2.2533333333333336E-2</v>
      </c>
      <c r="O69" s="20">
        <f t="shared" si="16"/>
        <v>2.2533333333333336E-2</v>
      </c>
    </row>
    <row r="70" spans="1:19">
      <c r="A70" s="389" t="s">
        <v>31</v>
      </c>
      <c r="B70" s="389"/>
      <c r="C70" s="389"/>
      <c r="D70" s="389"/>
      <c r="E70" s="389"/>
      <c r="F70" s="389"/>
      <c r="G70" s="389"/>
      <c r="H70" s="389"/>
      <c r="I70" s="31">
        <f t="shared" ref="I70:K71" si="26">M70</f>
        <v>0.59429584663981394</v>
      </c>
      <c r="J70" s="31">
        <f>N70</f>
        <v>0.66890623657829151</v>
      </c>
      <c r="K70" s="7">
        <f>O70</f>
        <v>0.66890623657829151</v>
      </c>
      <c r="L70" s="30"/>
      <c r="M70" s="20">
        <f>(SUM(M51:M69))^0.5</f>
        <v>0.59429584663981394</v>
      </c>
      <c r="N70" s="20">
        <f>(SUM(N51:N69))^0.5</f>
        <v>0.66890623657829151</v>
      </c>
      <c r="O70" s="20">
        <f>(SUM(O51:O69))^0.5</f>
        <v>0.66890623657829151</v>
      </c>
    </row>
    <row r="71" spans="1:19">
      <c r="A71" s="389" t="s">
        <v>32</v>
      </c>
      <c r="B71" s="389"/>
      <c r="C71" s="389"/>
      <c r="D71" s="389"/>
      <c r="E71" s="389"/>
      <c r="F71" s="389"/>
      <c r="G71" s="389"/>
      <c r="H71" s="389"/>
      <c r="I71" s="31">
        <f t="shared" si="26"/>
        <v>1.1648198594140353</v>
      </c>
      <c r="J71" s="31">
        <f t="shared" si="26"/>
        <v>1.3110562236934513</v>
      </c>
      <c r="K71" s="7">
        <f t="shared" si="26"/>
        <v>1.3110562236934513</v>
      </c>
      <c r="L71" s="30"/>
      <c r="M71" s="20">
        <f>M70*1.96</f>
        <v>1.1648198594140353</v>
      </c>
      <c r="N71" s="20">
        <f>N70*1.96</f>
        <v>1.3110562236934513</v>
      </c>
      <c r="O71" s="20">
        <f>O70*1.96</f>
        <v>1.3110562236934513</v>
      </c>
    </row>
    <row r="72" spans="1:19">
      <c r="A72" s="425" t="s">
        <v>148</v>
      </c>
      <c r="B72" s="425"/>
      <c r="C72" s="425"/>
      <c r="D72" s="425"/>
      <c r="E72" s="425"/>
      <c r="F72" s="425"/>
      <c r="G72" s="425"/>
      <c r="H72" s="425"/>
      <c r="I72" s="67">
        <v>0.75</v>
      </c>
      <c r="J72" s="67">
        <v>0.75</v>
      </c>
      <c r="K72" s="51">
        <v>0.75</v>
      </c>
      <c r="L72" s="30"/>
      <c r="M72" s="18"/>
      <c r="N72" s="18"/>
      <c r="O72" s="18"/>
    </row>
    <row r="73" spans="1:19">
      <c r="A73" s="425" t="s">
        <v>149</v>
      </c>
      <c r="B73" s="425"/>
      <c r="C73" s="425"/>
      <c r="D73" s="425"/>
      <c r="E73" s="425"/>
      <c r="F73" s="425"/>
      <c r="G73" s="425"/>
      <c r="H73" s="425"/>
      <c r="I73" s="67">
        <f>((I71^2)+(I72^2))^0.5</f>
        <v>1.3853899468688708</v>
      </c>
      <c r="J73" s="67">
        <f t="shared" ref="J73" si="27">((J71^2)+(J72^2))^0.5</f>
        <v>1.5104199487842225</v>
      </c>
      <c r="K73" s="51">
        <f t="shared" ref="K73" si="28">((K71^2)+(K72^2))^0.5</f>
        <v>1.5104199487842225</v>
      </c>
      <c r="L73" s="30"/>
      <c r="M73" s="53" t="s">
        <v>367</v>
      </c>
      <c r="N73" s="18"/>
      <c r="O73" s="18"/>
    </row>
    <row r="75" spans="1:19">
      <c r="P75" s="195"/>
      <c r="Q75" s="209"/>
      <c r="R75" s="195"/>
      <c r="S75" s="195"/>
    </row>
    <row r="76" spans="1:19">
      <c r="A76" s="411" t="s">
        <v>475</v>
      </c>
      <c r="B76" s="411"/>
      <c r="C76" s="411"/>
      <c r="D76" s="411"/>
      <c r="E76" s="411"/>
      <c r="F76" s="411"/>
      <c r="G76" s="411"/>
      <c r="H76" s="411"/>
      <c r="I76" s="411"/>
      <c r="J76" s="411"/>
      <c r="K76" s="411"/>
    </row>
    <row r="77" spans="1:19">
      <c r="A77" s="397" t="s">
        <v>85</v>
      </c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M77" s="394" t="s">
        <v>103</v>
      </c>
      <c r="N77" s="394"/>
      <c r="O77" s="394"/>
    </row>
    <row r="78" spans="1:19" ht="13.5" customHeight="1">
      <c r="A78" s="382" t="s">
        <v>0</v>
      </c>
      <c r="B78" s="400" t="s">
        <v>1</v>
      </c>
      <c r="C78" s="383" t="s">
        <v>2</v>
      </c>
      <c r="D78" s="383"/>
      <c r="E78" s="383"/>
      <c r="F78" s="382" t="s">
        <v>3</v>
      </c>
      <c r="G78" s="383" t="s">
        <v>4</v>
      </c>
      <c r="H78" s="391" t="s">
        <v>5</v>
      </c>
      <c r="I78" s="389" t="s">
        <v>6</v>
      </c>
      <c r="J78" s="389"/>
      <c r="K78" s="389"/>
      <c r="L78" s="34"/>
      <c r="M78" s="394"/>
      <c r="N78" s="394"/>
      <c r="O78" s="394"/>
      <c r="Q78" s="206"/>
    </row>
    <row r="79" spans="1:19" ht="36.75" thickBot="1">
      <c r="A79" s="382"/>
      <c r="B79" s="400"/>
      <c r="C79" s="172" t="s">
        <v>508</v>
      </c>
      <c r="D79" s="173" t="s">
        <v>507</v>
      </c>
      <c r="E79" s="174" t="s">
        <v>509</v>
      </c>
      <c r="F79" s="382"/>
      <c r="G79" s="383"/>
      <c r="H79" s="391"/>
      <c r="I79" s="172" t="s">
        <v>508</v>
      </c>
      <c r="J79" s="173" t="s">
        <v>507</v>
      </c>
      <c r="K79" s="174" t="s">
        <v>509</v>
      </c>
      <c r="L79" s="35"/>
      <c r="M79" s="394"/>
      <c r="N79" s="394"/>
      <c r="O79" s="394"/>
      <c r="Q79" s="206"/>
    </row>
    <row r="80" spans="1:19">
      <c r="A80" s="387" t="s">
        <v>7</v>
      </c>
      <c r="B80" s="387"/>
      <c r="C80" s="387"/>
      <c r="D80" s="387"/>
      <c r="E80" s="387"/>
      <c r="F80" s="387"/>
      <c r="G80" s="387"/>
      <c r="H80" s="387"/>
      <c r="I80" s="387"/>
      <c r="J80" s="387"/>
      <c r="K80" s="11"/>
      <c r="L80" s="28"/>
      <c r="M80" s="42"/>
      <c r="N80" s="42"/>
      <c r="O80" s="42"/>
      <c r="Q80" s="206"/>
    </row>
    <row r="81" spans="1:17">
      <c r="A81" s="24" t="str">
        <f>'NF-Er'!B5</f>
        <v>A3-1</v>
      </c>
      <c r="B81" s="100" t="str">
        <f>'NF-Er'!C5</f>
        <v>Axes Intersection</v>
      </c>
      <c r="C81" s="224">
        <f>'NF-Er'!D5</f>
        <v>0</v>
      </c>
      <c r="D81" s="224">
        <f>'NF-Er'!E5</f>
        <v>0</v>
      </c>
      <c r="E81" s="224">
        <f>'NF-Er'!F5</f>
        <v>0</v>
      </c>
      <c r="F81" s="24" t="str">
        <f>'NF-Er'!G5</f>
        <v>Gaussian</v>
      </c>
      <c r="G81" s="24">
        <f>'NF-Er'!H5</f>
        <v>1</v>
      </c>
      <c r="H81" s="6">
        <v>1</v>
      </c>
      <c r="I81" s="220">
        <f t="shared" ref="I81:I105" si="29">C81/$G81</f>
        <v>0</v>
      </c>
      <c r="J81" s="220">
        <f t="shared" ref="J81:J105" si="30">D81/$G81</f>
        <v>0</v>
      </c>
      <c r="K81" s="220">
        <f t="shared" ref="K81:K105" si="31">E81/$G81</f>
        <v>0</v>
      </c>
      <c r="L81" s="29"/>
      <c r="M81" s="20">
        <f t="shared" ref="M81:M105" si="32">I81^2</f>
        <v>0</v>
      </c>
      <c r="N81" s="20">
        <f t="shared" ref="N81:N105" si="33">J81^2</f>
        <v>0</v>
      </c>
      <c r="O81" s="20">
        <f t="shared" ref="O81:O105" si="34">K81^2</f>
        <v>0</v>
      </c>
      <c r="Q81" s="206"/>
    </row>
    <row r="82" spans="1:17">
      <c r="A82" s="24" t="str">
        <f>'NF-Er'!B6</f>
        <v>A3-2</v>
      </c>
      <c r="B82" s="100" t="str">
        <f>'NF-Er'!C6</f>
        <v>Axes Orthogonality</v>
      </c>
      <c r="C82" s="224">
        <f>'NF-Er'!D6</f>
        <v>0</v>
      </c>
      <c r="D82" s="224">
        <f>'NF-Er'!E6</f>
        <v>0</v>
      </c>
      <c r="E82" s="224">
        <f>'NF-Er'!F6</f>
        <v>0</v>
      </c>
      <c r="F82" s="24" t="str">
        <f>'NF-Er'!G6</f>
        <v>Gaussian</v>
      </c>
      <c r="G82" s="24">
        <f>'NF-Er'!H6</f>
        <v>1</v>
      </c>
      <c r="H82" s="6">
        <v>1</v>
      </c>
      <c r="I82" s="220">
        <f t="shared" si="29"/>
        <v>0</v>
      </c>
      <c r="J82" s="220">
        <f t="shared" si="30"/>
        <v>0</v>
      </c>
      <c r="K82" s="220">
        <f t="shared" si="31"/>
        <v>0</v>
      </c>
      <c r="L82" s="29"/>
      <c r="M82" s="20">
        <f t="shared" si="32"/>
        <v>0</v>
      </c>
      <c r="N82" s="20">
        <f t="shared" si="33"/>
        <v>0</v>
      </c>
      <c r="O82" s="20">
        <f t="shared" si="34"/>
        <v>0</v>
      </c>
      <c r="Q82" s="206"/>
    </row>
    <row r="83" spans="1:17">
      <c r="A83" s="24" t="str">
        <f>'NF-Er'!B7</f>
        <v>A3-3</v>
      </c>
      <c r="B83" s="100" t="str">
        <f>'NF-Er'!C7</f>
        <v>Horizontal Pointing</v>
      </c>
      <c r="C83" s="224">
        <f>'NF-Er'!D7</f>
        <v>0</v>
      </c>
      <c r="D83" s="224">
        <f>'NF-Er'!E7</f>
        <v>0</v>
      </c>
      <c r="E83" s="224">
        <f>'NF-Er'!F7</f>
        <v>0</v>
      </c>
      <c r="F83" s="24" t="str">
        <f>'NF-Er'!G7</f>
        <v>Gaussian</v>
      </c>
      <c r="G83" s="24">
        <f>'NF-Er'!H7</f>
        <v>1</v>
      </c>
      <c r="H83" s="6">
        <v>1</v>
      </c>
      <c r="I83" s="220">
        <f t="shared" si="29"/>
        <v>0</v>
      </c>
      <c r="J83" s="220">
        <f t="shared" si="30"/>
        <v>0</v>
      </c>
      <c r="K83" s="220">
        <f t="shared" si="31"/>
        <v>0</v>
      </c>
      <c r="L83" s="29"/>
      <c r="M83" s="20">
        <f t="shared" si="32"/>
        <v>0</v>
      </c>
      <c r="N83" s="20">
        <f t="shared" si="33"/>
        <v>0</v>
      </c>
      <c r="O83" s="20">
        <f t="shared" si="34"/>
        <v>0</v>
      </c>
      <c r="Q83" s="206"/>
    </row>
    <row r="84" spans="1:17">
      <c r="A84" s="24" t="str">
        <f>'NF-Er'!B8</f>
        <v>A3-4</v>
      </c>
      <c r="B84" s="100" t="str">
        <f>'NF-Er'!C8</f>
        <v>Probe Vertical Position</v>
      </c>
      <c r="C84" s="224">
        <f>'NF-Er'!D8</f>
        <v>0</v>
      </c>
      <c r="D84" s="224">
        <f>'NF-Er'!E8</f>
        <v>0</v>
      </c>
      <c r="E84" s="224">
        <f>'NF-Er'!F8</f>
        <v>0</v>
      </c>
      <c r="F84" s="24" t="str">
        <f>'NF-Er'!G8</f>
        <v>Gaussian</v>
      </c>
      <c r="G84" s="24">
        <f>'NF-Er'!H8</f>
        <v>1</v>
      </c>
      <c r="H84" s="6">
        <v>1</v>
      </c>
      <c r="I84" s="220">
        <f t="shared" si="29"/>
        <v>0</v>
      </c>
      <c r="J84" s="220">
        <f t="shared" si="30"/>
        <v>0</v>
      </c>
      <c r="K84" s="220">
        <f t="shared" si="31"/>
        <v>0</v>
      </c>
      <c r="L84" s="29"/>
      <c r="M84" s="20">
        <f t="shared" si="32"/>
        <v>0</v>
      </c>
      <c r="N84" s="20">
        <f t="shared" si="33"/>
        <v>0</v>
      </c>
      <c r="O84" s="20">
        <f t="shared" si="34"/>
        <v>0</v>
      </c>
      <c r="Q84" s="206"/>
    </row>
    <row r="85" spans="1:17">
      <c r="A85" s="24" t="str">
        <f>'NF-Er'!B9</f>
        <v>A3-5</v>
      </c>
      <c r="B85" s="100" t="str">
        <f>'NF-Er'!C9</f>
        <v>Probe H/V pointing</v>
      </c>
      <c r="C85" s="224">
        <f>'NF-Er'!D9</f>
        <v>0</v>
      </c>
      <c r="D85" s="224">
        <f>'NF-Er'!E9</f>
        <v>0</v>
      </c>
      <c r="E85" s="224">
        <f>'NF-Er'!F9</f>
        <v>0</v>
      </c>
      <c r="F85" s="24" t="str">
        <f>'NF-Er'!G9</f>
        <v>Gaussian</v>
      </c>
      <c r="G85" s="24">
        <f>'NF-Er'!H9</f>
        <v>1</v>
      </c>
      <c r="H85" s="6">
        <v>1</v>
      </c>
      <c r="I85" s="220">
        <f t="shared" si="29"/>
        <v>0</v>
      </c>
      <c r="J85" s="220">
        <f t="shared" si="30"/>
        <v>0</v>
      </c>
      <c r="K85" s="220">
        <f t="shared" si="31"/>
        <v>0</v>
      </c>
      <c r="L85" s="29"/>
      <c r="M85" s="20">
        <f t="shared" si="32"/>
        <v>0</v>
      </c>
      <c r="N85" s="20">
        <f t="shared" si="33"/>
        <v>0</v>
      </c>
      <c r="O85" s="20">
        <f t="shared" si="34"/>
        <v>0</v>
      </c>
      <c r="Q85" s="206"/>
    </row>
    <row r="86" spans="1:17">
      <c r="A86" s="24" t="str">
        <f>'NF-Er'!B10</f>
        <v>A3-6</v>
      </c>
      <c r="B86" s="100" t="str">
        <f>'NF-Er'!C10</f>
        <v>Measurement Distance</v>
      </c>
      <c r="C86" s="224">
        <f>'NF-Er'!D10</f>
        <v>0</v>
      </c>
      <c r="D86" s="224">
        <f>'NF-Er'!E10</f>
        <v>0</v>
      </c>
      <c r="E86" s="224">
        <f>'NF-Er'!F10</f>
        <v>0</v>
      </c>
      <c r="F86" s="24" t="str">
        <f>'NF-Er'!G10</f>
        <v>Gaussian</v>
      </c>
      <c r="G86" s="24">
        <f>'NF-Er'!H10</f>
        <v>1</v>
      </c>
      <c r="H86" s="6">
        <v>1</v>
      </c>
      <c r="I86" s="220">
        <f t="shared" si="29"/>
        <v>0</v>
      </c>
      <c r="J86" s="220">
        <f t="shared" si="30"/>
        <v>0</v>
      </c>
      <c r="K86" s="220">
        <f t="shared" si="31"/>
        <v>0</v>
      </c>
      <c r="L86" s="29"/>
      <c r="M86" s="20">
        <f t="shared" si="32"/>
        <v>0</v>
      </c>
      <c r="N86" s="20">
        <f t="shared" si="33"/>
        <v>0</v>
      </c>
      <c r="O86" s="20">
        <f t="shared" si="34"/>
        <v>0</v>
      </c>
      <c r="Q86" s="206"/>
    </row>
    <row r="87" spans="1:17">
      <c r="A87" s="24" t="str">
        <f>'NF-Er'!B11</f>
        <v>A3-7</v>
      </c>
      <c r="B87" s="100" t="str">
        <f>'NF-Er'!C11</f>
        <v>Amplitude and Phase Drift</v>
      </c>
      <c r="C87" s="224">
        <f>'NF-Er'!D11</f>
        <v>0</v>
      </c>
      <c r="D87" s="224">
        <f>'NF-Er'!E11</f>
        <v>0</v>
      </c>
      <c r="E87" s="224">
        <f>'NF-Er'!F11</f>
        <v>0</v>
      </c>
      <c r="F87" s="24" t="str">
        <f>'NF-Er'!G11</f>
        <v>Gaussian</v>
      </c>
      <c r="G87" s="24">
        <f>'NF-Er'!H11</f>
        <v>1</v>
      </c>
      <c r="H87" s="6">
        <v>1</v>
      </c>
      <c r="I87" s="220">
        <f t="shared" si="29"/>
        <v>0</v>
      </c>
      <c r="J87" s="220">
        <f t="shared" si="30"/>
        <v>0</v>
      </c>
      <c r="K87" s="220">
        <f t="shared" si="31"/>
        <v>0</v>
      </c>
      <c r="L87" s="29"/>
      <c r="M87" s="20">
        <f t="shared" si="32"/>
        <v>0</v>
      </c>
      <c r="N87" s="20">
        <f t="shared" si="33"/>
        <v>0</v>
      </c>
      <c r="O87" s="20">
        <f t="shared" si="34"/>
        <v>0</v>
      </c>
      <c r="Q87" s="206"/>
    </row>
    <row r="88" spans="1:17">
      <c r="A88" s="24" t="str">
        <f>'NF-Er'!B12</f>
        <v>A3-8</v>
      </c>
      <c r="B88" s="100" t="str">
        <f>'NF-Er'!C12</f>
        <v>Amplitude and Phase Noise</v>
      </c>
      <c r="C88" s="224">
        <f>'NF-Er'!D12</f>
        <v>0.02</v>
      </c>
      <c r="D88" s="224">
        <f>'NF-Er'!E12</f>
        <v>0.02</v>
      </c>
      <c r="E88" s="224">
        <f>'NF-Er'!F12</f>
        <v>0.02</v>
      </c>
      <c r="F88" s="24" t="str">
        <f>'NF-Er'!G12</f>
        <v>Gaussian</v>
      </c>
      <c r="G88" s="24">
        <f>'NF-Er'!H12</f>
        <v>1</v>
      </c>
      <c r="H88" s="6">
        <v>1</v>
      </c>
      <c r="I88" s="220">
        <f t="shared" si="29"/>
        <v>0.02</v>
      </c>
      <c r="J88" s="220">
        <f t="shared" si="30"/>
        <v>0.02</v>
      </c>
      <c r="K88" s="220">
        <f t="shared" si="31"/>
        <v>0.02</v>
      </c>
      <c r="L88" s="29"/>
      <c r="M88" s="20">
        <f t="shared" si="32"/>
        <v>4.0000000000000002E-4</v>
      </c>
      <c r="N88" s="20">
        <f t="shared" si="33"/>
        <v>4.0000000000000002E-4</v>
      </c>
      <c r="O88" s="20">
        <f t="shared" si="34"/>
        <v>4.0000000000000002E-4</v>
      </c>
      <c r="Q88" s="206"/>
    </row>
    <row r="89" spans="1:17">
      <c r="A89" s="24" t="str">
        <f>'NF-Er'!B13</f>
        <v>A3-9</v>
      </c>
      <c r="B89" s="100" t="str">
        <f>'NF-Er'!C13</f>
        <v>Leakage and Crosstalk</v>
      </c>
      <c r="C89" s="224">
        <f>'NF-Er'!D13</f>
        <v>0</v>
      </c>
      <c r="D89" s="224">
        <f>'NF-Er'!E13</f>
        <v>0</v>
      </c>
      <c r="E89" s="224">
        <f>'NF-Er'!F13</f>
        <v>0</v>
      </c>
      <c r="F89" s="24" t="str">
        <f>'NF-Er'!G13</f>
        <v>Gaussian</v>
      </c>
      <c r="G89" s="24">
        <f>'NF-Er'!H13</f>
        <v>1</v>
      </c>
      <c r="H89" s="6">
        <v>1</v>
      </c>
      <c r="I89" s="220">
        <f t="shared" si="29"/>
        <v>0</v>
      </c>
      <c r="J89" s="220">
        <f t="shared" si="30"/>
        <v>0</v>
      </c>
      <c r="K89" s="220">
        <f t="shared" si="31"/>
        <v>0</v>
      </c>
      <c r="L89" s="29"/>
      <c r="M89" s="20">
        <f t="shared" si="32"/>
        <v>0</v>
      </c>
      <c r="N89" s="20">
        <f t="shared" si="33"/>
        <v>0</v>
      </c>
      <c r="O89" s="20">
        <f t="shared" si="34"/>
        <v>0</v>
      </c>
      <c r="Q89" s="206"/>
    </row>
    <row r="90" spans="1:17">
      <c r="A90" s="24" t="str">
        <f>'NF-Er'!B14</f>
        <v>A3-10</v>
      </c>
      <c r="B90" s="100" t="str">
        <f>'NF-Er'!C14</f>
        <v>Amplitude Non-Linearity</v>
      </c>
      <c r="C90" s="224">
        <f>'NF-Er'!D14</f>
        <v>0.04</v>
      </c>
      <c r="D90" s="224">
        <f>'NF-Er'!E14</f>
        <v>0.04</v>
      </c>
      <c r="E90" s="224">
        <f>'NF-Er'!F14</f>
        <v>0.04</v>
      </c>
      <c r="F90" s="24" t="str">
        <f>'NF-Er'!G14</f>
        <v>Gaussian</v>
      </c>
      <c r="G90" s="24">
        <f>'NF-Er'!H14</f>
        <v>1</v>
      </c>
      <c r="H90" s="6">
        <v>1</v>
      </c>
      <c r="I90" s="220">
        <f t="shared" si="29"/>
        <v>0.04</v>
      </c>
      <c r="J90" s="220">
        <f t="shared" si="30"/>
        <v>0.04</v>
      </c>
      <c r="K90" s="220">
        <f t="shared" si="31"/>
        <v>0.04</v>
      </c>
      <c r="L90" s="29"/>
      <c r="M90" s="20">
        <f t="shared" si="32"/>
        <v>1.6000000000000001E-3</v>
      </c>
      <c r="N90" s="20">
        <f t="shared" si="33"/>
        <v>1.6000000000000001E-3</v>
      </c>
      <c r="O90" s="20">
        <f t="shared" si="34"/>
        <v>1.6000000000000001E-3</v>
      </c>
      <c r="Q90" s="206"/>
    </row>
    <row r="91" spans="1:17" ht="22.5">
      <c r="A91" s="24" t="str">
        <f>'NF-Er'!B15</f>
        <v>A3-11</v>
      </c>
      <c r="B91" s="100" t="str">
        <f>'NF-Er'!C15</f>
        <v>Amplitude and Phase Shift in rotary joints</v>
      </c>
      <c r="C91" s="224">
        <f>'NF-Er'!D15</f>
        <v>0</v>
      </c>
      <c r="D91" s="224">
        <f>'NF-Er'!E15</f>
        <v>0</v>
      </c>
      <c r="E91" s="224">
        <f>'NF-Er'!F15</f>
        <v>0</v>
      </c>
      <c r="F91" s="24" t="str">
        <f>'NF-Er'!G15</f>
        <v>Gaussian</v>
      </c>
      <c r="G91" s="24">
        <f>'NF-Er'!H15</f>
        <v>1</v>
      </c>
      <c r="H91" s="6">
        <v>1</v>
      </c>
      <c r="I91" s="220">
        <f t="shared" si="29"/>
        <v>0</v>
      </c>
      <c r="J91" s="220">
        <f t="shared" si="30"/>
        <v>0</v>
      </c>
      <c r="K91" s="220">
        <f t="shared" si="31"/>
        <v>0</v>
      </c>
      <c r="L91" s="29"/>
      <c r="M91" s="20">
        <f t="shared" si="32"/>
        <v>0</v>
      </c>
      <c r="N91" s="20">
        <f t="shared" si="33"/>
        <v>0</v>
      </c>
      <c r="O91" s="20">
        <f t="shared" si="34"/>
        <v>0</v>
      </c>
      <c r="Q91" s="206"/>
    </row>
    <row r="92" spans="1:17" ht="22.5">
      <c r="A92" s="24" t="str">
        <f>'NF-Er'!B16</f>
        <v>A3-12</v>
      </c>
      <c r="B92" s="100" t="str">
        <f>'NF-Er'!C16</f>
        <v>Channel Balance Amplitude and Phase</v>
      </c>
      <c r="C92" s="224">
        <f>'NF-Er'!D16</f>
        <v>0</v>
      </c>
      <c r="D92" s="224">
        <f>'NF-Er'!E16</f>
        <v>0</v>
      </c>
      <c r="E92" s="224">
        <f>'NF-Er'!F16</f>
        <v>0</v>
      </c>
      <c r="F92" s="24" t="str">
        <f>'NF-Er'!G16</f>
        <v>Gaussian</v>
      </c>
      <c r="G92" s="24">
        <f>'NF-Er'!H16</f>
        <v>1</v>
      </c>
      <c r="H92" s="6">
        <v>1</v>
      </c>
      <c r="I92" s="220">
        <f t="shared" si="29"/>
        <v>0</v>
      </c>
      <c r="J92" s="220">
        <f t="shared" si="30"/>
        <v>0</v>
      </c>
      <c r="K92" s="220">
        <f t="shared" si="31"/>
        <v>0</v>
      </c>
      <c r="L92" s="29"/>
      <c r="M92" s="20">
        <f t="shared" si="32"/>
        <v>0</v>
      </c>
      <c r="N92" s="20">
        <f t="shared" si="33"/>
        <v>0</v>
      </c>
      <c r="O92" s="20">
        <f t="shared" si="34"/>
        <v>0</v>
      </c>
      <c r="Q92" s="206"/>
    </row>
    <row r="93" spans="1:17" ht="22.5">
      <c r="A93" s="24" t="str">
        <f>'NF-Er'!B17</f>
        <v>A3-13</v>
      </c>
      <c r="B93" s="100" t="str">
        <f>'NF-Er'!C17</f>
        <v>Probe Polarization Amplitude and Phase</v>
      </c>
      <c r="C93" s="224">
        <f>'NF-Er'!D17</f>
        <v>1E-4</v>
      </c>
      <c r="D93" s="224">
        <f>'NF-Er'!E17</f>
        <v>1E-4</v>
      </c>
      <c r="E93" s="224">
        <f>'NF-Er'!F17</f>
        <v>1E-4</v>
      </c>
      <c r="F93" s="24" t="str">
        <f>'NF-Er'!G17</f>
        <v>Gaussian</v>
      </c>
      <c r="G93" s="24">
        <f>'NF-Er'!H17</f>
        <v>1</v>
      </c>
      <c r="H93" s="6">
        <v>1</v>
      </c>
      <c r="I93" s="220">
        <f t="shared" si="29"/>
        <v>1E-4</v>
      </c>
      <c r="J93" s="220">
        <f t="shared" si="30"/>
        <v>1E-4</v>
      </c>
      <c r="K93" s="220">
        <f t="shared" si="31"/>
        <v>1E-4</v>
      </c>
      <c r="L93" s="29"/>
      <c r="M93" s="20">
        <f t="shared" si="32"/>
        <v>1E-8</v>
      </c>
      <c r="N93" s="20">
        <f t="shared" si="33"/>
        <v>1E-8</v>
      </c>
      <c r="O93" s="20">
        <f t="shared" si="34"/>
        <v>1E-8</v>
      </c>
      <c r="Q93" s="206"/>
    </row>
    <row r="94" spans="1:17">
      <c r="A94" s="24" t="str">
        <f>'NF-Er'!B18</f>
        <v>A3-14</v>
      </c>
      <c r="B94" s="100" t="str">
        <f>'NF-Er'!C18</f>
        <v>Probe Pattern Knowledge</v>
      </c>
      <c r="C94" s="224">
        <f>'NF-Er'!D18</f>
        <v>0</v>
      </c>
      <c r="D94" s="224">
        <f>'NF-Er'!E18</f>
        <v>0</v>
      </c>
      <c r="E94" s="224">
        <f>'NF-Er'!F18</f>
        <v>0</v>
      </c>
      <c r="F94" s="24" t="str">
        <f>'NF-Er'!G18</f>
        <v>Gaussian</v>
      </c>
      <c r="G94" s="24">
        <f>'NF-Er'!H18</f>
        <v>1</v>
      </c>
      <c r="H94" s="6">
        <v>1</v>
      </c>
      <c r="I94" s="220">
        <f t="shared" si="29"/>
        <v>0</v>
      </c>
      <c r="J94" s="220">
        <f t="shared" si="30"/>
        <v>0</v>
      </c>
      <c r="K94" s="220">
        <f t="shared" si="31"/>
        <v>0</v>
      </c>
      <c r="L94" s="29"/>
      <c r="M94" s="20">
        <f t="shared" si="32"/>
        <v>0</v>
      </c>
      <c r="N94" s="20">
        <f t="shared" si="33"/>
        <v>0</v>
      </c>
      <c r="O94" s="20">
        <f t="shared" si="34"/>
        <v>0</v>
      </c>
      <c r="Q94" s="206"/>
    </row>
    <row r="95" spans="1:17">
      <c r="A95" s="24" t="str">
        <f>'NF-Er'!B19</f>
        <v>A3-15</v>
      </c>
      <c r="B95" s="100" t="str">
        <f>'NF-Er'!C19</f>
        <v>Multiple Reflections</v>
      </c>
      <c r="C95" s="224">
        <f>'NF-Er'!D19</f>
        <v>0</v>
      </c>
      <c r="D95" s="224">
        <f>'NF-Er'!E19</f>
        <v>0</v>
      </c>
      <c r="E95" s="224">
        <f>'NF-Er'!F19</f>
        <v>0</v>
      </c>
      <c r="F95" s="24" t="str">
        <f>'NF-Er'!G19</f>
        <v>Gaussian</v>
      </c>
      <c r="G95" s="24">
        <f>'NF-Er'!H19</f>
        <v>1</v>
      </c>
      <c r="H95" s="6">
        <v>1</v>
      </c>
      <c r="I95" s="220">
        <f t="shared" si="29"/>
        <v>0</v>
      </c>
      <c r="J95" s="220">
        <f t="shared" si="30"/>
        <v>0</v>
      </c>
      <c r="K95" s="220">
        <f t="shared" si="31"/>
        <v>0</v>
      </c>
      <c r="L95" s="29"/>
      <c r="M95" s="20">
        <f t="shared" si="32"/>
        <v>0</v>
      </c>
      <c r="N95" s="20">
        <f t="shared" si="33"/>
        <v>0</v>
      </c>
      <c r="O95" s="20">
        <f t="shared" si="34"/>
        <v>0</v>
      </c>
      <c r="Q95" s="206"/>
    </row>
    <row r="96" spans="1:17">
      <c r="A96" s="24" t="str">
        <f>'NF-Er'!B20</f>
        <v>A3-16</v>
      </c>
      <c r="B96" s="100" t="str">
        <f>'NF-Er'!C20</f>
        <v>Room Scattering</v>
      </c>
      <c r="C96" s="224">
        <f>'NF-Er'!D20</f>
        <v>0.09</v>
      </c>
      <c r="D96" s="224">
        <f>'NF-Er'!E20</f>
        <v>0.09</v>
      </c>
      <c r="E96" s="224">
        <f>'NF-Er'!F20</f>
        <v>0.09</v>
      </c>
      <c r="F96" s="24" t="str">
        <f>'NF-Er'!G20</f>
        <v>Gaussian</v>
      </c>
      <c r="G96" s="24">
        <f>'NF-Er'!H20</f>
        <v>1</v>
      </c>
      <c r="H96" s="6">
        <v>1</v>
      </c>
      <c r="I96" s="220">
        <f t="shared" si="29"/>
        <v>0.09</v>
      </c>
      <c r="J96" s="220">
        <f t="shared" si="30"/>
        <v>0.09</v>
      </c>
      <c r="K96" s="220">
        <f t="shared" si="31"/>
        <v>0.09</v>
      </c>
      <c r="L96" s="29"/>
      <c r="M96" s="20">
        <f t="shared" si="32"/>
        <v>8.0999999999999996E-3</v>
      </c>
      <c r="N96" s="20">
        <f t="shared" si="33"/>
        <v>8.0999999999999996E-3</v>
      </c>
      <c r="O96" s="20">
        <f t="shared" si="34"/>
        <v>8.0999999999999996E-3</v>
      </c>
      <c r="Q96" s="206"/>
    </row>
    <row r="97" spans="1:17">
      <c r="A97" s="24" t="str">
        <f>'NF-Er'!B21</f>
        <v>A3-17</v>
      </c>
      <c r="B97" s="100" t="str">
        <f>'NF-Er'!C21</f>
        <v>DUT support Scattering</v>
      </c>
      <c r="C97" s="224">
        <f>'NF-Er'!D21</f>
        <v>0</v>
      </c>
      <c r="D97" s="224">
        <f>'NF-Er'!E21</f>
        <v>0</v>
      </c>
      <c r="E97" s="224">
        <f>'NF-Er'!F21</f>
        <v>0</v>
      </c>
      <c r="F97" s="24" t="str">
        <f>'NF-Er'!G21</f>
        <v>Gaussian</v>
      </c>
      <c r="G97" s="24">
        <f>'NF-Er'!H21</f>
        <v>1</v>
      </c>
      <c r="H97" s="6">
        <v>1</v>
      </c>
      <c r="I97" s="220">
        <f t="shared" si="29"/>
        <v>0</v>
      </c>
      <c r="J97" s="220">
        <f t="shared" si="30"/>
        <v>0</v>
      </c>
      <c r="K97" s="220">
        <f t="shared" si="31"/>
        <v>0</v>
      </c>
      <c r="L97" s="29"/>
      <c r="M97" s="20">
        <f t="shared" si="32"/>
        <v>0</v>
      </c>
      <c r="N97" s="20">
        <f t="shared" si="33"/>
        <v>0</v>
      </c>
      <c r="O97" s="20">
        <f t="shared" si="34"/>
        <v>0</v>
      </c>
      <c r="Q97" s="206"/>
    </row>
    <row r="98" spans="1:17" ht="22.5">
      <c r="A98" s="24" t="str">
        <f>'NF-Er'!B25</f>
        <v>A3-21</v>
      </c>
      <c r="B98" s="100" t="str">
        <f>'NF-Er'!C25</f>
        <v>Positioning</v>
      </c>
      <c r="C98" s="224">
        <f>'NF-Er'!D25</f>
        <v>0.03</v>
      </c>
      <c r="D98" s="224">
        <f>'NF-Er'!E25</f>
        <v>0.03</v>
      </c>
      <c r="E98" s="224">
        <f>'NF-Er'!F25</f>
        <v>0.03</v>
      </c>
      <c r="F98" s="24" t="str">
        <f>'NF-Er'!G25</f>
        <v>Rectangular</v>
      </c>
      <c r="G98" s="24">
        <f>'NF-Er'!H25</f>
        <v>1.73</v>
      </c>
      <c r="H98" s="6">
        <v>1</v>
      </c>
      <c r="I98" s="220">
        <f t="shared" si="29"/>
        <v>1.7341040462427744E-2</v>
      </c>
      <c r="J98" s="220">
        <f t="shared" si="30"/>
        <v>1.7341040462427744E-2</v>
      </c>
      <c r="K98" s="220">
        <f t="shared" si="31"/>
        <v>1.7341040462427744E-2</v>
      </c>
      <c r="L98" s="29"/>
      <c r="M98" s="20">
        <f t="shared" si="32"/>
        <v>3.0071168431955621E-4</v>
      </c>
      <c r="N98" s="20">
        <f t="shared" si="33"/>
        <v>3.0071168431955621E-4</v>
      </c>
      <c r="O98" s="20">
        <f t="shared" si="34"/>
        <v>3.0071168431955621E-4</v>
      </c>
      <c r="Q98" s="206"/>
    </row>
    <row r="99" spans="1:17">
      <c r="A99" s="24" t="str">
        <f>'NF-Er'!B26</f>
        <v>A3-22</v>
      </c>
      <c r="B99" s="100" t="str">
        <f>'NF-Er'!C26</f>
        <v>Probe Array Uniformity</v>
      </c>
      <c r="C99" s="224">
        <f>'NF-Er'!D26</f>
        <v>5.5E-2</v>
      </c>
      <c r="D99" s="224">
        <f>'NF-Er'!E26</f>
        <v>5.5E-2</v>
      </c>
      <c r="E99" s="224">
        <f>'NF-Er'!F26</f>
        <v>5.5E-2</v>
      </c>
      <c r="F99" s="24" t="str">
        <f>'NF-Er'!G26</f>
        <v>Gaussian</v>
      </c>
      <c r="G99" s="24">
        <f>'NF-Er'!H26</f>
        <v>1</v>
      </c>
      <c r="H99" s="6">
        <v>1</v>
      </c>
      <c r="I99" s="220">
        <f t="shared" si="29"/>
        <v>5.5E-2</v>
      </c>
      <c r="J99" s="220">
        <f t="shared" si="30"/>
        <v>5.5E-2</v>
      </c>
      <c r="K99" s="220">
        <f t="shared" si="31"/>
        <v>5.5E-2</v>
      </c>
      <c r="L99" s="29"/>
      <c r="M99" s="20">
        <f t="shared" si="32"/>
        <v>3.0249999999999999E-3</v>
      </c>
      <c r="N99" s="20">
        <f t="shared" si="33"/>
        <v>3.0249999999999999E-3</v>
      </c>
      <c r="O99" s="20">
        <f t="shared" si="34"/>
        <v>3.0249999999999999E-3</v>
      </c>
      <c r="Q99" s="206"/>
    </row>
    <row r="100" spans="1:17">
      <c r="A100" s="24" t="str">
        <f>'NF-Er'!B27</f>
        <v>A3-23</v>
      </c>
      <c r="B100" s="100" t="str">
        <f>'NF-Er'!C27</f>
        <v xml:space="preserve">Mismatch of receiver chain </v>
      </c>
      <c r="C100" s="224">
        <f>'NF-Er'!D27</f>
        <v>0.28399999999999997</v>
      </c>
      <c r="D100" s="224">
        <f>'NF-Er'!E27</f>
        <v>0.28399999999999997</v>
      </c>
      <c r="E100" s="224">
        <f>'NF-Er'!F27</f>
        <v>0.28399999999999997</v>
      </c>
      <c r="F100" s="24" t="str">
        <f>'NF-Er'!G27</f>
        <v>U-Shaped</v>
      </c>
      <c r="G100" s="24">
        <f>'NF-Er'!H27</f>
        <v>1.41</v>
      </c>
      <c r="H100" s="6">
        <v>1</v>
      </c>
      <c r="I100" s="220">
        <f t="shared" si="29"/>
        <v>0.20141843971631204</v>
      </c>
      <c r="J100" s="220">
        <f t="shared" si="30"/>
        <v>0.20141843971631204</v>
      </c>
      <c r="K100" s="220">
        <f t="shared" si="31"/>
        <v>0.20141843971631204</v>
      </c>
      <c r="L100" s="29"/>
      <c r="M100" s="20">
        <f t="shared" si="32"/>
        <v>4.056938785775363E-2</v>
      </c>
      <c r="N100" s="20">
        <f t="shared" si="33"/>
        <v>4.056938785775363E-2</v>
      </c>
      <c r="O100" s="20">
        <f t="shared" si="34"/>
        <v>4.056938785775363E-2</v>
      </c>
      <c r="Q100" s="206"/>
    </row>
    <row r="101" spans="1:17">
      <c r="A101" s="24" t="str">
        <f>'NF-Er'!B28</f>
        <v>A3-24</v>
      </c>
      <c r="B101" s="100" t="str">
        <f>'NF-Er'!C28</f>
        <v>Insertion loss of receiver chain</v>
      </c>
      <c r="C101" s="224">
        <f>'NF-Er'!D28</f>
        <v>0</v>
      </c>
      <c r="D101" s="224">
        <f>'NF-Er'!E28</f>
        <v>0</v>
      </c>
      <c r="E101" s="224">
        <f>'NF-Er'!F28</f>
        <v>0</v>
      </c>
      <c r="F101" s="24" t="str">
        <f>'NF-Er'!G28</f>
        <v>Gaussian</v>
      </c>
      <c r="G101" s="24">
        <f>'NF-Er'!H28</f>
        <v>1</v>
      </c>
      <c r="H101" s="6">
        <v>1</v>
      </c>
      <c r="I101" s="220">
        <f t="shared" si="29"/>
        <v>0</v>
      </c>
      <c r="J101" s="220">
        <f t="shared" si="30"/>
        <v>0</v>
      </c>
      <c r="K101" s="220">
        <f t="shared" si="31"/>
        <v>0</v>
      </c>
      <c r="L101" s="29"/>
      <c r="M101" s="20">
        <f t="shared" si="32"/>
        <v>0</v>
      </c>
      <c r="N101" s="20">
        <f t="shared" si="33"/>
        <v>0</v>
      </c>
      <c r="O101" s="20">
        <f t="shared" si="34"/>
        <v>0</v>
      </c>
      <c r="Q101" s="206"/>
    </row>
    <row r="102" spans="1:17" ht="22.5">
      <c r="A102" s="24" t="str">
        <f>'NF-Er'!B29</f>
        <v>A3-25</v>
      </c>
      <c r="B102" s="100" t="str">
        <f>'NF-Er'!C29</f>
        <v>Uncertainty of the absolute gain of the probe antenna</v>
      </c>
      <c r="C102" s="224">
        <f>'NF-Er'!D29</f>
        <v>0</v>
      </c>
      <c r="D102" s="224">
        <f>'NF-Er'!E29</f>
        <v>0</v>
      </c>
      <c r="E102" s="224">
        <f>'NF-Er'!F29</f>
        <v>0</v>
      </c>
      <c r="F102" s="24" t="str">
        <f>'NF-Er'!G29</f>
        <v>Gaussian</v>
      </c>
      <c r="G102" s="24">
        <f>'NF-Er'!H29</f>
        <v>1</v>
      </c>
      <c r="H102" s="6">
        <v>1</v>
      </c>
      <c r="I102" s="220">
        <f t="shared" si="29"/>
        <v>0</v>
      </c>
      <c r="J102" s="220">
        <f t="shared" si="30"/>
        <v>0</v>
      </c>
      <c r="K102" s="220">
        <f t="shared" si="31"/>
        <v>0</v>
      </c>
      <c r="L102" s="29"/>
      <c r="M102" s="20">
        <f t="shared" si="32"/>
        <v>0</v>
      </c>
      <c r="N102" s="20">
        <f t="shared" si="33"/>
        <v>0</v>
      </c>
      <c r="O102" s="20">
        <f t="shared" si="34"/>
        <v>0</v>
      </c>
      <c r="Q102" s="206"/>
    </row>
    <row r="103" spans="1:17" ht="33.75">
      <c r="A103" s="24" t="str">
        <f>TE!A5</f>
        <v>C1-1</v>
      </c>
      <c r="B103" s="100" t="str">
        <f>TE!B5</f>
        <v>RF power measurement equipment (e.g. spectrum analyzer, power meter)</v>
      </c>
      <c r="C103" s="224">
        <f>TE!C5</f>
        <v>0.14000000000000001</v>
      </c>
      <c r="D103" s="224">
        <f>TE!D5</f>
        <v>0.26</v>
      </c>
      <c r="E103" s="224">
        <f>TE!E5</f>
        <v>0.26</v>
      </c>
      <c r="F103" s="24" t="str">
        <f>TE!F5</f>
        <v>Gaussian</v>
      </c>
      <c r="G103" s="24">
        <f>TE!G5</f>
        <v>1</v>
      </c>
      <c r="H103" s="6">
        <v>1</v>
      </c>
      <c r="I103" s="220">
        <f t="shared" si="29"/>
        <v>0.14000000000000001</v>
      </c>
      <c r="J103" s="220">
        <f t="shared" si="30"/>
        <v>0.26</v>
      </c>
      <c r="K103" s="220">
        <f t="shared" si="31"/>
        <v>0.26</v>
      </c>
      <c r="L103" s="29"/>
      <c r="M103" s="20">
        <f t="shared" si="32"/>
        <v>1.9600000000000003E-2</v>
      </c>
      <c r="N103" s="20">
        <f t="shared" si="33"/>
        <v>6.7600000000000007E-2</v>
      </c>
      <c r="O103" s="20">
        <f t="shared" si="34"/>
        <v>6.7600000000000007E-2</v>
      </c>
      <c r="Q103" s="205" t="s">
        <v>445</v>
      </c>
    </row>
    <row r="104" spans="1:17" ht="22.5">
      <c r="A104" s="24" t="str">
        <f>'NF-Er'!B31</f>
        <v>A3-26</v>
      </c>
      <c r="B104" s="100" t="str">
        <f>'NF-Er'!C31</f>
        <v>Measurement repeatability - positioning repeatability</v>
      </c>
      <c r="C104" s="224">
        <f>'NF-Er'!D31</f>
        <v>0.15</v>
      </c>
      <c r="D104" s="224">
        <f>'NF-Er'!E31</f>
        <v>0.15</v>
      </c>
      <c r="E104" s="224">
        <f>'NF-Er'!F31</f>
        <v>0.15</v>
      </c>
      <c r="F104" s="24" t="str">
        <f>'NF-Er'!G31</f>
        <v>Gaussian</v>
      </c>
      <c r="G104" s="24">
        <f>'NF-Er'!H31</f>
        <v>1</v>
      </c>
      <c r="H104" s="6">
        <v>1</v>
      </c>
      <c r="I104" s="220">
        <f t="shared" si="29"/>
        <v>0.15</v>
      </c>
      <c r="J104" s="220">
        <f t="shared" si="30"/>
        <v>0.15</v>
      </c>
      <c r="K104" s="220">
        <f t="shared" si="31"/>
        <v>0.15</v>
      </c>
      <c r="L104" s="29"/>
      <c r="M104" s="20">
        <f t="shared" si="32"/>
        <v>2.2499999999999999E-2</v>
      </c>
      <c r="N104" s="20">
        <f t="shared" si="33"/>
        <v>2.2499999999999999E-2</v>
      </c>
      <c r="O104" s="20">
        <f t="shared" si="34"/>
        <v>2.2499999999999999E-2</v>
      </c>
      <c r="Q104" s="206"/>
    </row>
    <row r="105" spans="1:17">
      <c r="A105" s="24" t="str">
        <f>'NF-Er'!B32</f>
        <v>A3-33</v>
      </c>
      <c r="B105" s="100" t="str">
        <f>'NF-Er'!C32</f>
        <v>Test system frequency flatness</v>
      </c>
      <c r="C105" s="224">
        <f>'NF-Er'!D32</f>
        <v>0.25</v>
      </c>
      <c r="D105" s="224">
        <f>'NF-Er'!E32</f>
        <v>0.25</v>
      </c>
      <c r="E105" s="224">
        <f>'NF-Er'!F32</f>
        <v>0.25</v>
      </c>
      <c r="F105" s="24" t="str">
        <f>'NF-Er'!G32</f>
        <v xml:space="preserve">Gaussian </v>
      </c>
      <c r="G105" s="24">
        <f>'NF-Er'!H32</f>
        <v>1</v>
      </c>
      <c r="H105" s="6">
        <v>1</v>
      </c>
      <c r="I105" s="220">
        <f t="shared" si="29"/>
        <v>0.25</v>
      </c>
      <c r="J105" s="220">
        <f t="shared" si="30"/>
        <v>0.25</v>
      </c>
      <c r="K105" s="220">
        <f t="shared" si="31"/>
        <v>0.25</v>
      </c>
      <c r="L105" s="29"/>
      <c r="M105" s="20">
        <f t="shared" si="32"/>
        <v>6.25E-2</v>
      </c>
      <c r="N105" s="20">
        <f t="shared" si="33"/>
        <v>6.25E-2</v>
      </c>
      <c r="O105" s="20">
        <f t="shared" si="34"/>
        <v>6.25E-2</v>
      </c>
      <c r="Q105" s="206"/>
    </row>
    <row r="106" spans="1:17">
      <c r="A106" s="387" t="s">
        <v>19</v>
      </c>
      <c r="B106" s="387"/>
      <c r="C106" s="387"/>
      <c r="D106" s="387"/>
      <c r="E106" s="387"/>
      <c r="F106" s="387"/>
      <c r="G106" s="387"/>
      <c r="H106" s="387"/>
      <c r="I106" s="387"/>
      <c r="J106" s="387"/>
      <c r="K106" s="6"/>
      <c r="L106" s="29"/>
      <c r="M106" s="20"/>
      <c r="N106" s="20"/>
      <c r="O106" s="20"/>
      <c r="Q106" s="206"/>
    </row>
    <row r="107" spans="1:17">
      <c r="A107" s="24" t="str">
        <f>TE!A7</f>
        <v>C1-3</v>
      </c>
      <c r="B107" s="97" t="s">
        <v>78</v>
      </c>
      <c r="C107" s="220">
        <f>'NF-Er'!D34</f>
        <v>0.13</v>
      </c>
      <c r="D107" s="220">
        <f>'NF-Er'!E34</f>
        <v>0.2</v>
      </c>
      <c r="E107" s="220">
        <f>'NF-Er'!F34</f>
        <v>0.2</v>
      </c>
      <c r="F107" s="6" t="str">
        <f>'NF-Er'!G34</f>
        <v>Gaussian</v>
      </c>
      <c r="G107" s="6">
        <f>'NF-Er'!H34</f>
        <v>1</v>
      </c>
      <c r="H107" s="6">
        <v>1</v>
      </c>
      <c r="I107" s="220">
        <f t="shared" ref="I107:I114" si="35">C107/$G107</f>
        <v>0.13</v>
      </c>
      <c r="J107" s="220">
        <f t="shared" ref="J107:J114" si="36">D107/$G107</f>
        <v>0.2</v>
      </c>
      <c r="K107" s="220">
        <f t="shared" ref="K107:K114" si="37">E107/$G107</f>
        <v>0.2</v>
      </c>
      <c r="L107" s="29"/>
      <c r="M107" s="20">
        <f t="shared" ref="M107:O114" si="38">I107^2</f>
        <v>1.6900000000000002E-2</v>
      </c>
      <c r="N107" s="20">
        <f t="shared" si="38"/>
        <v>4.0000000000000008E-2</v>
      </c>
      <c r="O107" s="20">
        <f t="shared" si="38"/>
        <v>4.0000000000000008E-2</v>
      </c>
    </row>
    <row r="108" spans="1:17">
      <c r="A108" s="24" t="str">
        <f>'NF-Er'!B35</f>
        <v>A3-27</v>
      </c>
      <c r="B108" s="97" t="s">
        <v>79</v>
      </c>
      <c r="C108" s="220">
        <f>'NF-Er'!D35</f>
        <v>0</v>
      </c>
      <c r="D108" s="220">
        <f>'NF-Er'!E35</f>
        <v>0</v>
      </c>
      <c r="E108" s="220">
        <f>'NF-Er'!F35</f>
        <v>0</v>
      </c>
      <c r="F108" s="6" t="str">
        <f>'NF-Er'!G35</f>
        <v>Gaussian</v>
      </c>
      <c r="G108" s="6">
        <f>'NF-Er'!H35</f>
        <v>1</v>
      </c>
      <c r="H108" s="6">
        <v>1</v>
      </c>
      <c r="I108" s="220">
        <f t="shared" si="35"/>
        <v>0</v>
      </c>
      <c r="J108" s="220">
        <f t="shared" si="36"/>
        <v>0</v>
      </c>
      <c r="K108" s="220">
        <f t="shared" si="37"/>
        <v>0</v>
      </c>
      <c r="L108" s="29"/>
      <c r="M108" s="20">
        <f t="shared" si="38"/>
        <v>0</v>
      </c>
      <c r="N108" s="20">
        <f t="shared" si="38"/>
        <v>0</v>
      </c>
      <c r="O108" s="20">
        <f t="shared" si="38"/>
        <v>0</v>
      </c>
    </row>
    <row r="109" spans="1:17">
      <c r="A109" s="24" t="str">
        <f>'NF-Er'!B36</f>
        <v>A3-28</v>
      </c>
      <c r="B109" s="97" t="s">
        <v>75</v>
      </c>
      <c r="C109" s="220">
        <f>'NF-Er'!D36</f>
        <v>0</v>
      </c>
      <c r="D109" s="220">
        <f>'NF-Er'!E36</f>
        <v>0</v>
      </c>
      <c r="E109" s="220">
        <f>'NF-Er'!F36</f>
        <v>0</v>
      </c>
      <c r="F109" s="6" t="str">
        <f>'NF-Er'!G36</f>
        <v>Gaussian</v>
      </c>
      <c r="G109" s="6">
        <f>'NF-Er'!H36</f>
        <v>1</v>
      </c>
      <c r="H109" s="6">
        <v>1</v>
      </c>
      <c r="I109" s="220">
        <f t="shared" si="35"/>
        <v>0</v>
      </c>
      <c r="J109" s="220">
        <f t="shared" si="36"/>
        <v>0</v>
      </c>
      <c r="K109" s="220">
        <f t="shared" si="37"/>
        <v>0</v>
      </c>
      <c r="L109" s="29"/>
      <c r="M109" s="20">
        <f t="shared" si="38"/>
        <v>0</v>
      </c>
      <c r="N109" s="20">
        <f t="shared" si="38"/>
        <v>0</v>
      </c>
      <c r="O109" s="20">
        <f t="shared" si="38"/>
        <v>0</v>
      </c>
    </row>
    <row r="110" spans="1:17" ht="22.5">
      <c r="A110" s="24" t="str">
        <f>'NF-Er'!B37</f>
        <v>A3-29</v>
      </c>
      <c r="B110" s="97" t="s">
        <v>80</v>
      </c>
      <c r="C110" s="220">
        <f>'NF-Er'!D37</f>
        <v>0.02</v>
      </c>
      <c r="D110" s="220">
        <f>'NF-Er'!E37</f>
        <v>0.02</v>
      </c>
      <c r="E110" s="220">
        <f>'NF-Er'!F37</f>
        <v>0.02</v>
      </c>
      <c r="F110" s="6" t="str">
        <f>'NF-Er'!G37</f>
        <v>U-Shaped</v>
      </c>
      <c r="G110" s="6">
        <f>'NF-Er'!H37</f>
        <v>1.41</v>
      </c>
      <c r="H110" s="6">
        <v>1</v>
      </c>
      <c r="I110" s="220">
        <f t="shared" si="35"/>
        <v>1.4184397163120569E-2</v>
      </c>
      <c r="J110" s="220">
        <f t="shared" si="36"/>
        <v>1.4184397163120569E-2</v>
      </c>
      <c r="K110" s="220">
        <f t="shared" si="37"/>
        <v>1.4184397163120569E-2</v>
      </c>
      <c r="L110" s="29"/>
      <c r="M110" s="20">
        <f t="shared" si="38"/>
        <v>2.0119712288114283E-4</v>
      </c>
      <c r="N110" s="20">
        <f t="shared" si="38"/>
        <v>2.0119712288114283E-4</v>
      </c>
      <c r="O110" s="20">
        <f t="shared" si="38"/>
        <v>2.0119712288114283E-4</v>
      </c>
    </row>
    <row r="111" spans="1:17" ht="22.5">
      <c r="A111" s="24" t="str">
        <f>'NF-Er'!B38</f>
        <v>A3-30</v>
      </c>
      <c r="B111" s="97" t="s">
        <v>43</v>
      </c>
      <c r="C111" s="220">
        <f>'NF-Er'!D38</f>
        <v>0</v>
      </c>
      <c r="D111" s="220">
        <f>'NF-Er'!E38</f>
        <v>0</v>
      </c>
      <c r="E111" s="220">
        <f>'NF-Er'!F38</f>
        <v>0</v>
      </c>
      <c r="F111" s="6" t="str">
        <f>'NF-Er'!G38</f>
        <v>Gaussian</v>
      </c>
      <c r="G111" s="6">
        <f>'NF-Er'!H38</f>
        <v>1</v>
      </c>
      <c r="H111" s="6">
        <v>1</v>
      </c>
      <c r="I111" s="220">
        <f t="shared" si="35"/>
        <v>0</v>
      </c>
      <c r="J111" s="220">
        <f t="shared" si="36"/>
        <v>0</v>
      </c>
      <c r="K111" s="220">
        <f t="shared" si="37"/>
        <v>0</v>
      </c>
      <c r="L111" s="29"/>
      <c r="M111" s="20">
        <f t="shared" si="38"/>
        <v>0</v>
      </c>
      <c r="N111" s="20">
        <f t="shared" si="38"/>
        <v>0</v>
      </c>
      <c r="O111" s="20">
        <f t="shared" si="38"/>
        <v>0</v>
      </c>
    </row>
    <row r="112" spans="1:17" ht="22.5">
      <c r="A112" s="24" t="str">
        <f>'NF-Er'!B39</f>
        <v>A3-31</v>
      </c>
      <c r="B112" s="97" t="s">
        <v>81</v>
      </c>
      <c r="C112" s="220">
        <f>'NF-Er'!D39</f>
        <v>0</v>
      </c>
      <c r="D112" s="220">
        <f>'NF-Er'!E39</f>
        <v>0</v>
      </c>
      <c r="E112" s="220">
        <f>'NF-Er'!F39</f>
        <v>0</v>
      </c>
      <c r="F112" s="6" t="str">
        <f>'NF-Er'!G39</f>
        <v>Gaussian</v>
      </c>
      <c r="G112" s="6">
        <f>'NF-Er'!H39</f>
        <v>1</v>
      </c>
      <c r="H112" s="6">
        <v>1</v>
      </c>
      <c r="I112" s="220">
        <f t="shared" si="35"/>
        <v>0</v>
      </c>
      <c r="J112" s="220">
        <f t="shared" si="36"/>
        <v>0</v>
      </c>
      <c r="K112" s="220">
        <f t="shared" si="37"/>
        <v>0</v>
      </c>
      <c r="L112" s="29"/>
      <c r="M112" s="20">
        <f t="shared" si="38"/>
        <v>0</v>
      </c>
      <c r="N112" s="20">
        <f t="shared" si="38"/>
        <v>0</v>
      </c>
      <c r="O112" s="20">
        <f t="shared" si="38"/>
        <v>0</v>
      </c>
    </row>
    <row r="113" spans="1:19" ht="22.5">
      <c r="A113" s="24" t="str">
        <f>TE!A8</f>
        <v>C1-4</v>
      </c>
      <c r="B113" s="97" t="s">
        <v>82</v>
      </c>
      <c r="C113" s="220">
        <f>'NF-Er'!D40</f>
        <v>0.50229473419497439</v>
      </c>
      <c r="D113" s="220">
        <f>'NF-Er'!E40</f>
        <v>0.4330127018922193</v>
      </c>
      <c r="E113" s="220">
        <f>'NF-Er'!F40</f>
        <v>0.4330127018922193</v>
      </c>
      <c r="F113" s="6" t="str">
        <f>'NF-Er'!G40</f>
        <v>Rectangular</v>
      </c>
      <c r="G113" s="6">
        <f>'NF-Er'!H40</f>
        <v>1.7320508075688772</v>
      </c>
      <c r="H113" s="6">
        <v>1</v>
      </c>
      <c r="I113" s="220">
        <f t="shared" si="35"/>
        <v>0.28999999999999998</v>
      </c>
      <c r="J113" s="220">
        <f t="shared" si="36"/>
        <v>0.25</v>
      </c>
      <c r="K113" s="220">
        <f t="shared" si="37"/>
        <v>0.25</v>
      </c>
      <c r="L113" s="29"/>
      <c r="M113" s="20">
        <f t="shared" si="38"/>
        <v>8.4099999999999994E-2</v>
      </c>
      <c r="N113" s="20">
        <f t="shared" si="38"/>
        <v>6.25E-2</v>
      </c>
      <c r="O113" s="20">
        <f t="shared" si="38"/>
        <v>6.25E-2</v>
      </c>
    </row>
    <row r="114" spans="1:19">
      <c r="A114" s="24" t="str">
        <f>'NF-Er'!B41</f>
        <v>A3-32</v>
      </c>
      <c r="B114" s="97" t="s">
        <v>83</v>
      </c>
      <c r="C114" s="220">
        <f>'NF-Er'!D41</f>
        <v>8.7999999999999995E-2</v>
      </c>
      <c r="D114" s="220">
        <f>'NF-Er'!E41</f>
        <v>8.7999999999999995E-2</v>
      </c>
      <c r="E114" s="220">
        <f>'NF-Er'!F41</f>
        <v>8.7999999999999995E-2</v>
      </c>
      <c r="F114" s="6" t="str">
        <f>'NF-Er'!G41</f>
        <v>Gaussian</v>
      </c>
      <c r="G114" s="6">
        <f>'NF-Er'!H41</f>
        <v>1</v>
      </c>
      <c r="H114" s="6">
        <v>1</v>
      </c>
      <c r="I114" s="220">
        <f t="shared" si="35"/>
        <v>8.7999999999999995E-2</v>
      </c>
      <c r="J114" s="220">
        <f t="shared" si="36"/>
        <v>8.7999999999999995E-2</v>
      </c>
      <c r="K114" s="220">
        <f t="shared" si="37"/>
        <v>8.7999999999999995E-2</v>
      </c>
      <c r="L114" s="29"/>
      <c r="M114" s="20">
        <f t="shared" si="38"/>
        <v>7.7439999999999991E-3</v>
      </c>
      <c r="N114" s="20">
        <f t="shared" si="38"/>
        <v>7.7439999999999991E-3</v>
      </c>
      <c r="O114" s="20">
        <f t="shared" si="38"/>
        <v>7.7439999999999991E-3</v>
      </c>
    </row>
    <row r="115" spans="1:19">
      <c r="A115" s="389" t="s">
        <v>31</v>
      </c>
      <c r="B115" s="389"/>
      <c r="C115" s="389"/>
      <c r="D115" s="389"/>
      <c r="E115" s="389"/>
      <c r="F115" s="389"/>
      <c r="G115" s="389"/>
      <c r="H115" s="389"/>
      <c r="I115" s="25">
        <f>M115</f>
        <v>0.51724298609546582</v>
      </c>
      <c r="J115" s="25">
        <f t="shared" ref="J115:K116" si="39">N115</f>
        <v>0.56306332384995061</v>
      </c>
      <c r="K115" s="25">
        <f t="shared" si="39"/>
        <v>0.56306332384995061</v>
      </c>
      <c r="L115" s="37"/>
      <c r="M115" s="43">
        <f>(SUM(M81:M114))^0.5</f>
        <v>0.51724298609546582</v>
      </c>
      <c r="N115" s="43">
        <f>(SUM(N81:N114))^0.5</f>
        <v>0.56306332384995061</v>
      </c>
      <c r="O115" s="43">
        <f>(SUM(O81:O114))^0.5</f>
        <v>0.56306332384995061</v>
      </c>
      <c r="P115" s="426" t="s">
        <v>416</v>
      </c>
    </row>
    <row r="116" spans="1:19">
      <c r="A116" s="389" t="s">
        <v>32</v>
      </c>
      <c r="B116" s="389"/>
      <c r="C116" s="389"/>
      <c r="D116" s="389"/>
      <c r="E116" s="389"/>
      <c r="F116" s="389"/>
      <c r="G116" s="389"/>
      <c r="H116" s="389"/>
      <c r="I116" s="32">
        <f t="shared" ref="I116" si="40">M116</f>
        <v>1.0137962527471129</v>
      </c>
      <c r="J116" s="32">
        <f t="shared" si="39"/>
        <v>1.1036041147459033</v>
      </c>
      <c r="K116" s="32">
        <f t="shared" si="39"/>
        <v>1.1036041147459033</v>
      </c>
      <c r="L116" s="37"/>
      <c r="M116" s="43">
        <f>M115*1.96</f>
        <v>1.0137962527471129</v>
      </c>
      <c r="N116" s="43">
        <f>N115*1.96</f>
        <v>1.1036041147459033</v>
      </c>
      <c r="O116" s="43">
        <f>O115*1.96</f>
        <v>1.1036041147459033</v>
      </c>
      <c r="P116" s="426"/>
    </row>
    <row r="117" spans="1:19">
      <c r="A117" s="425" t="s">
        <v>148</v>
      </c>
      <c r="B117" s="425"/>
      <c r="C117" s="425"/>
      <c r="D117" s="425"/>
      <c r="E117" s="425"/>
      <c r="F117" s="425"/>
      <c r="G117" s="425"/>
      <c r="H117" s="425"/>
      <c r="I117" s="66">
        <v>0.75</v>
      </c>
      <c r="J117" s="66">
        <v>0.75</v>
      </c>
      <c r="K117" s="66">
        <v>0.75</v>
      </c>
      <c r="L117" s="37"/>
      <c r="M117" s="57"/>
      <c r="N117" s="57"/>
      <c r="O117" s="57"/>
      <c r="P117" s="426"/>
    </row>
    <row r="118" spans="1:19">
      <c r="A118" s="425" t="s">
        <v>149</v>
      </c>
      <c r="B118" s="425"/>
      <c r="C118" s="425"/>
      <c r="D118" s="425"/>
      <c r="E118" s="425"/>
      <c r="F118" s="425"/>
      <c r="G118" s="425"/>
      <c r="H118" s="425"/>
      <c r="I118" s="67">
        <f>((I116^2)+(I117^2))^0.5</f>
        <v>1.261064170486216</v>
      </c>
      <c r="J118" s="67">
        <f t="shared" ref="J118:K118" si="41">((J116^2)+(J117^2))^0.5</f>
        <v>1.3343320584037877</v>
      </c>
      <c r="K118" s="67">
        <f t="shared" si="41"/>
        <v>1.3343320584037877</v>
      </c>
      <c r="L118" s="37"/>
      <c r="M118" s="57"/>
      <c r="N118" s="57"/>
      <c r="O118" s="57"/>
      <c r="P118" s="426"/>
    </row>
    <row r="121" spans="1:19">
      <c r="A121" s="401" t="s">
        <v>124</v>
      </c>
      <c r="B121" s="401"/>
      <c r="C121" s="401"/>
      <c r="D121" s="401"/>
      <c r="E121" s="401"/>
      <c r="F121" s="401"/>
      <c r="G121" s="401"/>
      <c r="H121" s="401"/>
      <c r="I121" s="401"/>
      <c r="J121" s="401"/>
      <c r="K121" s="401"/>
      <c r="L121" s="38"/>
      <c r="M121" s="394" t="s">
        <v>103</v>
      </c>
      <c r="N121" s="394"/>
      <c r="O121" s="394"/>
    </row>
    <row r="122" spans="1:19" ht="15" customHeight="1">
      <c r="A122" s="382" t="s">
        <v>0</v>
      </c>
      <c r="B122" s="400" t="s">
        <v>1</v>
      </c>
      <c r="C122" s="383" t="s">
        <v>2</v>
      </c>
      <c r="D122" s="383"/>
      <c r="E122" s="383"/>
      <c r="F122" s="382" t="s">
        <v>3</v>
      </c>
      <c r="G122" s="383" t="s">
        <v>4</v>
      </c>
      <c r="H122" s="391" t="s">
        <v>5</v>
      </c>
      <c r="I122" s="389" t="s">
        <v>6</v>
      </c>
      <c r="J122" s="389"/>
      <c r="K122" s="389"/>
      <c r="L122" s="39"/>
      <c r="M122" s="394"/>
      <c r="N122" s="394"/>
      <c r="O122" s="394"/>
    </row>
    <row r="123" spans="1:19" ht="36.75" thickBot="1">
      <c r="A123" s="382"/>
      <c r="B123" s="400"/>
      <c r="C123" s="172" t="s">
        <v>508</v>
      </c>
      <c r="D123" s="173" t="s">
        <v>507</v>
      </c>
      <c r="E123" s="174" t="s">
        <v>509</v>
      </c>
      <c r="F123" s="382"/>
      <c r="G123" s="383"/>
      <c r="H123" s="391"/>
      <c r="I123" s="172" t="s">
        <v>508</v>
      </c>
      <c r="J123" s="173" t="s">
        <v>507</v>
      </c>
      <c r="K123" s="174" t="s">
        <v>509</v>
      </c>
      <c r="L123" s="40"/>
      <c r="M123" s="394"/>
      <c r="N123" s="394"/>
      <c r="O123" s="394"/>
    </row>
    <row r="124" spans="1:19">
      <c r="A124" s="361" t="s">
        <v>102</v>
      </c>
      <c r="B124" s="361"/>
      <c r="C124" s="361"/>
      <c r="D124" s="361"/>
      <c r="E124" s="361"/>
      <c r="F124" s="361"/>
      <c r="G124" s="361"/>
      <c r="H124" s="361"/>
      <c r="I124" s="361"/>
      <c r="J124" s="361"/>
      <c r="K124" s="361"/>
      <c r="L124" s="41"/>
      <c r="M124" s="42"/>
      <c r="N124" s="42"/>
      <c r="O124" s="42"/>
    </row>
    <row r="125" spans="1:19">
      <c r="A125" s="361" t="s">
        <v>123</v>
      </c>
      <c r="B125" s="361"/>
      <c r="C125" s="361"/>
      <c r="D125" s="361"/>
      <c r="E125" s="361"/>
      <c r="F125" s="361"/>
      <c r="G125" s="361"/>
      <c r="H125" s="361"/>
      <c r="I125" s="361"/>
      <c r="J125" s="361"/>
      <c r="K125" s="361"/>
      <c r="L125" s="41"/>
      <c r="M125" s="20">
        <f>I125^2</f>
        <v>0</v>
      </c>
      <c r="N125" s="20">
        <f>J125^2</f>
        <v>0</v>
      </c>
      <c r="O125" s="20">
        <f>K125^2</f>
        <v>0</v>
      </c>
    </row>
    <row r="127" spans="1:19">
      <c r="P127" s="195"/>
      <c r="Q127" s="209"/>
      <c r="R127" s="195"/>
      <c r="S127" s="195"/>
    </row>
    <row r="128" spans="1:19">
      <c r="A128" s="411" t="s">
        <v>477</v>
      </c>
      <c r="B128" s="411"/>
      <c r="C128" s="411"/>
      <c r="D128" s="411"/>
      <c r="E128" s="411"/>
      <c r="F128" s="411"/>
      <c r="G128" s="411"/>
      <c r="H128" s="411"/>
      <c r="I128" s="411"/>
      <c r="J128" s="411"/>
      <c r="K128" s="411"/>
    </row>
    <row r="129" spans="1:17">
      <c r="A129" s="406" t="s">
        <v>145</v>
      </c>
      <c r="B129" s="406"/>
      <c r="C129" s="406"/>
      <c r="D129" s="406"/>
      <c r="E129" s="406"/>
      <c r="F129" s="406"/>
      <c r="G129" s="406"/>
      <c r="H129" s="406"/>
      <c r="I129" s="406"/>
      <c r="J129" s="406"/>
      <c r="K129" s="406"/>
      <c r="M129" s="394" t="s">
        <v>103</v>
      </c>
      <c r="N129" s="394"/>
      <c r="O129" s="394"/>
    </row>
    <row r="130" spans="1:17" ht="13.5" customHeight="1">
      <c r="A130" s="382" t="s">
        <v>0</v>
      </c>
      <c r="B130" s="400" t="s">
        <v>1</v>
      </c>
      <c r="C130" s="383" t="s">
        <v>2</v>
      </c>
      <c r="D130" s="383"/>
      <c r="E130" s="383"/>
      <c r="F130" s="382" t="s">
        <v>3</v>
      </c>
      <c r="G130" s="383" t="s">
        <v>4</v>
      </c>
      <c r="H130" s="391" t="s">
        <v>5</v>
      </c>
      <c r="I130" s="389" t="s">
        <v>6</v>
      </c>
      <c r="J130" s="389"/>
      <c r="K130" s="389"/>
      <c r="M130" s="394"/>
      <c r="N130" s="394"/>
      <c r="O130" s="394"/>
    </row>
    <row r="131" spans="1:17" ht="36.75" thickBot="1">
      <c r="A131" s="382"/>
      <c r="B131" s="400"/>
      <c r="C131" s="172" t="s">
        <v>508</v>
      </c>
      <c r="D131" s="173" t="s">
        <v>507</v>
      </c>
      <c r="E131" s="174" t="s">
        <v>509</v>
      </c>
      <c r="F131" s="382"/>
      <c r="G131" s="383"/>
      <c r="H131" s="391"/>
      <c r="I131" s="172" t="s">
        <v>508</v>
      </c>
      <c r="J131" s="173" t="s">
        <v>507</v>
      </c>
      <c r="K131" s="174" t="s">
        <v>509</v>
      </c>
      <c r="M131" s="394"/>
      <c r="N131" s="394"/>
      <c r="O131" s="394"/>
    </row>
    <row r="132" spans="1:17">
      <c r="A132" s="361" t="s">
        <v>102</v>
      </c>
      <c r="B132" s="361"/>
      <c r="C132" s="361"/>
      <c r="D132" s="361"/>
      <c r="E132" s="361"/>
      <c r="F132" s="361"/>
      <c r="G132" s="361"/>
      <c r="H132" s="361"/>
      <c r="I132" s="361"/>
      <c r="J132" s="361"/>
      <c r="K132" s="361"/>
      <c r="M132" s="42"/>
      <c r="N132" s="42"/>
      <c r="O132" s="42"/>
    </row>
    <row r="133" spans="1:17" ht="22.5">
      <c r="A133" s="9" t="str">
        <f>'PWS-Er'!B5</f>
        <v>A7-1a</v>
      </c>
      <c r="B133" s="69" t="str">
        <f>'PWS-Er'!C5</f>
        <v>Misalignment DUT &amp; pointing error</v>
      </c>
      <c r="C133" s="221">
        <f>'PWS-Er'!D5</f>
        <v>0.1</v>
      </c>
      <c r="D133" s="221">
        <f>'PWS-Er'!E5</f>
        <v>0.1</v>
      </c>
      <c r="E133" s="221">
        <f>'PWS-Er'!F5</f>
        <v>0.1</v>
      </c>
      <c r="F133" s="9" t="str">
        <f>'PWS-Er'!G5</f>
        <v>Rectangular</v>
      </c>
      <c r="G133" s="221">
        <f>'PWS-Er'!H5</f>
        <v>1.7320508075688772</v>
      </c>
      <c r="H133" s="81">
        <v>1</v>
      </c>
      <c r="I133" s="220">
        <f t="shared" ref="I133" si="42">C133/$G133</f>
        <v>5.7735026918962581E-2</v>
      </c>
      <c r="J133" s="220">
        <f t="shared" ref="J133" si="43">D133/$G133</f>
        <v>5.7735026918962581E-2</v>
      </c>
      <c r="K133" s="220">
        <f t="shared" ref="K133" si="44">E133/$G133</f>
        <v>5.7735026918962581E-2</v>
      </c>
      <c r="M133" s="20">
        <f t="shared" ref="M133:M154" si="45">I133^2</f>
        <v>3.333333333333334E-3</v>
      </c>
      <c r="N133" s="20">
        <f t="shared" ref="N133:N154" si="46">J133^2</f>
        <v>3.333333333333334E-3</v>
      </c>
      <c r="O133" s="20">
        <f t="shared" ref="O133:O154" si="47">K133^2</f>
        <v>3.333333333333334E-3</v>
      </c>
    </row>
    <row r="134" spans="1:17" ht="33.75">
      <c r="A134" s="9" t="str">
        <f>TE!A5</f>
        <v>C1-1</v>
      </c>
      <c r="B134" s="69" t="str">
        <f>TE!B5</f>
        <v>RF power measurement equipment (e.g. spectrum analyzer, power meter)</v>
      </c>
      <c r="C134" s="221">
        <f>TE!C5</f>
        <v>0.14000000000000001</v>
      </c>
      <c r="D134" s="221">
        <f>TE!D5</f>
        <v>0.26</v>
      </c>
      <c r="E134" s="221">
        <f>TE!E5</f>
        <v>0.26</v>
      </c>
      <c r="F134" s="9" t="str">
        <f>TE!F5</f>
        <v>Gaussian</v>
      </c>
      <c r="G134" s="221">
        <f>TE!G5</f>
        <v>1</v>
      </c>
      <c r="H134" s="81">
        <v>1</v>
      </c>
      <c r="I134" s="220">
        <f t="shared" ref="I134:I139" si="48">C134/$G134</f>
        <v>0.14000000000000001</v>
      </c>
      <c r="J134" s="220">
        <f t="shared" ref="J134:J139" si="49">D134/$G134</f>
        <v>0.26</v>
      </c>
      <c r="K134" s="220">
        <f t="shared" ref="K134:K139" si="50">E134/$G134</f>
        <v>0.26</v>
      </c>
      <c r="M134" s="20">
        <f t="shared" si="45"/>
        <v>1.9600000000000003E-2</v>
      </c>
      <c r="N134" s="20">
        <f t="shared" si="46"/>
        <v>6.7600000000000007E-2</v>
      </c>
      <c r="O134" s="20">
        <f t="shared" si="47"/>
        <v>6.7600000000000007E-2</v>
      </c>
    </row>
    <row r="135" spans="1:17" ht="45">
      <c r="A135" s="9" t="str">
        <f>'PWS-Er'!B7</f>
        <v>A7-2a</v>
      </c>
      <c r="B135" s="69" t="str">
        <f>'PWS-Er'!C7</f>
        <v>Longitudinal position uncertainty (i.e. standing wave and imperfect field synthesis) for DUT antenna</v>
      </c>
      <c r="C135" s="221">
        <f>'PWS-Er'!D7</f>
        <v>0.05</v>
      </c>
      <c r="D135" s="221">
        <f>'PWS-Er'!E7</f>
        <v>0.14000000000000001</v>
      </c>
      <c r="E135" s="309">
        <f>'PWS-Er'!F7</f>
        <v>0.2</v>
      </c>
      <c r="F135" s="9" t="str">
        <f>'PWS-Er'!G7</f>
        <v>Rectangular</v>
      </c>
      <c r="G135" s="221">
        <f>'PWS-Er'!H7</f>
        <v>1.7320508075688772</v>
      </c>
      <c r="H135" s="81">
        <v>1</v>
      </c>
      <c r="I135" s="220">
        <f t="shared" si="48"/>
        <v>2.8867513459481291E-2</v>
      </c>
      <c r="J135" s="220">
        <f t="shared" si="49"/>
        <v>8.0829037686547617E-2</v>
      </c>
      <c r="K135" s="309">
        <f t="shared" si="50"/>
        <v>0.11547005383792516</v>
      </c>
      <c r="M135" s="20">
        <f t="shared" si="45"/>
        <v>8.333333333333335E-4</v>
      </c>
      <c r="N135" s="20">
        <f t="shared" si="46"/>
        <v>6.5333333333333346E-3</v>
      </c>
      <c r="O135" s="20">
        <f t="shared" si="47"/>
        <v>1.3333333333333336E-2</v>
      </c>
      <c r="Q135" s="209" t="s">
        <v>545</v>
      </c>
    </row>
    <row r="136" spans="1:17" ht="22.5">
      <c r="A136" s="9" t="str">
        <f>'PWS-Er'!B8</f>
        <v>A7-3</v>
      </c>
      <c r="B136" s="69" t="str">
        <f>'PWS-Er'!C8</f>
        <v>RF leakage (calibration antenna connector terminated)</v>
      </c>
      <c r="C136" s="221">
        <f>'PWS-Er'!D8</f>
        <v>8.5999999999999993E-2</v>
      </c>
      <c r="D136" s="221">
        <f>'PWS-Er'!E8</f>
        <v>8.5999999999999993E-2</v>
      </c>
      <c r="E136" s="221">
        <f>'PWS-Er'!F8</f>
        <v>8.5999999999999993E-2</v>
      </c>
      <c r="F136" s="9" t="str">
        <f>'PWS-Er'!G8</f>
        <v>Gaussian</v>
      </c>
      <c r="G136" s="221">
        <f>'PWS-Er'!H8</f>
        <v>1</v>
      </c>
      <c r="H136" s="81">
        <v>1</v>
      </c>
      <c r="I136" s="220">
        <f t="shared" si="48"/>
        <v>8.5999999999999993E-2</v>
      </c>
      <c r="J136" s="220">
        <f t="shared" si="49"/>
        <v>8.5999999999999993E-2</v>
      </c>
      <c r="K136" s="220">
        <f t="shared" si="50"/>
        <v>8.5999999999999993E-2</v>
      </c>
      <c r="M136" s="20">
        <f t="shared" si="45"/>
        <v>7.3959999999999989E-3</v>
      </c>
      <c r="N136" s="20">
        <f t="shared" si="46"/>
        <v>7.3959999999999989E-3</v>
      </c>
      <c r="O136" s="20">
        <f t="shared" si="47"/>
        <v>7.3959999999999989E-3</v>
      </c>
    </row>
    <row r="137" spans="1:17" ht="22.5">
      <c r="A137" s="9" t="str">
        <f>'PWS-Er'!B9</f>
        <v>A7-4a</v>
      </c>
      <c r="B137" s="69" t="str">
        <f>'PWS-Er'!C9</f>
        <v>QZ ripple with DUT</v>
      </c>
      <c r="C137" s="221">
        <f>'PWS-Er'!D9</f>
        <v>0.42</v>
      </c>
      <c r="D137" s="221">
        <f>'PWS-Er'!E9</f>
        <v>0.43</v>
      </c>
      <c r="E137" s="309">
        <f>'PWS-Er'!F9</f>
        <v>0.56999999999999995</v>
      </c>
      <c r="F137" s="9" t="str">
        <f>'PWS-Er'!G9</f>
        <v>Rectangular</v>
      </c>
      <c r="G137" s="221">
        <f>'PWS-Er'!H9</f>
        <v>1.7320508075688772</v>
      </c>
      <c r="H137" s="81">
        <v>1</v>
      </c>
      <c r="I137" s="220">
        <f t="shared" si="48"/>
        <v>0.24248711305964282</v>
      </c>
      <c r="J137" s="220">
        <f t="shared" si="49"/>
        <v>0.2482606157515391</v>
      </c>
      <c r="K137" s="309">
        <f t="shared" si="50"/>
        <v>0.32908965343808666</v>
      </c>
      <c r="M137" s="20">
        <f t="shared" si="45"/>
        <v>5.8799999999999998E-2</v>
      </c>
      <c r="N137" s="20">
        <f t="shared" si="46"/>
        <v>6.1633333333333346E-2</v>
      </c>
      <c r="O137" s="20">
        <f t="shared" si="47"/>
        <v>0.10829999999999998</v>
      </c>
      <c r="Q137" s="209" t="s">
        <v>545</v>
      </c>
    </row>
    <row r="138" spans="1:17">
      <c r="A138" s="9" t="str">
        <f>'PWS-Er'!B10</f>
        <v>A7-5</v>
      </c>
      <c r="B138" s="69" t="str">
        <f>'PWS-Er'!C10</f>
        <v>Miscellaneous Uncertainty</v>
      </c>
      <c r="C138" s="221">
        <f>'PWS-Er'!D10</f>
        <v>0</v>
      </c>
      <c r="D138" s="221">
        <f>'PWS-Er'!E10</f>
        <v>0</v>
      </c>
      <c r="E138" s="221">
        <f>'PWS-Er'!F10</f>
        <v>0</v>
      </c>
      <c r="F138" s="9" t="str">
        <f>'PWS-Er'!G10</f>
        <v>Gaussian</v>
      </c>
      <c r="G138" s="221">
        <f>'PWS-Er'!H10</f>
        <v>1</v>
      </c>
      <c r="H138" s="81">
        <v>1</v>
      </c>
      <c r="I138" s="220">
        <f t="shared" si="48"/>
        <v>0</v>
      </c>
      <c r="J138" s="220">
        <f t="shared" si="49"/>
        <v>0</v>
      </c>
      <c r="K138" s="220">
        <f t="shared" si="50"/>
        <v>0</v>
      </c>
      <c r="M138" s="20">
        <f t="shared" si="45"/>
        <v>0</v>
      </c>
      <c r="N138" s="20">
        <f t="shared" si="46"/>
        <v>0</v>
      </c>
      <c r="O138" s="20">
        <f t="shared" si="47"/>
        <v>0</v>
      </c>
    </row>
    <row r="139" spans="1:17" ht="22.5">
      <c r="A139" s="9" t="str">
        <f>'PWS-Er'!B11</f>
        <v>A7-14</v>
      </c>
      <c r="B139" s="69" t="str">
        <f>'PWS-Er'!C11</f>
        <v>System non-linearity</v>
      </c>
      <c r="C139" s="250">
        <f>'PWS-Er'!D11</f>
        <v>0.1</v>
      </c>
      <c r="D139" s="250">
        <f>'PWS-Er'!E11</f>
        <v>0.1</v>
      </c>
      <c r="E139" s="309">
        <f>'PWS-Er'!F11</f>
        <v>0.15</v>
      </c>
      <c r="F139" s="9" t="str">
        <f>'PWS-Er'!G11</f>
        <v>Rectangular</v>
      </c>
      <c r="G139" s="221">
        <f>'PWS-Er'!H11</f>
        <v>1.7320508075688772</v>
      </c>
      <c r="H139" s="81">
        <v>1</v>
      </c>
      <c r="I139" s="241">
        <f t="shared" si="48"/>
        <v>5.7735026918962581E-2</v>
      </c>
      <c r="J139" s="241">
        <f t="shared" si="49"/>
        <v>5.7735026918962581E-2</v>
      </c>
      <c r="K139" s="309">
        <f t="shared" si="50"/>
        <v>8.6602540378443865E-2</v>
      </c>
      <c r="M139" s="20">
        <f t="shared" si="45"/>
        <v>3.333333333333334E-3</v>
      </c>
      <c r="N139" s="20">
        <f t="shared" si="46"/>
        <v>3.333333333333334E-3</v>
      </c>
      <c r="O139" s="20">
        <f t="shared" si="47"/>
        <v>7.4999999999999997E-3</v>
      </c>
      <c r="Q139" s="209" t="s">
        <v>545</v>
      </c>
    </row>
    <row r="140" spans="1:17" ht="22.5">
      <c r="A140" s="9" t="str">
        <f>'PWS-Er'!B12</f>
        <v>A7-13</v>
      </c>
      <c r="B140" s="69" t="str">
        <f>'PWS-Er'!C12</f>
        <v>Frequency Flatness</v>
      </c>
      <c r="C140" s="221">
        <f>'PWS-Er'!D12</f>
        <v>0.13</v>
      </c>
      <c r="D140" s="221">
        <f>'PWS-Er'!E12</f>
        <v>0.13</v>
      </c>
      <c r="E140" s="221">
        <f>'PWS-Er'!F12</f>
        <v>0.13</v>
      </c>
      <c r="F140" s="9" t="str">
        <f>'PWS-Er'!G12</f>
        <v>Rectangular</v>
      </c>
      <c r="G140" s="221">
        <f>'PWS-Er'!H12</f>
        <v>1.7320508075688772</v>
      </c>
      <c r="H140" s="86">
        <v>1</v>
      </c>
      <c r="I140" s="220">
        <f t="shared" ref="I140" si="51">C140/$G140</f>
        <v>7.5055534994651354E-2</v>
      </c>
      <c r="J140" s="220">
        <f t="shared" ref="J140" si="52">D140/$G140</f>
        <v>7.5055534994651354E-2</v>
      </c>
      <c r="K140" s="220">
        <f t="shared" ref="K140" si="53">E140/$G140</f>
        <v>7.5055534994651354E-2</v>
      </c>
      <c r="M140" s="20">
        <f t="shared" ref="M140" si="54">I140^2</f>
        <v>5.6333333333333339E-3</v>
      </c>
      <c r="N140" s="20">
        <f t="shared" ref="N140" si="55">J140^2</f>
        <v>5.6333333333333339E-3</v>
      </c>
      <c r="O140" s="20">
        <f t="shared" ref="O140" si="56">K140^2</f>
        <v>5.6333333333333339E-3</v>
      </c>
    </row>
    <row r="141" spans="1:17">
      <c r="A141" s="361" t="s">
        <v>123</v>
      </c>
      <c r="B141" s="361"/>
      <c r="C141" s="361"/>
      <c r="D141" s="361"/>
      <c r="E141" s="361"/>
      <c r="F141" s="361"/>
      <c r="G141" s="361"/>
      <c r="H141" s="361"/>
      <c r="I141" s="361"/>
      <c r="J141" s="361"/>
      <c r="K141" s="361"/>
      <c r="M141" s="20">
        <f t="shared" si="45"/>
        <v>0</v>
      </c>
      <c r="N141" s="20">
        <f t="shared" si="46"/>
        <v>0</v>
      </c>
      <c r="O141" s="20">
        <f t="shared" si="47"/>
        <v>0</v>
      </c>
    </row>
    <row r="142" spans="1:17" ht="22.5">
      <c r="A142" s="9" t="str">
        <f>TE!A7</f>
        <v>C1-3</v>
      </c>
      <c r="B142" s="69" t="str">
        <f>TE!B7</f>
        <v>Uncertainty of the network analyzer</v>
      </c>
      <c r="C142" s="221">
        <f>TE!C7</f>
        <v>0.13</v>
      </c>
      <c r="D142" s="221">
        <f>TE!D7</f>
        <v>0.2</v>
      </c>
      <c r="E142" s="221">
        <f>TE!E7</f>
        <v>0.2</v>
      </c>
      <c r="F142" s="9" t="str">
        <f>TE!F7</f>
        <v>Gaussian</v>
      </c>
      <c r="G142" s="221">
        <f>TE!G7</f>
        <v>1</v>
      </c>
      <c r="H142" s="81">
        <v>1</v>
      </c>
      <c r="I142" s="220">
        <f t="shared" ref="I142:I154" si="57">C142/$G142</f>
        <v>0.13</v>
      </c>
      <c r="J142" s="220">
        <f t="shared" ref="J142:J154" si="58">D142/$G142</f>
        <v>0.2</v>
      </c>
      <c r="K142" s="220">
        <f t="shared" ref="K142:K154" si="59">E142/$G142</f>
        <v>0.2</v>
      </c>
      <c r="M142" s="20">
        <f t="shared" si="45"/>
        <v>1.6900000000000002E-2</v>
      </c>
      <c r="N142" s="20">
        <f t="shared" si="46"/>
        <v>4.0000000000000008E-2</v>
      </c>
      <c r="O142" s="20">
        <f t="shared" si="47"/>
        <v>4.0000000000000008E-2</v>
      </c>
    </row>
    <row r="143" spans="1:17" ht="33.75">
      <c r="A143" s="9" t="str">
        <f>'PWS-Er'!B15</f>
        <v>A7-6</v>
      </c>
      <c r="B143" s="69" t="str">
        <f>'PWS-Er'!C15</f>
        <v>Mismatch (i.e. reference antenna, network analyser and reference cable)</v>
      </c>
      <c r="C143" s="221">
        <f>'PWS-Er'!D15</f>
        <v>0.127</v>
      </c>
      <c r="D143" s="221">
        <f>'PWS-Er'!E15</f>
        <v>0.32500000000000001</v>
      </c>
      <c r="E143" s="221">
        <f>'PWS-Er'!F15</f>
        <v>0.32500000000000001</v>
      </c>
      <c r="F143" s="9" t="str">
        <f>'PWS-Er'!G15</f>
        <v>U-shaped</v>
      </c>
      <c r="G143" s="221">
        <f>'PWS-Er'!H15</f>
        <v>1.4142135623730951</v>
      </c>
      <c r="H143" s="81">
        <v>1</v>
      </c>
      <c r="I143" s="220">
        <f t="shared" si="57"/>
        <v>8.9802561210691537E-2</v>
      </c>
      <c r="J143" s="220">
        <f t="shared" si="58"/>
        <v>0.22980970388562794</v>
      </c>
      <c r="K143" s="220">
        <f t="shared" si="59"/>
        <v>0.22980970388562794</v>
      </c>
      <c r="M143" s="20">
        <f t="shared" si="45"/>
        <v>8.0645000000000005E-3</v>
      </c>
      <c r="N143" s="20">
        <f t="shared" si="46"/>
        <v>5.2812499999999998E-2</v>
      </c>
      <c r="O143" s="20">
        <f t="shared" si="47"/>
        <v>5.2812499999999998E-2</v>
      </c>
    </row>
    <row r="144" spans="1:17" ht="22.5">
      <c r="A144" s="9" t="str">
        <f>'PWS-Er'!B16</f>
        <v>A7-7</v>
      </c>
      <c r="B144" s="69" t="str">
        <f>'PWS-Er'!C16</f>
        <v xml:space="preserve">Insertion loss variation </v>
      </c>
      <c r="C144" s="221">
        <f>'PWS-Er'!D16</f>
        <v>0.18</v>
      </c>
      <c r="D144" s="221">
        <f>'PWS-Er'!E16</f>
        <v>0.18</v>
      </c>
      <c r="E144" s="221">
        <f>'PWS-Er'!F16</f>
        <v>0.18</v>
      </c>
      <c r="F144" s="9" t="str">
        <f>'PWS-Er'!G16</f>
        <v>Rectangular</v>
      </c>
      <c r="G144" s="221">
        <f>'PWS-Er'!H16</f>
        <v>1.7320508075688772</v>
      </c>
      <c r="H144" s="81">
        <v>1</v>
      </c>
      <c r="I144" s="220">
        <f t="shared" si="57"/>
        <v>0.10392304845413264</v>
      </c>
      <c r="J144" s="220">
        <f t="shared" si="58"/>
        <v>0.10392304845413264</v>
      </c>
      <c r="K144" s="220">
        <f t="shared" si="59"/>
        <v>0.10392304845413264</v>
      </c>
      <c r="M144" s="20">
        <f t="shared" si="45"/>
        <v>1.0800000000000001E-2</v>
      </c>
      <c r="N144" s="20">
        <f t="shared" si="46"/>
        <v>1.0800000000000001E-2</v>
      </c>
      <c r="O144" s="20">
        <f t="shared" si="47"/>
        <v>1.0800000000000001E-2</v>
      </c>
    </row>
    <row r="145" spans="1:19" ht="22.5">
      <c r="A145" s="9" t="str">
        <f>'PWS-Er'!B8</f>
        <v>A7-3</v>
      </c>
      <c r="B145" s="69" t="str">
        <f>'PWS-Er'!C8</f>
        <v>RF leakage (calibration antenna connector terminated)</v>
      </c>
      <c r="C145" s="221">
        <f>'PWS-Er'!D8</f>
        <v>8.5999999999999993E-2</v>
      </c>
      <c r="D145" s="221">
        <f>'PWS-Er'!E8</f>
        <v>8.5999999999999993E-2</v>
      </c>
      <c r="E145" s="221">
        <f>'PWS-Er'!F8</f>
        <v>8.5999999999999993E-2</v>
      </c>
      <c r="F145" s="9" t="str">
        <f>'PWS-Er'!G8</f>
        <v>Gaussian</v>
      </c>
      <c r="G145" s="221">
        <f>'PWS-Er'!H8</f>
        <v>1</v>
      </c>
      <c r="H145" s="81">
        <v>1</v>
      </c>
      <c r="I145" s="220">
        <f t="shared" si="57"/>
        <v>8.5999999999999993E-2</v>
      </c>
      <c r="J145" s="220">
        <f t="shared" si="58"/>
        <v>8.5999999999999993E-2</v>
      </c>
      <c r="K145" s="220">
        <f t="shared" si="59"/>
        <v>8.5999999999999993E-2</v>
      </c>
      <c r="M145" s="20">
        <f t="shared" si="45"/>
        <v>7.3959999999999989E-3</v>
      </c>
      <c r="N145" s="20">
        <f t="shared" si="46"/>
        <v>7.3959999999999989E-3</v>
      </c>
      <c r="O145" s="20">
        <f t="shared" si="47"/>
        <v>7.3959999999999989E-3</v>
      </c>
    </row>
    <row r="146" spans="1:19" ht="22.5">
      <c r="A146" s="9" t="str">
        <f>'PWS-Er'!B18</f>
        <v>A7-8</v>
      </c>
      <c r="B146" s="69" t="str">
        <f>'PWS-Er'!C18</f>
        <v>Influence of the calibration antenna feed cable</v>
      </c>
      <c r="C146" s="221">
        <f>'PWS-Er'!D18</f>
        <v>0.10299999999999999</v>
      </c>
      <c r="D146" s="221">
        <f>'PWS-Er'!E18</f>
        <v>0.104</v>
      </c>
      <c r="E146" s="221">
        <f>'PWS-Er'!F18</f>
        <v>0.104</v>
      </c>
      <c r="F146" s="9" t="str">
        <f>'PWS-Er'!G18</f>
        <v>Rectangular</v>
      </c>
      <c r="G146" s="221">
        <f>'PWS-Er'!H18</f>
        <v>1.7320508075688772</v>
      </c>
      <c r="H146" s="81">
        <v>1</v>
      </c>
      <c r="I146" s="220">
        <f t="shared" si="57"/>
        <v>5.9467077726531453E-2</v>
      </c>
      <c r="J146" s="220">
        <f t="shared" si="58"/>
        <v>6.0044427995721079E-2</v>
      </c>
      <c r="K146" s="220">
        <f t="shared" si="59"/>
        <v>6.0044427995721079E-2</v>
      </c>
      <c r="M146" s="20">
        <f t="shared" si="45"/>
        <v>3.5363333333333332E-3</v>
      </c>
      <c r="N146" s="20">
        <f t="shared" si="46"/>
        <v>3.6053333333333332E-3</v>
      </c>
      <c r="O146" s="20">
        <f t="shared" si="47"/>
        <v>3.6053333333333332E-3</v>
      </c>
    </row>
    <row r="147" spans="1:19" ht="22.5">
      <c r="A147" s="9" t="str">
        <f>TE!A8</f>
        <v>C1-4</v>
      </c>
      <c r="B147" s="69" t="str">
        <f>TE!B8</f>
        <v>Uncertainty of the absolute gain of the reference antenna</v>
      </c>
      <c r="C147" s="221">
        <f>TE!C8</f>
        <v>0.50229473419497439</v>
      </c>
      <c r="D147" s="221">
        <f>TE!D8</f>
        <v>0.4330127018922193</v>
      </c>
      <c r="E147" s="221">
        <f>TE!E8</f>
        <v>0.4330127018922193</v>
      </c>
      <c r="F147" s="9" t="str">
        <f>TE!F8</f>
        <v>Rectangular</v>
      </c>
      <c r="G147" s="221">
        <f>TE!G8</f>
        <v>1.7320508075688772</v>
      </c>
      <c r="H147" s="81">
        <v>1</v>
      </c>
      <c r="I147" s="220">
        <f t="shared" si="57"/>
        <v>0.28999999999999998</v>
      </c>
      <c r="J147" s="220">
        <f t="shared" si="58"/>
        <v>0.25</v>
      </c>
      <c r="K147" s="220">
        <f t="shared" si="59"/>
        <v>0.25</v>
      </c>
      <c r="M147" s="20">
        <f t="shared" si="45"/>
        <v>8.4099999999999994E-2</v>
      </c>
      <c r="N147" s="20">
        <f t="shared" si="46"/>
        <v>6.25E-2</v>
      </c>
      <c r="O147" s="20">
        <f t="shared" si="47"/>
        <v>6.25E-2</v>
      </c>
    </row>
    <row r="148" spans="1:19" ht="22.5">
      <c r="A148" s="9" t="str">
        <f>'PWS-Er'!B20</f>
        <v>A7-9</v>
      </c>
      <c r="B148" s="69" t="str">
        <f>'PWS-Er'!C20</f>
        <v>Misalignment of positioning system</v>
      </c>
      <c r="C148" s="221">
        <f>'PWS-Er'!D20</f>
        <v>0</v>
      </c>
      <c r="D148" s="221">
        <f>'PWS-Er'!E20</f>
        <v>0</v>
      </c>
      <c r="E148" s="221">
        <f>'PWS-Er'!F20</f>
        <v>0</v>
      </c>
      <c r="F148" s="9" t="str">
        <f>'PWS-Er'!G20</f>
        <v xml:space="preserve">Exp. normal </v>
      </c>
      <c r="G148" s="221">
        <f>'PWS-Er'!H20</f>
        <v>2</v>
      </c>
      <c r="H148" s="81">
        <v>1</v>
      </c>
      <c r="I148" s="220">
        <f t="shared" si="57"/>
        <v>0</v>
      </c>
      <c r="J148" s="220">
        <f t="shared" si="58"/>
        <v>0</v>
      </c>
      <c r="K148" s="220">
        <f t="shared" si="59"/>
        <v>0</v>
      </c>
      <c r="M148" s="20">
        <f t="shared" si="45"/>
        <v>0</v>
      </c>
      <c r="N148" s="20">
        <f t="shared" si="46"/>
        <v>0</v>
      </c>
      <c r="O148" s="20">
        <f t="shared" si="47"/>
        <v>0</v>
      </c>
    </row>
    <row r="149" spans="1:19" ht="22.5">
      <c r="A149" s="9" t="str">
        <f>'PWS-Er'!B21</f>
        <v>A7-1b</v>
      </c>
      <c r="B149" s="69" t="str">
        <f>'PWS-Er'!C21</f>
        <v>Misalignment of calibration antenna &amp; pointing error</v>
      </c>
      <c r="C149" s="221">
        <f>'PWS-Er'!D21</f>
        <v>0.05</v>
      </c>
      <c r="D149" s="221">
        <f>'PWS-Er'!E21</f>
        <v>0.05</v>
      </c>
      <c r="E149" s="221">
        <f>'PWS-Er'!F21</f>
        <v>0.05</v>
      </c>
      <c r="F149" s="9" t="str">
        <f>'PWS-Er'!G21</f>
        <v>Rectangular</v>
      </c>
      <c r="G149" s="221">
        <f>'PWS-Er'!H21</f>
        <v>1.7320508075688772</v>
      </c>
      <c r="H149" s="81">
        <v>1</v>
      </c>
      <c r="I149" s="220">
        <f t="shared" si="57"/>
        <v>2.8867513459481291E-2</v>
      </c>
      <c r="J149" s="220">
        <f t="shared" si="58"/>
        <v>2.8867513459481291E-2</v>
      </c>
      <c r="K149" s="220">
        <f t="shared" si="59"/>
        <v>2.8867513459481291E-2</v>
      </c>
      <c r="M149" s="20">
        <f t="shared" si="45"/>
        <v>8.333333333333335E-4</v>
      </c>
      <c r="N149" s="20">
        <f t="shared" si="46"/>
        <v>8.333333333333335E-4</v>
      </c>
      <c r="O149" s="20">
        <f t="shared" si="47"/>
        <v>8.333333333333335E-4</v>
      </c>
    </row>
    <row r="150" spans="1:19">
      <c r="A150" s="9" t="str">
        <f>'PWS-Er'!B22</f>
        <v>A7-10</v>
      </c>
      <c r="B150" s="69" t="str">
        <f>'PWS-Er'!C22</f>
        <v>Rotary joints</v>
      </c>
      <c r="C150" s="221">
        <f>'PWS-Er'!D22</f>
        <v>0</v>
      </c>
      <c r="D150" s="221">
        <f>'PWS-Er'!E22</f>
        <v>0</v>
      </c>
      <c r="E150" s="221">
        <f>'PWS-Er'!F22</f>
        <v>0</v>
      </c>
      <c r="F150" s="9" t="str">
        <f>'PWS-Er'!G22</f>
        <v>U-shaped</v>
      </c>
      <c r="G150" s="221">
        <f>'PWS-Er'!H22</f>
        <v>1.7320508075688772</v>
      </c>
      <c r="H150" s="81">
        <v>1</v>
      </c>
      <c r="I150" s="220">
        <f t="shared" si="57"/>
        <v>0</v>
      </c>
      <c r="J150" s="220">
        <f t="shared" si="58"/>
        <v>0</v>
      </c>
      <c r="K150" s="220">
        <f t="shared" si="59"/>
        <v>0</v>
      </c>
      <c r="M150" s="20">
        <f t="shared" si="45"/>
        <v>0</v>
      </c>
      <c r="N150" s="20">
        <f t="shared" si="46"/>
        <v>0</v>
      </c>
      <c r="O150" s="20">
        <f t="shared" si="47"/>
        <v>0</v>
      </c>
    </row>
    <row r="151" spans="1:19" ht="45">
      <c r="A151" s="9" t="str">
        <f>'PWS-Er'!B23</f>
        <v>A7-2b</v>
      </c>
      <c r="B151" s="69" t="str">
        <f>'PWS-Er'!C23</f>
        <v>Longitudinal position uncertainty (i.e. standing wave and imperfect field synthesis) for calibration antenna</v>
      </c>
      <c r="C151" s="221">
        <f>'PWS-Er'!D23</f>
        <v>0.12</v>
      </c>
      <c r="D151" s="221">
        <f>'PWS-Er'!E23</f>
        <v>0.12</v>
      </c>
      <c r="E151" s="309">
        <f>'PWS-Er'!F23</f>
        <v>0.15</v>
      </c>
      <c r="F151" s="9" t="str">
        <f>'PWS-Er'!G23</f>
        <v>Rectangular</v>
      </c>
      <c r="G151" s="221">
        <f>'PWS-Er'!H23</f>
        <v>1.7320508075688772</v>
      </c>
      <c r="H151" s="81">
        <v>1</v>
      </c>
      <c r="I151" s="220">
        <f t="shared" si="57"/>
        <v>6.9282032302755092E-2</v>
      </c>
      <c r="J151" s="220">
        <f t="shared" si="58"/>
        <v>6.9282032302755092E-2</v>
      </c>
      <c r="K151" s="309">
        <f t="shared" si="59"/>
        <v>8.6602540378443865E-2</v>
      </c>
      <c r="M151" s="20">
        <f t="shared" si="45"/>
        <v>4.8000000000000004E-3</v>
      </c>
      <c r="N151" s="20">
        <f t="shared" si="46"/>
        <v>4.8000000000000004E-3</v>
      </c>
      <c r="O151" s="20">
        <f t="shared" si="47"/>
        <v>7.4999999999999997E-3</v>
      </c>
      <c r="Q151" s="209" t="s">
        <v>545</v>
      </c>
    </row>
    <row r="152" spans="1:19" ht="22.5">
      <c r="A152" s="9" t="str">
        <f>'PWS-Er'!B24</f>
        <v>A7-4b</v>
      </c>
      <c r="B152" s="69" t="str">
        <f>'PWS-Er'!C24</f>
        <v>QZ ripple with calibration antenna</v>
      </c>
      <c r="C152" s="221">
        <f>'PWS-Er'!D24</f>
        <v>0.2</v>
      </c>
      <c r="D152" s="221">
        <f>'PWS-Er'!E24</f>
        <v>0.2</v>
      </c>
      <c r="E152" s="221">
        <f>'PWS-Er'!F24</f>
        <v>0.2</v>
      </c>
      <c r="F152" s="9" t="str">
        <f>'PWS-Er'!G24</f>
        <v>Rectangular</v>
      </c>
      <c r="G152" s="221">
        <f>'PWS-Er'!H24</f>
        <v>1.7320508075688772</v>
      </c>
      <c r="H152" s="81">
        <v>1</v>
      </c>
      <c r="I152" s="220">
        <f t="shared" si="57"/>
        <v>0.11547005383792516</v>
      </c>
      <c r="J152" s="220">
        <f t="shared" si="58"/>
        <v>0.11547005383792516</v>
      </c>
      <c r="K152" s="220">
        <f t="shared" si="59"/>
        <v>0.11547005383792516</v>
      </c>
      <c r="M152" s="20">
        <f t="shared" si="45"/>
        <v>1.3333333333333336E-2</v>
      </c>
      <c r="N152" s="20">
        <f t="shared" si="46"/>
        <v>1.3333333333333336E-2</v>
      </c>
      <c r="O152" s="20">
        <f t="shared" si="47"/>
        <v>1.3333333333333336E-2</v>
      </c>
    </row>
    <row r="153" spans="1:19" ht="22.5">
      <c r="A153" s="9" t="str">
        <f>'PWS-Er'!B25</f>
        <v>A7-11</v>
      </c>
      <c r="B153" s="69" t="str">
        <f>'PWS-Er'!C25</f>
        <v>Switching uncertainty</v>
      </c>
      <c r="C153" s="221">
        <f>'PWS-Er'!D25</f>
        <v>0.02</v>
      </c>
      <c r="D153" s="221">
        <f>'PWS-Er'!E25</f>
        <v>0.02</v>
      </c>
      <c r="E153" s="221">
        <f>'PWS-Er'!F25</f>
        <v>0.02</v>
      </c>
      <c r="F153" s="9" t="str">
        <f>'PWS-Er'!G25</f>
        <v>Rectangular</v>
      </c>
      <c r="G153" s="221">
        <f>'PWS-Er'!H25</f>
        <v>1.7320508075688772</v>
      </c>
      <c r="H153" s="81">
        <v>1</v>
      </c>
      <c r="I153" s="220">
        <f t="shared" si="57"/>
        <v>1.1547005383792516E-2</v>
      </c>
      <c r="J153" s="220">
        <f t="shared" si="58"/>
        <v>1.1547005383792516E-2</v>
      </c>
      <c r="K153" s="220">
        <f t="shared" si="59"/>
        <v>1.1547005383792516E-2</v>
      </c>
      <c r="M153" s="20">
        <f t="shared" si="45"/>
        <v>1.3333333333333334E-4</v>
      </c>
      <c r="N153" s="20">
        <f t="shared" si="46"/>
        <v>1.3333333333333334E-4</v>
      </c>
      <c r="O153" s="20">
        <f t="shared" si="47"/>
        <v>1.3333333333333334E-4</v>
      </c>
    </row>
    <row r="154" spans="1:19">
      <c r="A154" s="9" t="str">
        <f>'PWS-Er'!B26</f>
        <v>A7-12</v>
      </c>
      <c r="B154" s="69" t="str">
        <f>'PWS-Er'!C26</f>
        <v>Field repeatability</v>
      </c>
      <c r="C154" s="221">
        <f>'PWS-Er'!D26</f>
        <v>0.06</v>
      </c>
      <c r="D154" s="221">
        <f>'PWS-Er'!E26</f>
        <v>0.12</v>
      </c>
      <c r="E154" s="309">
        <f>'PWS-Er'!F26</f>
        <v>0.15</v>
      </c>
      <c r="F154" s="9" t="str">
        <f>'PWS-Er'!G26</f>
        <v>Gaussian</v>
      </c>
      <c r="G154" s="221">
        <f>'PWS-Er'!H26</f>
        <v>1</v>
      </c>
      <c r="H154" s="81">
        <v>1</v>
      </c>
      <c r="I154" s="220">
        <f t="shared" si="57"/>
        <v>0.06</v>
      </c>
      <c r="J154" s="220">
        <f t="shared" si="58"/>
        <v>0.12</v>
      </c>
      <c r="K154" s="309">
        <f t="shared" si="59"/>
        <v>0.15</v>
      </c>
      <c r="M154" s="20">
        <f t="shared" si="45"/>
        <v>3.5999999999999999E-3</v>
      </c>
      <c r="N154" s="20">
        <f t="shared" si="46"/>
        <v>1.44E-2</v>
      </c>
      <c r="O154" s="20">
        <f t="shared" si="47"/>
        <v>2.2499999999999999E-2</v>
      </c>
      <c r="Q154" s="209" t="s">
        <v>545</v>
      </c>
    </row>
    <row r="155" spans="1:19">
      <c r="A155" s="389" t="s">
        <v>31</v>
      </c>
      <c r="B155" s="389"/>
      <c r="C155" s="389"/>
      <c r="D155" s="389"/>
      <c r="E155" s="389"/>
      <c r="F155" s="389"/>
      <c r="G155" s="389"/>
      <c r="H155" s="389"/>
      <c r="I155" s="32">
        <f>M155</f>
        <v>0.5024203087721143</v>
      </c>
      <c r="J155" s="32">
        <f t="shared" ref="J155:J156" si="60">N155</f>
        <v>0.60504256048645044</v>
      </c>
      <c r="K155" s="310">
        <f t="shared" ref="K155:K156" si="61">O155</f>
        <v>0.65917359878360826</v>
      </c>
      <c r="M155" s="43">
        <f>(SUM(M133:M154))^0.5</f>
        <v>0.5024203087721143</v>
      </c>
      <c r="N155" s="43">
        <f>(SUM(N133:N154))^0.5</f>
        <v>0.60504256048645044</v>
      </c>
      <c r="O155" s="43">
        <f>(SUM(O133:O154))^0.5</f>
        <v>0.65917359878360826</v>
      </c>
      <c r="Q155" s="209" t="s">
        <v>545</v>
      </c>
    </row>
    <row r="156" spans="1:19">
      <c r="A156" s="389" t="s">
        <v>32</v>
      </c>
      <c r="B156" s="389"/>
      <c r="C156" s="389"/>
      <c r="D156" s="389"/>
      <c r="E156" s="389"/>
      <c r="F156" s="389"/>
      <c r="G156" s="389"/>
      <c r="H156" s="389"/>
      <c r="I156" s="32">
        <f t="shared" ref="I156" si="62">M156</f>
        <v>0.98474380519334404</v>
      </c>
      <c r="J156" s="32">
        <f t="shared" si="60"/>
        <v>1.1858834185534428</v>
      </c>
      <c r="K156" s="310">
        <f t="shared" si="61"/>
        <v>1.2919802536158722</v>
      </c>
      <c r="M156" s="43">
        <f>M155*1.96</f>
        <v>0.98474380519334404</v>
      </c>
      <c r="N156" s="43">
        <f>N155*1.96</f>
        <v>1.1858834185534428</v>
      </c>
      <c r="O156" s="43">
        <f>O155*1.96</f>
        <v>1.2919802536158722</v>
      </c>
      <c r="Q156" s="209" t="s">
        <v>545</v>
      </c>
    </row>
    <row r="157" spans="1:19">
      <c r="A157" s="425" t="s">
        <v>148</v>
      </c>
      <c r="B157" s="425"/>
      <c r="C157" s="425"/>
      <c r="D157" s="425"/>
      <c r="E157" s="425"/>
      <c r="F157" s="425"/>
      <c r="G157" s="425"/>
      <c r="H157" s="425"/>
      <c r="I157" s="67">
        <v>0.75</v>
      </c>
      <c r="J157" s="67">
        <v>0.75</v>
      </c>
      <c r="K157" s="67">
        <v>0.75</v>
      </c>
      <c r="M157" s="208" t="s">
        <v>368</v>
      </c>
    </row>
    <row r="158" spans="1:19">
      <c r="A158" s="425" t="s">
        <v>149</v>
      </c>
      <c r="B158" s="425"/>
      <c r="C158" s="425"/>
      <c r="D158" s="425"/>
      <c r="E158" s="425"/>
      <c r="F158" s="425"/>
      <c r="G158" s="425"/>
      <c r="H158" s="425"/>
      <c r="I158" s="67">
        <f>((I156^2)+(I157^2))^0.5</f>
        <v>1.2378288903829424</v>
      </c>
      <c r="J158" s="67">
        <f t="shared" ref="J158:K158" si="63">((J156^2)+(J157^2))^0.5</f>
        <v>1.4031462797584577</v>
      </c>
      <c r="K158" s="317">
        <f t="shared" si="63"/>
        <v>1.4938918889040576</v>
      </c>
      <c r="M158" s="208"/>
      <c r="Q158" s="209" t="s">
        <v>545</v>
      </c>
    </row>
    <row r="159" spans="1:19">
      <c r="A159" s="49"/>
      <c r="B159" s="49"/>
      <c r="C159" s="49"/>
      <c r="D159" s="49"/>
      <c r="E159" s="49"/>
      <c r="F159" s="49"/>
      <c r="G159" s="49"/>
      <c r="H159" s="49"/>
      <c r="I159" s="108"/>
      <c r="J159" s="108"/>
      <c r="K159" s="108"/>
      <c r="M159" s="208"/>
      <c r="P159" s="195"/>
      <c r="Q159" s="209"/>
      <c r="R159" s="195"/>
      <c r="S159" s="195"/>
    </row>
    <row r="160" spans="1:19">
      <c r="A160" s="49"/>
      <c r="B160" s="110"/>
      <c r="C160" s="49"/>
      <c r="D160" s="49"/>
      <c r="E160" s="49"/>
      <c r="F160" s="49"/>
      <c r="G160" s="49"/>
      <c r="H160" s="49"/>
      <c r="I160" s="108"/>
      <c r="J160" s="108"/>
      <c r="K160" s="108"/>
      <c r="M160" s="208"/>
      <c r="N160" s="109"/>
      <c r="O160" s="109"/>
    </row>
    <row r="161" spans="1:17">
      <c r="A161" s="422" t="s">
        <v>476</v>
      </c>
      <c r="B161" s="422"/>
      <c r="C161" s="422"/>
      <c r="D161" s="422"/>
      <c r="E161" s="422"/>
      <c r="F161" s="422"/>
      <c r="G161" s="422"/>
      <c r="H161" s="422"/>
      <c r="I161" s="422"/>
      <c r="J161" s="422"/>
      <c r="K161" s="422"/>
      <c r="M161" s="208"/>
      <c r="N161" s="109"/>
      <c r="O161" s="109"/>
    </row>
    <row r="162" spans="1:17">
      <c r="A162" s="429" t="s">
        <v>152</v>
      </c>
      <c r="B162" s="429"/>
      <c r="C162" s="429"/>
      <c r="D162" s="429"/>
      <c r="E162" s="429"/>
      <c r="F162" s="429"/>
      <c r="G162" s="429"/>
      <c r="H162" s="429"/>
      <c r="I162" s="429"/>
      <c r="J162" s="429"/>
      <c r="K162" s="429"/>
      <c r="M162" s="428" t="s">
        <v>103</v>
      </c>
      <c r="N162" s="428"/>
      <c r="O162" s="428"/>
    </row>
    <row r="163" spans="1:17" ht="13.5" customHeight="1">
      <c r="A163" s="382" t="s">
        <v>0</v>
      </c>
      <c r="B163" s="400" t="s">
        <v>1</v>
      </c>
      <c r="C163" s="383" t="s">
        <v>2</v>
      </c>
      <c r="D163" s="383"/>
      <c r="E163" s="383"/>
      <c r="F163" s="382" t="s">
        <v>3</v>
      </c>
      <c r="G163" s="383" t="s">
        <v>4</v>
      </c>
      <c r="H163" s="391" t="s">
        <v>5</v>
      </c>
      <c r="I163" s="389" t="s">
        <v>6</v>
      </c>
      <c r="J163" s="389"/>
      <c r="K163" s="389"/>
      <c r="L163" s="34"/>
      <c r="M163" s="394"/>
      <c r="N163" s="394"/>
      <c r="O163" s="394"/>
    </row>
    <row r="164" spans="1:17" ht="36.75" thickBot="1">
      <c r="A164" s="382"/>
      <c r="B164" s="400"/>
      <c r="C164" s="172" t="s">
        <v>508</v>
      </c>
      <c r="D164" s="173" t="s">
        <v>507</v>
      </c>
      <c r="E164" s="174" t="s">
        <v>509</v>
      </c>
      <c r="F164" s="382"/>
      <c r="G164" s="383"/>
      <c r="H164" s="391"/>
      <c r="I164" s="172" t="s">
        <v>508</v>
      </c>
      <c r="J164" s="173" t="s">
        <v>507</v>
      </c>
      <c r="K164" s="174" t="s">
        <v>509</v>
      </c>
      <c r="L164" s="35"/>
      <c r="M164" s="394"/>
      <c r="N164" s="394"/>
      <c r="O164" s="394"/>
    </row>
    <row r="165" spans="1:17">
      <c r="A165" s="387" t="s">
        <v>7</v>
      </c>
      <c r="B165" s="387"/>
      <c r="C165" s="387"/>
      <c r="D165" s="387"/>
      <c r="E165" s="387"/>
      <c r="F165" s="387"/>
      <c r="G165" s="387"/>
      <c r="H165" s="387"/>
      <c r="I165" s="387"/>
      <c r="J165" s="387"/>
      <c r="K165" s="11"/>
      <c r="L165" s="28"/>
      <c r="M165" s="42"/>
      <c r="N165" s="42"/>
      <c r="O165" s="42"/>
    </row>
    <row r="166" spans="1:17" ht="33.75">
      <c r="A166" s="24" t="str">
        <f>TE!A5</f>
        <v>C1-1</v>
      </c>
      <c r="B166" s="100" t="str">
        <f>TE!B5</f>
        <v>RF power measurement equipment (e.g. spectrum analyzer, power meter)</v>
      </c>
      <c r="C166" s="224">
        <f>TE!C5</f>
        <v>0.14000000000000001</v>
      </c>
      <c r="D166" s="224">
        <f>TE!D5</f>
        <v>0.26</v>
      </c>
      <c r="E166" s="224">
        <f>TE!E5</f>
        <v>0.26</v>
      </c>
      <c r="F166" s="24" t="str">
        <f>TE!F5</f>
        <v>Gaussian</v>
      </c>
      <c r="G166" s="224">
        <f>TE!G5</f>
        <v>1</v>
      </c>
      <c r="H166" s="6">
        <v>1</v>
      </c>
      <c r="I166" s="220">
        <f>C166/$G166</f>
        <v>0.14000000000000001</v>
      </c>
      <c r="J166" s="220">
        <f t="shared" ref="J166:J168" si="64">D166/$G166</f>
        <v>0.26</v>
      </c>
      <c r="K166" s="220">
        <f t="shared" ref="K166:K168" si="65">E166/$G166</f>
        <v>0.26</v>
      </c>
      <c r="L166" s="29"/>
      <c r="M166" s="20">
        <f t="shared" ref="M166:M168" si="66">I166^2</f>
        <v>1.9600000000000003E-2</v>
      </c>
      <c r="N166" s="20">
        <f t="shared" ref="N166:N168" si="67">J166^2</f>
        <v>6.7600000000000007E-2</v>
      </c>
      <c r="O166" s="20">
        <f t="shared" ref="O166:O168" si="68">K166^2</f>
        <v>6.7600000000000007E-2</v>
      </c>
    </row>
    <row r="167" spans="1:17" ht="22.5">
      <c r="A167" s="24" t="str">
        <f>'Reverb-Er'!B9</f>
        <v>A6-1</v>
      </c>
      <c r="B167" s="100" t="str">
        <f>'Reverb-Er'!C9</f>
        <v>Impedance mismatch in the receiving chain</v>
      </c>
      <c r="C167" s="224">
        <f>'Reverb-Er'!D9</f>
        <v>0.2</v>
      </c>
      <c r="D167" s="224">
        <f>'Reverb-Er'!E9</f>
        <v>0.2</v>
      </c>
      <c r="E167" s="224">
        <f>'Reverb-Er'!F9</f>
        <v>0.2</v>
      </c>
      <c r="F167" s="24" t="str">
        <f>'Reverb-Er'!G9</f>
        <v>U-shaped</v>
      </c>
      <c r="G167" s="224">
        <f>'Reverb-Er'!H9</f>
        <v>1.4142135623730951</v>
      </c>
      <c r="H167" s="6">
        <v>1</v>
      </c>
      <c r="I167" s="241">
        <f t="shared" ref="I167:I168" si="69">C167/$G167</f>
        <v>0.1414213562373095</v>
      </c>
      <c r="J167" s="241">
        <f t="shared" si="64"/>
        <v>0.1414213562373095</v>
      </c>
      <c r="K167" s="241">
        <f t="shared" si="65"/>
        <v>0.1414213562373095</v>
      </c>
      <c r="L167" s="29"/>
      <c r="M167" s="20">
        <f t="shared" si="66"/>
        <v>0.02</v>
      </c>
      <c r="N167" s="20">
        <f t="shared" si="67"/>
        <v>0.02</v>
      </c>
      <c r="O167" s="20">
        <f t="shared" si="68"/>
        <v>0.02</v>
      </c>
    </row>
    <row r="168" spans="1:17" ht="22.5">
      <c r="A168" s="24" t="str">
        <f>'Reverb-Er'!B10</f>
        <v>A6-2</v>
      </c>
      <c r="B168" s="100" t="str">
        <f>'Reverb-Er'!C10</f>
        <v>Random uncertainty</v>
      </c>
      <c r="C168" s="224">
        <f>'Reverb-Er'!D10</f>
        <v>0.1</v>
      </c>
      <c r="D168" s="224">
        <f>'Reverb-Er'!E10</f>
        <v>0.1</v>
      </c>
      <c r="E168" s="224">
        <f>'Reverb-Er'!F10</f>
        <v>0.1</v>
      </c>
      <c r="F168" s="24" t="str">
        <f>'Reverb-Er'!G10</f>
        <v>Rectangular</v>
      </c>
      <c r="G168" s="224">
        <f>'Reverb-Er'!H10</f>
        <v>1.7320508075688772</v>
      </c>
      <c r="H168" s="6">
        <v>1</v>
      </c>
      <c r="I168" s="220">
        <f t="shared" si="69"/>
        <v>5.7735026918962581E-2</v>
      </c>
      <c r="J168" s="220">
        <f t="shared" si="64"/>
        <v>5.7735026918962581E-2</v>
      </c>
      <c r="K168" s="220">
        <f t="shared" si="65"/>
        <v>5.7735026918962581E-2</v>
      </c>
      <c r="L168" s="29"/>
      <c r="M168" s="20">
        <f t="shared" si="66"/>
        <v>3.333333333333334E-3</v>
      </c>
      <c r="N168" s="20">
        <f t="shared" si="67"/>
        <v>3.333333333333334E-3</v>
      </c>
      <c r="O168" s="20">
        <f t="shared" si="68"/>
        <v>3.333333333333334E-3</v>
      </c>
    </row>
    <row r="169" spans="1:17">
      <c r="A169" s="387" t="s">
        <v>19</v>
      </c>
      <c r="B169" s="387"/>
      <c r="C169" s="387"/>
      <c r="D169" s="387"/>
      <c r="E169" s="387"/>
      <c r="F169" s="387"/>
      <c r="G169" s="387"/>
      <c r="H169" s="387"/>
      <c r="I169" s="387"/>
      <c r="J169" s="387"/>
      <c r="K169" s="6"/>
      <c r="L169" s="29"/>
      <c r="M169" s="20"/>
      <c r="N169" s="20"/>
      <c r="O169" s="20"/>
    </row>
    <row r="170" spans="1:17" ht="22.5">
      <c r="A170" s="24" t="str">
        <f>'Reverb-Er'!B12</f>
        <v>A6-3</v>
      </c>
      <c r="B170" s="100" t="str">
        <f>'Reverb-Er'!C12</f>
        <v>Reference antenna radiation efficiency</v>
      </c>
      <c r="C170" s="224">
        <f>'Reverb-Er'!D12</f>
        <v>0.2</v>
      </c>
      <c r="D170" s="224">
        <f>'Reverb-Er'!E12</f>
        <v>0.2</v>
      </c>
      <c r="E170" s="224">
        <f>'Reverb-Er'!F12</f>
        <v>0.2</v>
      </c>
      <c r="F170" s="24" t="str">
        <f>'Reverb-Er'!G12</f>
        <v>Gaussian</v>
      </c>
      <c r="G170" s="224">
        <f>'Reverb-Er'!H12</f>
        <v>1</v>
      </c>
      <c r="H170" s="6">
        <v>1</v>
      </c>
      <c r="I170" s="220">
        <f t="shared" ref="I170:I175" si="70">C170/$G170</f>
        <v>0.2</v>
      </c>
      <c r="J170" s="220">
        <f t="shared" ref="J170:J175" si="71">D170/$G170</f>
        <v>0.2</v>
      </c>
      <c r="K170" s="220">
        <f t="shared" ref="K170:K175" si="72">E170/$G170</f>
        <v>0.2</v>
      </c>
      <c r="L170" s="29"/>
      <c r="M170" s="20">
        <f t="shared" ref="M170:O175" si="73">I170^2</f>
        <v>4.0000000000000008E-2</v>
      </c>
      <c r="N170" s="20">
        <f t="shared" si="73"/>
        <v>4.0000000000000008E-2</v>
      </c>
      <c r="O170" s="20">
        <f t="shared" si="73"/>
        <v>4.0000000000000008E-2</v>
      </c>
    </row>
    <row r="171" spans="1:17" ht="33.75">
      <c r="A171" s="24" t="str">
        <f>'Reverb-Er'!B13</f>
        <v>A6-4</v>
      </c>
      <c r="B171" s="100" t="str">
        <f>'Reverb-Er'!C13</f>
        <v>Mean value estimation of reference antenna radiation efficiency</v>
      </c>
      <c r="C171" s="224">
        <f>'Reverb-Er'!D13</f>
        <v>0.15</v>
      </c>
      <c r="D171" s="224">
        <f>'Reverb-Er'!E13</f>
        <v>0.15</v>
      </c>
      <c r="E171" s="224">
        <f>'Reverb-Er'!F13</f>
        <v>0.15</v>
      </c>
      <c r="F171" s="24" t="str">
        <f>'Reverb-Er'!G13</f>
        <v>Gaussian</v>
      </c>
      <c r="G171" s="224">
        <f>'Reverb-Er'!H13</f>
        <v>1</v>
      </c>
      <c r="H171" s="6">
        <v>1</v>
      </c>
      <c r="I171" s="220">
        <f t="shared" si="70"/>
        <v>0.15</v>
      </c>
      <c r="J171" s="220">
        <f t="shared" si="71"/>
        <v>0.15</v>
      </c>
      <c r="K171" s="220">
        <f t="shared" si="72"/>
        <v>0.15</v>
      </c>
      <c r="L171" s="29"/>
      <c r="M171" s="20">
        <f t="shared" si="73"/>
        <v>2.2499999999999999E-2</v>
      </c>
      <c r="N171" s="20">
        <f t="shared" si="73"/>
        <v>2.2499999999999999E-2</v>
      </c>
      <c r="O171" s="20">
        <f t="shared" si="73"/>
        <v>2.2499999999999999E-2</v>
      </c>
    </row>
    <row r="172" spans="1:17" ht="22.5">
      <c r="A172" s="24" t="str">
        <f>TE!A7</f>
        <v>C1-3</v>
      </c>
      <c r="B172" s="100" t="str">
        <f>TE!B7</f>
        <v>Uncertainty of the network analyzer</v>
      </c>
      <c r="C172" s="224">
        <f>TE!C7</f>
        <v>0.13</v>
      </c>
      <c r="D172" s="224">
        <f>TE!D7</f>
        <v>0.2</v>
      </c>
      <c r="E172" s="224">
        <f>TE!E7</f>
        <v>0.2</v>
      </c>
      <c r="F172" s="24" t="str">
        <f>TE!F7</f>
        <v>Gaussian</v>
      </c>
      <c r="G172" s="224">
        <f>TE!G7</f>
        <v>1</v>
      </c>
      <c r="H172" s="6">
        <v>1</v>
      </c>
      <c r="I172" s="220">
        <f t="shared" si="70"/>
        <v>0.13</v>
      </c>
      <c r="J172" s="220">
        <f t="shared" si="71"/>
        <v>0.2</v>
      </c>
      <c r="K172" s="220">
        <f t="shared" si="72"/>
        <v>0.2</v>
      </c>
      <c r="L172" s="29"/>
      <c r="M172" s="20">
        <f t="shared" si="73"/>
        <v>1.6900000000000002E-2</v>
      </c>
      <c r="N172" s="20">
        <f t="shared" si="73"/>
        <v>4.0000000000000008E-2</v>
      </c>
      <c r="O172" s="20">
        <f t="shared" si="73"/>
        <v>4.0000000000000008E-2</v>
      </c>
    </row>
    <row r="173" spans="1:17" ht="22.5">
      <c r="A173" s="24" t="str">
        <f>'Reverb-Er'!B15</f>
        <v>A6-5</v>
      </c>
      <c r="B173" s="100" t="str">
        <f>'Reverb-Er'!C15</f>
        <v>Influence of the reference antenna feed cable</v>
      </c>
      <c r="C173" s="224">
        <f>'Reverb-Er'!D15</f>
        <v>0.2</v>
      </c>
      <c r="D173" s="224">
        <f>'Reverb-Er'!E15</f>
        <v>0.2</v>
      </c>
      <c r="E173" s="224">
        <f>'Reverb-Er'!F15</f>
        <v>0.2</v>
      </c>
      <c r="F173" s="24" t="str">
        <f>'Reverb-Er'!G15</f>
        <v>Gaussian</v>
      </c>
      <c r="G173" s="224">
        <f>'Reverb-Er'!H15</f>
        <v>1</v>
      </c>
      <c r="H173" s="6">
        <v>1</v>
      </c>
      <c r="I173" s="220">
        <f t="shared" si="70"/>
        <v>0.2</v>
      </c>
      <c r="J173" s="220">
        <f t="shared" si="71"/>
        <v>0.2</v>
      </c>
      <c r="K173" s="220">
        <f t="shared" si="72"/>
        <v>0.2</v>
      </c>
      <c r="L173" s="29"/>
      <c r="M173" s="20">
        <f t="shared" si="73"/>
        <v>4.0000000000000008E-2</v>
      </c>
      <c r="N173" s="20">
        <f t="shared" si="73"/>
        <v>4.0000000000000008E-2</v>
      </c>
      <c r="O173" s="20">
        <f t="shared" si="73"/>
        <v>4.0000000000000008E-2</v>
      </c>
    </row>
    <row r="174" spans="1:17" ht="22.5">
      <c r="A174" s="24" t="str">
        <f>'Reverb-Er'!B16</f>
        <v>A6-6</v>
      </c>
      <c r="B174" s="100" t="str">
        <f>'Reverb-Er'!C16</f>
        <v>Mean value estimation of transfer function</v>
      </c>
      <c r="C174" s="224">
        <f>'Reverb-Er'!D16</f>
        <v>0.27</v>
      </c>
      <c r="D174" s="224">
        <f>'Reverb-Er'!E16</f>
        <v>0.27</v>
      </c>
      <c r="E174" s="224">
        <f>'Reverb-Er'!F16</f>
        <v>0.27</v>
      </c>
      <c r="F174" s="24" t="str">
        <f>'Reverb-Er'!G16</f>
        <v>Gaussian</v>
      </c>
      <c r="G174" s="224">
        <f>'Reverb-Er'!H16</f>
        <v>1</v>
      </c>
      <c r="H174" s="6">
        <v>1</v>
      </c>
      <c r="I174" s="220">
        <f t="shared" si="70"/>
        <v>0.27</v>
      </c>
      <c r="J174" s="220">
        <f t="shared" si="71"/>
        <v>0.27</v>
      </c>
      <c r="K174" s="220">
        <f t="shared" si="72"/>
        <v>0.27</v>
      </c>
      <c r="L174" s="29"/>
      <c r="M174" s="20">
        <f t="shared" si="73"/>
        <v>7.2900000000000006E-2</v>
      </c>
      <c r="N174" s="20">
        <f t="shared" si="73"/>
        <v>7.2900000000000006E-2</v>
      </c>
      <c r="O174" s="20">
        <f t="shared" si="73"/>
        <v>7.2900000000000006E-2</v>
      </c>
    </row>
    <row r="175" spans="1:17">
      <c r="A175" s="24" t="str">
        <f>'Reverb-Er'!B17</f>
        <v>A6-7</v>
      </c>
      <c r="B175" s="100" t="str">
        <f>'Reverb-Er'!C17</f>
        <v>Uniformity of transfer function</v>
      </c>
      <c r="C175" s="224">
        <f>'Reverb-Er'!D17</f>
        <v>0.5</v>
      </c>
      <c r="D175" s="224">
        <f>'Reverb-Er'!E17</f>
        <v>0.5</v>
      </c>
      <c r="E175" s="224">
        <f>'Reverb-Er'!F17</f>
        <v>0.5</v>
      </c>
      <c r="F175" s="24" t="str">
        <f>'Reverb-Er'!G17</f>
        <v>Gaussian</v>
      </c>
      <c r="G175" s="224">
        <f>'Reverb-Er'!H17</f>
        <v>1</v>
      </c>
      <c r="H175" s="6">
        <v>1</v>
      </c>
      <c r="I175" s="220">
        <f t="shared" si="70"/>
        <v>0.5</v>
      </c>
      <c r="J175" s="220">
        <f t="shared" si="71"/>
        <v>0.5</v>
      </c>
      <c r="K175" s="220">
        <f t="shared" si="72"/>
        <v>0.5</v>
      </c>
      <c r="L175" s="29"/>
      <c r="M175" s="20">
        <f t="shared" si="73"/>
        <v>0.25</v>
      </c>
      <c r="N175" s="20">
        <f t="shared" si="73"/>
        <v>0.25</v>
      </c>
      <c r="O175" s="20">
        <f t="shared" si="73"/>
        <v>0.25</v>
      </c>
      <c r="Q175" s="427" t="s">
        <v>446</v>
      </c>
    </row>
    <row r="176" spans="1:17">
      <c r="A176" s="389" t="s">
        <v>31</v>
      </c>
      <c r="B176" s="389"/>
      <c r="C176" s="389"/>
      <c r="D176" s="389"/>
      <c r="E176" s="389"/>
      <c r="F176" s="389"/>
      <c r="G176" s="389"/>
      <c r="H176" s="389"/>
      <c r="I176" s="25">
        <f>M176</f>
        <v>0.69658691728551247</v>
      </c>
      <c r="J176" s="25">
        <f t="shared" ref="J176:K177" si="74">N176</f>
        <v>0.74587755921017851</v>
      </c>
      <c r="K176" s="25">
        <f t="shared" si="74"/>
        <v>0.74587755921017851</v>
      </c>
      <c r="L176" s="37"/>
      <c r="M176" s="43">
        <f>(SUM(M166:M175))^0.5</f>
        <v>0.69658691728551247</v>
      </c>
      <c r="N176" s="43">
        <f>(SUM(N166:N175))^0.5</f>
        <v>0.74587755921017851</v>
      </c>
      <c r="O176" s="43">
        <f>(SUM(O166:O175))^0.5</f>
        <v>0.74587755921017851</v>
      </c>
      <c r="Q176" s="427"/>
    </row>
    <row r="177" spans="1:17">
      <c r="A177" s="389" t="s">
        <v>32</v>
      </c>
      <c r="B177" s="389"/>
      <c r="C177" s="389"/>
      <c r="D177" s="389"/>
      <c r="E177" s="389"/>
      <c r="F177" s="389"/>
      <c r="G177" s="389"/>
      <c r="H177" s="389"/>
      <c r="I177" s="32">
        <f t="shared" ref="I177" si="75">M177</f>
        <v>1.3653103578796044</v>
      </c>
      <c r="J177" s="32">
        <f t="shared" si="74"/>
        <v>1.4619200160519499</v>
      </c>
      <c r="K177" s="32">
        <f t="shared" si="74"/>
        <v>1.4619200160519499</v>
      </c>
      <c r="L177" s="37"/>
      <c r="M177" s="43">
        <f>M176*1.96</f>
        <v>1.3653103578796044</v>
      </c>
      <c r="N177" s="43">
        <f>N176*1.96</f>
        <v>1.4619200160519499</v>
      </c>
      <c r="O177" s="43">
        <f>O176*1.96</f>
        <v>1.4619200160519499</v>
      </c>
      <c r="Q177" s="427"/>
    </row>
    <row r="180" spans="1:17">
      <c r="J180" s="2">
        <f>0.14*G167</f>
        <v>0.19798989873223333</v>
      </c>
    </row>
  </sheetData>
  <mergeCells count="93">
    <mergeCell ref="A116:H116"/>
    <mergeCell ref="A121:K121"/>
    <mergeCell ref="A169:J169"/>
    <mergeCell ref="A176:H176"/>
    <mergeCell ref="A177:H177"/>
    <mergeCell ref="A117:H117"/>
    <mergeCell ref="A118:H118"/>
    <mergeCell ref="A162:K162"/>
    <mergeCell ref="I130:K130"/>
    <mergeCell ref="A165:J165"/>
    <mergeCell ref="G163:G164"/>
    <mergeCell ref="H163:H164"/>
    <mergeCell ref="F130:F131"/>
    <mergeCell ref="C122:E122"/>
    <mergeCell ref="A124:K124"/>
    <mergeCell ref="F122:F123"/>
    <mergeCell ref="P115:P118"/>
    <mergeCell ref="Q175:Q177"/>
    <mergeCell ref="M162:O164"/>
    <mergeCell ref="M129:O131"/>
    <mergeCell ref="M121:O123"/>
    <mergeCell ref="G122:G123"/>
    <mergeCell ref="H122:H123"/>
    <mergeCell ref="I122:K122"/>
    <mergeCell ref="A125:K125"/>
    <mergeCell ref="A129:K129"/>
    <mergeCell ref="A128:K128"/>
    <mergeCell ref="A122:A123"/>
    <mergeCell ref="B122:B123"/>
    <mergeCell ref="A130:A131"/>
    <mergeCell ref="B130:B131"/>
    <mergeCell ref="C130:E130"/>
    <mergeCell ref="G130:G131"/>
    <mergeCell ref="H130:H131"/>
    <mergeCell ref="A132:K132"/>
    <mergeCell ref="A141:K141"/>
    <mergeCell ref="I163:K163"/>
    <mergeCell ref="A155:H155"/>
    <mergeCell ref="A156:H156"/>
    <mergeCell ref="A157:H157"/>
    <mergeCell ref="A158:H158"/>
    <mergeCell ref="A163:A164"/>
    <mergeCell ref="B163:B164"/>
    <mergeCell ref="C163:E163"/>
    <mergeCell ref="F163:F164"/>
    <mergeCell ref="A161:K161"/>
    <mergeCell ref="A115:H115"/>
    <mergeCell ref="A50:J50"/>
    <mergeCell ref="A57:J57"/>
    <mergeCell ref="A70:H70"/>
    <mergeCell ref="A71:H71"/>
    <mergeCell ref="A77:K77"/>
    <mergeCell ref="A72:H72"/>
    <mergeCell ref="A73:H73"/>
    <mergeCell ref="G78:G79"/>
    <mergeCell ref="H78:H79"/>
    <mergeCell ref="I78:K78"/>
    <mergeCell ref="A80:J80"/>
    <mergeCell ref="A106:J106"/>
    <mergeCell ref="A76:K76"/>
    <mergeCell ref="M77:O79"/>
    <mergeCell ref="A78:A79"/>
    <mergeCell ref="B78:B79"/>
    <mergeCell ref="C78:E78"/>
    <mergeCell ref="F78:F79"/>
    <mergeCell ref="A16:J16"/>
    <mergeCell ref="A26:J26"/>
    <mergeCell ref="A40:H40"/>
    <mergeCell ref="A41:H41"/>
    <mergeCell ref="M47:O49"/>
    <mergeCell ref="A48:A49"/>
    <mergeCell ref="B48:B49"/>
    <mergeCell ref="C48:E48"/>
    <mergeCell ref="F48:F49"/>
    <mergeCell ref="G48:G49"/>
    <mergeCell ref="H48:H49"/>
    <mergeCell ref="I48:K48"/>
    <mergeCell ref="A47:K47"/>
    <mergeCell ref="A42:H42"/>
    <mergeCell ref="A43:H43"/>
    <mergeCell ref="A46:K46"/>
    <mergeCell ref="B1:B2"/>
    <mergeCell ref="C1:E1"/>
    <mergeCell ref="A13:K13"/>
    <mergeCell ref="M13:O15"/>
    <mergeCell ref="A14:A15"/>
    <mergeCell ref="B14:B15"/>
    <mergeCell ref="C14:E14"/>
    <mergeCell ref="F14:F15"/>
    <mergeCell ref="G14:G15"/>
    <mergeCell ref="H14:H15"/>
    <mergeCell ref="I14:K14"/>
    <mergeCell ref="A12:K12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zoomScaleNormal="100" workbookViewId="0"/>
  </sheetViews>
  <sheetFormatPr defaultColWidth="9.140625" defaultRowHeight="15"/>
  <cols>
    <col min="1" max="1" width="7.85546875" style="2" customWidth="1"/>
    <col min="2" max="2" width="23.42578125" style="214" customWidth="1"/>
    <col min="3" max="5" width="6.140625" style="2" customWidth="1"/>
    <col min="6" max="6" width="9.140625" style="2"/>
    <col min="7" max="7" width="6.140625" style="2" customWidth="1"/>
    <col min="8" max="8" width="3" style="2" customWidth="1"/>
    <col min="9" max="11" width="6.140625" style="2" customWidth="1"/>
    <col min="12" max="12" width="3.42578125" style="33" customWidth="1"/>
    <col min="13" max="15" width="5" style="2" customWidth="1"/>
    <col min="16" max="16" width="3" style="2" customWidth="1"/>
    <col min="17" max="17" width="33.7109375" style="205" customWidth="1"/>
    <col min="18" max="16384" width="9.140625" style="2"/>
  </cols>
  <sheetData>
    <row r="1" spans="1:17">
      <c r="B1" s="420" t="s">
        <v>522</v>
      </c>
      <c r="C1" s="420"/>
      <c r="D1" s="420"/>
      <c r="E1" s="420"/>
      <c r="Q1" s="209"/>
    </row>
    <row r="2" spans="1:17">
      <c r="B2" s="412" t="s">
        <v>84</v>
      </c>
      <c r="C2" s="424" t="s">
        <v>131</v>
      </c>
      <c r="D2" s="424"/>
      <c r="E2" s="424"/>
      <c r="Q2" s="204" t="s">
        <v>443</v>
      </c>
    </row>
    <row r="3" spans="1:17" ht="36.75" thickBot="1">
      <c r="B3" s="412"/>
      <c r="C3" s="172" t="s">
        <v>508</v>
      </c>
      <c r="D3" s="173" t="s">
        <v>507</v>
      </c>
      <c r="E3" s="174" t="s">
        <v>509</v>
      </c>
    </row>
    <row r="4" spans="1:17">
      <c r="B4" s="70" t="s">
        <v>179</v>
      </c>
      <c r="C4" s="145">
        <f>I44</f>
        <v>1.1484385225165517</v>
      </c>
      <c r="D4" s="145">
        <f>J44</f>
        <v>1.2963786792446101</v>
      </c>
      <c r="E4" s="145">
        <f>K44</f>
        <v>1.2963786792446101</v>
      </c>
    </row>
    <row r="5" spans="1:17">
      <c r="B5" s="70" t="s">
        <v>35</v>
      </c>
      <c r="C5" s="145">
        <f>I74</f>
        <v>1.3853899468688708</v>
      </c>
      <c r="D5" s="145">
        <f t="shared" ref="D5:E5" si="0">J74</f>
        <v>1.5104199487842225</v>
      </c>
      <c r="E5" s="145">
        <f t="shared" si="0"/>
        <v>1.5104199487842225</v>
      </c>
    </row>
    <row r="6" spans="1:17">
      <c r="B6" s="70" t="s">
        <v>85</v>
      </c>
      <c r="C6" s="145">
        <f>I119</f>
        <v>1.261064170486216</v>
      </c>
      <c r="D6" s="145">
        <f t="shared" ref="D6:E6" si="1">J119</f>
        <v>1.3343320584037877</v>
      </c>
      <c r="E6" s="145">
        <f t="shared" si="1"/>
        <v>1.3343320584037877</v>
      </c>
    </row>
    <row r="7" spans="1:17">
      <c r="B7" s="70" t="s">
        <v>129</v>
      </c>
      <c r="C7" s="145"/>
      <c r="D7" s="145"/>
      <c r="E7" s="145"/>
    </row>
    <row r="8" spans="1:17">
      <c r="B8" s="70" t="s">
        <v>146</v>
      </c>
      <c r="C8" s="145">
        <f>I152</f>
        <v>1.2378288903829424</v>
      </c>
      <c r="D8" s="145">
        <f t="shared" ref="D8:E8" si="2">J152</f>
        <v>1.4031462797584577</v>
      </c>
      <c r="E8" s="311">
        <f t="shared" si="2"/>
        <v>1.4938918889040576</v>
      </c>
      <c r="Q8" s="209" t="s">
        <v>545</v>
      </c>
    </row>
    <row r="9" spans="1:17">
      <c r="B9" s="70" t="s">
        <v>159</v>
      </c>
      <c r="C9" s="145">
        <f>I171</f>
        <v>1.3653103578796044</v>
      </c>
      <c r="D9" s="145">
        <f t="shared" ref="D9:E9" si="3">J171</f>
        <v>1.4619200160519499</v>
      </c>
      <c r="E9" s="145">
        <f t="shared" si="3"/>
        <v>1.4619200160519499</v>
      </c>
    </row>
    <row r="10" spans="1:17">
      <c r="B10" s="213" t="str">
        <f>EIRP!B9</f>
        <v>Common maximum accepted test system uncertainty</v>
      </c>
      <c r="C10" s="61">
        <v>2.2000000000000002</v>
      </c>
      <c r="D10" s="61">
        <v>2.7</v>
      </c>
      <c r="E10" s="75">
        <v>2.7</v>
      </c>
    </row>
    <row r="11" spans="1:17">
      <c r="B11" s="230"/>
      <c r="C11" s="59"/>
      <c r="D11" s="59"/>
      <c r="E11" s="234"/>
      <c r="Q11" s="209"/>
    </row>
    <row r="12" spans="1:17">
      <c r="B12" s="230"/>
      <c r="C12" s="59"/>
      <c r="D12" s="59"/>
      <c r="E12" s="234"/>
      <c r="Q12" s="209"/>
    </row>
    <row r="13" spans="1:17">
      <c r="A13" s="411" t="s">
        <v>478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</row>
    <row r="14" spans="1:17">
      <c r="A14" s="396" t="s">
        <v>179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M14" s="394" t="s">
        <v>103</v>
      </c>
      <c r="N14" s="394"/>
      <c r="O14" s="394"/>
    </row>
    <row r="15" spans="1:17">
      <c r="A15" s="382" t="s">
        <v>0</v>
      </c>
      <c r="B15" s="400" t="s">
        <v>1</v>
      </c>
      <c r="C15" s="383" t="s">
        <v>2</v>
      </c>
      <c r="D15" s="383"/>
      <c r="E15" s="383"/>
      <c r="F15" s="382" t="s">
        <v>3</v>
      </c>
      <c r="G15" s="383" t="s">
        <v>4</v>
      </c>
      <c r="H15" s="391" t="s">
        <v>5</v>
      </c>
      <c r="I15" s="389" t="s">
        <v>6</v>
      </c>
      <c r="J15" s="389"/>
      <c r="K15" s="389"/>
      <c r="L15" s="34"/>
      <c r="M15" s="394"/>
      <c r="N15" s="394"/>
      <c r="O15" s="394"/>
    </row>
    <row r="16" spans="1:17" s="1" customFormat="1" ht="36.75" thickBot="1">
      <c r="A16" s="382"/>
      <c r="B16" s="400"/>
      <c r="C16" s="172" t="s">
        <v>508</v>
      </c>
      <c r="D16" s="173" t="s">
        <v>507</v>
      </c>
      <c r="E16" s="174" t="s">
        <v>509</v>
      </c>
      <c r="F16" s="382"/>
      <c r="G16" s="383"/>
      <c r="H16" s="391"/>
      <c r="I16" s="172" t="s">
        <v>508</v>
      </c>
      <c r="J16" s="173" t="s">
        <v>507</v>
      </c>
      <c r="K16" s="174" t="s">
        <v>509</v>
      </c>
      <c r="L16" s="35"/>
      <c r="M16" s="394"/>
      <c r="N16" s="394"/>
      <c r="O16" s="394"/>
      <c r="Q16" s="205"/>
    </row>
    <row r="17" spans="1:17">
      <c r="A17" s="387" t="s">
        <v>7</v>
      </c>
      <c r="B17" s="387"/>
      <c r="C17" s="387"/>
      <c r="D17" s="387"/>
      <c r="E17" s="387"/>
      <c r="F17" s="387"/>
      <c r="G17" s="387"/>
      <c r="H17" s="387"/>
      <c r="I17" s="387"/>
      <c r="J17" s="387"/>
      <c r="K17" s="11"/>
      <c r="L17" s="28"/>
      <c r="M17" s="19"/>
      <c r="N17" s="19"/>
      <c r="O17" s="19"/>
      <c r="Q17" s="206"/>
    </row>
    <row r="18" spans="1:17" ht="33.75">
      <c r="A18" s="8" t="str">
        <f>'IA-Er'!B5</f>
        <v>A1-1</v>
      </c>
      <c r="B18" s="9" t="str">
        <f>'IA-Er'!C5</f>
        <v>Positioning misalignment between the AAS BS and the reference antenna</v>
      </c>
      <c r="C18" s="221">
        <f>'IA-Er'!D5</f>
        <v>0.03</v>
      </c>
      <c r="D18" s="221">
        <f>'IA-Er'!E5</f>
        <v>0.03</v>
      </c>
      <c r="E18" s="221">
        <f>'IA-Er'!F5</f>
        <v>0.03</v>
      </c>
      <c r="F18" s="8" t="str">
        <f>'IA-Er'!G5</f>
        <v>Rectangular</v>
      </c>
      <c r="G18" s="221">
        <f>'IA-Er'!H5</f>
        <v>1.7320508075688772</v>
      </c>
      <c r="H18" s="6">
        <v>1</v>
      </c>
      <c r="I18" s="220">
        <f>C18/$G18</f>
        <v>1.7320508075688773E-2</v>
      </c>
      <c r="J18" s="220">
        <f t="shared" ref="J18:K33" si="4">D18/$G18</f>
        <v>1.7320508075688773E-2</v>
      </c>
      <c r="K18" s="220">
        <f t="shared" si="4"/>
        <v>1.7320508075688773E-2</v>
      </c>
      <c r="L18" s="29"/>
      <c r="M18" s="20">
        <f t="shared" ref="M18:M40" si="5">I18^2</f>
        <v>3.0000000000000003E-4</v>
      </c>
      <c r="N18" s="20">
        <f t="shared" ref="N18:N40" si="6">J18^2</f>
        <v>3.0000000000000003E-4</v>
      </c>
      <c r="O18" s="20">
        <f t="shared" ref="O18:O40" si="7">K18^2</f>
        <v>3.0000000000000003E-4</v>
      </c>
    </row>
    <row r="19" spans="1:17" ht="33.75">
      <c r="A19" s="8" t="str">
        <f>'IA-Er'!B6</f>
        <v>A1-2</v>
      </c>
      <c r="B19" s="9" t="str">
        <f>'IA-Er'!C6</f>
        <v>Pointing misalignment between the AAS BS and the receiving antenna</v>
      </c>
      <c r="C19" s="221">
        <f>'IA-Er'!D6</f>
        <v>0.3</v>
      </c>
      <c r="D19" s="221">
        <f>'IA-Er'!E6</f>
        <v>0.3</v>
      </c>
      <c r="E19" s="221">
        <f>'IA-Er'!F6</f>
        <v>0.3</v>
      </c>
      <c r="F19" s="8" t="str">
        <f>'IA-Er'!G6</f>
        <v>Rectangular</v>
      </c>
      <c r="G19" s="221">
        <f>'IA-Er'!H6</f>
        <v>1.7320508075688772</v>
      </c>
      <c r="H19" s="6">
        <v>1</v>
      </c>
      <c r="I19" s="220">
        <f t="shared" ref="I19:I26" si="8">C19/$G19</f>
        <v>0.17320508075688773</v>
      </c>
      <c r="J19" s="220">
        <f t="shared" si="4"/>
        <v>0.17320508075688773</v>
      </c>
      <c r="K19" s="220">
        <f t="shared" si="4"/>
        <v>0.17320508075688773</v>
      </c>
      <c r="L19" s="29"/>
      <c r="M19" s="20">
        <f t="shared" si="5"/>
        <v>0.03</v>
      </c>
      <c r="N19" s="20">
        <f t="shared" si="6"/>
        <v>0.03</v>
      </c>
      <c r="O19" s="20">
        <f t="shared" si="7"/>
        <v>0.03</v>
      </c>
    </row>
    <row r="20" spans="1:17">
      <c r="A20" s="8" t="str">
        <f>'IA-Er'!B7</f>
        <v>A1-3</v>
      </c>
      <c r="B20" s="9" t="str">
        <f>'IA-Er'!C7</f>
        <v>Quality of quiet zone</v>
      </c>
      <c r="C20" s="221">
        <f>'IA-Er'!D7</f>
        <v>0.1</v>
      </c>
      <c r="D20" s="221">
        <f>'IA-Er'!E7</f>
        <v>0.1</v>
      </c>
      <c r="E20" s="221">
        <f>'IA-Er'!F7</f>
        <v>0.1</v>
      </c>
      <c r="F20" s="8" t="str">
        <f>'IA-Er'!G7</f>
        <v>Gaussian</v>
      </c>
      <c r="G20" s="221">
        <f>'IA-Er'!H7</f>
        <v>1</v>
      </c>
      <c r="H20" s="6">
        <v>1</v>
      </c>
      <c r="I20" s="220">
        <f t="shared" si="8"/>
        <v>0.1</v>
      </c>
      <c r="J20" s="220">
        <f t="shared" si="4"/>
        <v>0.1</v>
      </c>
      <c r="K20" s="220">
        <f t="shared" si="4"/>
        <v>0.1</v>
      </c>
      <c r="L20" s="29"/>
      <c r="M20" s="20">
        <f t="shared" si="5"/>
        <v>1.0000000000000002E-2</v>
      </c>
      <c r="N20" s="20">
        <f t="shared" si="6"/>
        <v>1.0000000000000002E-2</v>
      </c>
      <c r="O20" s="20">
        <f t="shared" si="7"/>
        <v>1.0000000000000002E-2</v>
      </c>
    </row>
    <row r="21" spans="1:17" ht="33.75">
      <c r="A21" s="8" t="str">
        <f>'IA-Er'!B8</f>
        <v>A1-4a</v>
      </c>
      <c r="B21" s="9" t="str">
        <f>'IA-Er'!C8</f>
        <v>Polarization mismatch between the AAS BS and the receiving antenna</v>
      </c>
      <c r="C21" s="221">
        <f>'IA-Er'!D8</f>
        <v>0.01</v>
      </c>
      <c r="D21" s="221">
        <f>'IA-Er'!E8</f>
        <v>0.01</v>
      </c>
      <c r="E21" s="221">
        <f>'IA-Er'!F8</f>
        <v>0.01</v>
      </c>
      <c r="F21" s="8" t="str">
        <f>'IA-Er'!G8</f>
        <v>Rectangular</v>
      </c>
      <c r="G21" s="221">
        <f>'IA-Er'!H8</f>
        <v>1.7320508075688772</v>
      </c>
      <c r="H21" s="6">
        <v>1</v>
      </c>
      <c r="I21" s="220">
        <f t="shared" si="8"/>
        <v>5.773502691896258E-3</v>
      </c>
      <c r="J21" s="220">
        <f t="shared" si="4"/>
        <v>5.773502691896258E-3</v>
      </c>
      <c r="K21" s="220">
        <f t="shared" si="4"/>
        <v>5.773502691896258E-3</v>
      </c>
      <c r="L21" s="29"/>
      <c r="M21" s="20">
        <f t="shared" si="5"/>
        <v>3.3333333333333335E-5</v>
      </c>
      <c r="N21" s="20">
        <f t="shared" si="6"/>
        <v>3.3333333333333335E-5</v>
      </c>
      <c r="O21" s="20">
        <f t="shared" si="7"/>
        <v>3.3333333333333335E-5</v>
      </c>
    </row>
    <row r="22" spans="1:17" ht="33.75">
      <c r="A22" s="8" t="str">
        <f>'IA-Er'!B9</f>
        <v>A1-5</v>
      </c>
      <c r="B22" s="9" t="str">
        <f>'IA-Er'!C9</f>
        <v>Mutual coupling between the AAS BS and the receiving antenna</v>
      </c>
      <c r="C22" s="221">
        <f>'IA-Er'!D9</f>
        <v>0</v>
      </c>
      <c r="D22" s="221">
        <f>'IA-Er'!E9</f>
        <v>0</v>
      </c>
      <c r="E22" s="221">
        <f>'IA-Er'!F9</f>
        <v>0</v>
      </c>
      <c r="F22" s="8" t="str">
        <f>'IA-Er'!G9</f>
        <v>Rectangular</v>
      </c>
      <c r="G22" s="221">
        <f>'IA-Er'!H9</f>
        <v>1.7320508075688772</v>
      </c>
      <c r="H22" s="6">
        <v>1</v>
      </c>
      <c r="I22" s="220">
        <f t="shared" si="8"/>
        <v>0</v>
      </c>
      <c r="J22" s="220">
        <f t="shared" si="4"/>
        <v>0</v>
      </c>
      <c r="K22" s="220">
        <f t="shared" si="4"/>
        <v>0</v>
      </c>
      <c r="L22" s="29"/>
      <c r="M22" s="20">
        <f t="shared" si="5"/>
        <v>0</v>
      </c>
      <c r="N22" s="20">
        <f t="shared" si="6"/>
        <v>0</v>
      </c>
      <c r="O22" s="20">
        <f t="shared" si="7"/>
        <v>0</v>
      </c>
    </row>
    <row r="23" spans="1:17">
      <c r="A23" s="8" t="str">
        <f>'IA-Er'!B10</f>
        <v>A1-6</v>
      </c>
      <c r="B23" s="9" t="str">
        <f>'IA-Er'!C10</f>
        <v>Phase curvature</v>
      </c>
      <c r="C23" s="221">
        <f>'IA-Er'!D10</f>
        <v>0.05</v>
      </c>
      <c r="D23" s="221">
        <f>'IA-Er'!E10</f>
        <v>0.05</v>
      </c>
      <c r="E23" s="221">
        <f>'IA-Er'!F10</f>
        <v>0.05</v>
      </c>
      <c r="F23" s="8" t="str">
        <f>'IA-Er'!G10</f>
        <v>Gaussian</v>
      </c>
      <c r="G23" s="221">
        <f>'IA-Er'!H10</f>
        <v>1</v>
      </c>
      <c r="H23" s="6">
        <v>1</v>
      </c>
      <c r="I23" s="220">
        <f t="shared" si="8"/>
        <v>0.05</v>
      </c>
      <c r="J23" s="220">
        <f t="shared" si="4"/>
        <v>0.05</v>
      </c>
      <c r="K23" s="220">
        <f t="shared" si="4"/>
        <v>0.05</v>
      </c>
      <c r="L23" s="29"/>
      <c r="M23" s="20">
        <f t="shared" si="5"/>
        <v>2.5000000000000005E-3</v>
      </c>
      <c r="N23" s="20">
        <f t="shared" si="6"/>
        <v>2.5000000000000005E-3</v>
      </c>
      <c r="O23" s="20">
        <f t="shared" si="7"/>
        <v>2.5000000000000005E-3</v>
      </c>
    </row>
    <row r="24" spans="1:17" ht="33.75">
      <c r="A24" s="8" t="str">
        <f>TE!A5</f>
        <v>C1-1</v>
      </c>
      <c r="B24" s="9" t="str">
        <f>TE!B5</f>
        <v>RF power measurement equipment (e.g. spectrum analyzer, power meter)</v>
      </c>
      <c r="C24" s="221">
        <f>TE!C5</f>
        <v>0.14000000000000001</v>
      </c>
      <c r="D24" s="221">
        <f>TE!D5</f>
        <v>0.26</v>
      </c>
      <c r="E24" s="221">
        <f>TE!E5</f>
        <v>0.26</v>
      </c>
      <c r="F24" s="102" t="str">
        <f>TE!F5</f>
        <v>Gaussian</v>
      </c>
      <c r="G24" s="221">
        <f>TE!G5</f>
        <v>1</v>
      </c>
      <c r="H24" s="6">
        <v>1</v>
      </c>
      <c r="I24" s="220">
        <f t="shared" si="8"/>
        <v>0.14000000000000001</v>
      </c>
      <c r="J24" s="220">
        <f t="shared" si="4"/>
        <v>0.26</v>
      </c>
      <c r="K24" s="220">
        <f t="shared" si="4"/>
        <v>0.26</v>
      </c>
      <c r="L24" s="29"/>
      <c r="M24" s="20">
        <f t="shared" si="5"/>
        <v>1.9600000000000003E-2</v>
      </c>
      <c r="N24" s="20">
        <f t="shared" si="6"/>
        <v>6.7600000000000007E-2</v>
      </c>
      <c r="O24" s="20">
        <f t="shared" si="7"/>
        <v>6.7600000000000007E-2</v>
      </c>
    </row>
    <row r="25" spans="1:17" ht="22.5">
      <c r="A25" s="8" t="str">
        <f>'IA-Er'!B12</f>
        <v>A1-7</v>
      </c>
      <c r="B25" s="9" t="str">
        <f>'IA-Er'!C12</f>
        <v>Impedance mismatch in the receiving chain</v>
      </c>
      <c r="C25" s="221">
        <f>'IA-Er'!D12</f>
        <v>0.14000000000000001</v>
      </c>
      <c r="D25" s="221">
        <f>'IA-Er'!E12</f>
        <v>0.33</v>
      </c>
      <c r="E25" s="221">
        <f>'IA-Er'!F12</f>
        <v>0.33</v>
      </c>
      <c r="F25" s="8" t="str">
        <f>'IA-Er'!G12</f>
        <v>U-shaped</v>
      </c>
      <c r="G25" s="221">
        <f>'IA-Er'!H12</f>
        <v>1.4142135623730951</v>
      </c>
      <c r="H25" s="6">
        <v>1</v>
      </c>
      <c r="I25" s="220">
        <f t="shared" si="8"/>
        <v>9.899494936611665E-2</v>
      </c>
      <c r="J25" s="220">
        <f t="shared" si="4"/>
        <v>0.23334523779156069</v>
      </c>
      <c r="K25" s="220">
        <f t="shared" si="4"/>
        <v>0.23334523779156069</v>
      </c>
      <c r="L25" s="29"/>
      <c r="M25" s="20">
        <f t="shared" si="5"/>
        <v>9.7999999999999997E-3</v>
      </c>
      <c r="N25" s="20">
        <f t="shared" si="6"/>
        <v>5.4450000000000005E-2</v>
      </c>
      <c r="O25" s="20">
        <f t="shared" si="7"/>
        <v>5.4450000000000005E-2</v>
      </c>
    </row>
    <row r="26" spans="1:17" ht="22.5">
      <c r="A26" s="8" t="str">
        <f>'IA-Er'!B13</f>
        <v>A1-8</v>
      </c>
      <c r="B26" s="9" t="str">
        <f>'IA-Er'!C13</f>
        <v>Random uncertainty</v>
      </c>
      <c r="C26" s="221">
        <f>'IA-Er'!D13</f>
        <v>0.1</v>
      </c>
      <c r="D26" s="221">
        <f>'IA-Er'!E13</f>
        <v>0.1</v>
      </c>
      <c r="E26" s="221">
        <f>'IA-Er'!F13</f>
        <v>0.1</v>
      </c>
      <c r="F26" s="8" t="str">
        <f>'IA-Er'!G13</f>
        <v>Rectangular</v>
      </c>
      <c r="G26" s="221">
        <f>'IA-Er'!H13</f>
        <v>1.7320508075688772</v>
      </c>
      <c r="H26" s="6">
        <v>1</v>
      </c>
      <c r="I26" s="220">
        <f t="shared" si="8"/>
        <v>5.7735026918962581E-2</v>
      </c>
      <c r="J26" s="220">
        <f t="shared" si="4"/>
        <v>5.7735026918962581E-2</v>
      </c>
      <c r="K26" s="220">
        <f t="shared" si="4"/>
        <v>5.7735026918962581E-2</v>
      </c>
      <c r="L26" s="29"/>
      <c r="M26" s="20">
        <f t="shared" si="5"/>
        <v>3.333333333333334E-3</v>
      </c>
      <c r="N26" s="20">
        <f t="shared" si="6"/>
        <v>3.333333333333334E-3</v>
      </c>
      <c r="O26" s="20">
        <f t="shared" si="7"/>
        <v>3.333333333333334E-3</v>
      </c>
    </row>
    <row r="27" spans="1:17">
      <c r="A27" s="387" t="s">
        <v>19</v>
      </c>
      <c r="B27" s="387"/>
      <c r="C27" s="387"/>
      <c r="D27" s="387"/>
      <c r="E27" s="387"/>
      <c r="F27" s="387"/>
      <c r="G27" s="387"/>
      <c r="H27" s="387"/>
      <c r="I27" s="387"/>
      <c r="J27" s="387"/>
      <c r="K27" s="11"/>
      <c r="L27" s="28"/>
      <c r="M27" s="20">
        <f t="shared" si="5"/>
        <v>0</v>
      </c>
      <c r="N27" s="20">
        <f t="shared" si="6"/>
        <v>0</v>
      </c>
      <c r="O27" s="20">
        <f t="shared" si="7"/>
        <v>0</v>
      </c>
    </row>
    <row r="28" spans="1:17" ht="33.75">
      <c r="A28" s="8" t="str">
        <f>'IA-Er'!B20</f>
        <v>A1-9</v>
      </c>
      <c r="B28" s="9" t="str">
        <f>'IA-Er'!C20</f>
        <v>Impedance mismatch between the receiving antenna and the network analyzer</v>
      </c>
      <c r="C28" s="221">
        <f>'IA-Er'!D20</f>
        <v>0.05</v>
      </c>
      <c r="D28" s="221">
        <f>'IA-Er'!E20</f>
        <v>0.05</v>
      </c>
      <c r="E28" s="221">
        <f>'IA-Er'!F20</f>
        <v>0.05</v>
      </c>
      <c r="F28" s="8" t="str">
        <f>'IA-Er'!G20</f>
        <v>U-shaped</v>
      </c>
      <c r="G28" s="221">
        <f>'IA-Er'!H20</f>
        <v>1.4142135623730951</v>
      </c>
      <c r="H28" s="6">
        <v>1</v>
      </c>
      <c r="I28" s="220">
        <f t="shared" ref="I28:K40" si="9">C28/$G28</f>
        <v>3.5355339059327376E-2</v>
      </c>
      <c r="J28" s="220">
        <f t="shared" si="9"/>
        <v>3.5355339059327376E-2</v>
      </c>
      <c r="K28" s="220">
        <f t="shared" si="4"/>
        <v>3.5355339059327376E-2</v>
      </c>
      <c r="L28" s="29"/>
      <c r="M28" s="20">
        <f t="shared" si="5"/>
        <v>1.25E-3</v>
      </c>
      <c r="N28" s="20">
        <f t="shared" si="6"/>
        <v>1.25E-3</v>
      </c>
      <c r="O28" s="20">
        <f t="shared" si="7"/>
        <v>1.25E-3</v>
      </c>
    </row>
    <row r="29" spans="1:17" ht="45">
      <c r="A29" s="8" t="str">
        <f>'IA-Er'!B21</f>
        <v>A1-10</v>
      </c>
      <c r="B29" s="9" t="str">
        <f>'IA-Er'!C21</f>
        <v>Positioning and pointing misalignment between the reference antenna and the receiving antenna</v>
      </c>
      <c r="C29" s="221">
        <f>'IA-Er'!D21</f>
        <v>0.01</v>
      </c>
      <c r="D29" s="221">
        <f>'IA-Er'!E21</f>
        <v>0.01</v>
      </c>
      <c r="E29" s="221">
        <f>'IA-Er'!F21</f>
        <v>0.01</v>
      </c>
      <c r="F29" s="8" t="str">
        <f>'IA-Er'!G21</f>
        <v>Rectangular</v>
      </c>
      <c r="G29" s="221">
        <f>'IA-Er'!H21</f>
        <v>1.7320508075688772</v>
      </c>
      <c r="H29" s="6">
        <v>1</v>
      </c>
      <c r="I29" s="220">
        <f t="shared" si="9"/>
        <v>5.773502691896258E-3</v>
      </c>
      <c r="J29" s="220">
        <f t="shared" si="9"/>
        <v>5.773502691896258E-3</v>
      </c>
      <c r="K29" s="220">
        <f t="shared" si="4"/>
        <v>5.773502691896258E-3</v>
      </c>
      <c r="L29" s="29"/>
      <c r="M29" s="20">
        <f t="shared" si="5"/>
        <v>3.3333333333333335E-5</v>
      </c>
      <c r="N29" s="20">
        <f t="shared" si="6"/>
        <v>3.3333333333333335E-5</v>
      </c>
      <c r="O29" s="20">
        <f t="shared" si="7"/>
        <v>3.3333333333333335E-5</v>
      </c>
    </row>
    <row r="30" spans="1:17" ht="33.75">
      <c r="A30" s="8" t="str">
        <f>'IA-Er'!B22</f>
        <v>A1-11</v>
      </c>
      <c r="B30" s="9" t="str">
        <f>'IA-Er'!C22</f>
        <v>Impedance mismatch between the reference antenna and the network analyzer.</v>
      </c>
      <c r="C30" s="221">
        <f>'IA-Er'!D22</f>
        <v>0.05</v>
      </c>
      <c r="D30" s="221">
        <f>'IA-Er'!E22</f>
        <v>0.05</v>
      </c>
      <c r="E30" s="221">
        <f>'IA-Er'!F22</f>
        <v>0.05</v>
      </c>
      <c r="F30" s="8" t="str">
        <f>'IA-Er'!G22</f>
        <v>U-shaped</v>
      </c>
      <c r="G30" s="221">
        <f>'IA-Er'!H22</f>
        <v>1.4142135623730951</v>
      </c>
      <c r="H30" s="6">
        <v>1</v>
      </c>
      <c r="I30" s="220">
        <f t="shared" si="9"/>
        <v>3.5355339059327376E-2</v>
      </c>
      <c r="J30" s="220">
        <f t="shared" si="9"/>
        <v>3.5355339059327376E-2</v>
      </c>
      <c r="K30" s="220">
        <f t="shared" si="4"/>
        <v>3.5355339059327376E-2</v>
      </c>
      <c r="L30" s="29"/>
      <c r="M30" s="20">
        <f t="shared" si="5"/>
        <v>1.25E-3</v>
      </c>
      <c r="N30" s="20">
        <f t="shared" si="6"/>
        <v>1.25E-3</v>
      </c>
      <c r="O30" s="20">
        <f t="shared" si="7"/>
        <v>1.25E-3</v>
      </c>
    </row>
    <row r="31" spans="1:17">
      <c r="A31" s="8" t="str">
        <f>'IA-Er'!B23</f>
        <v>A1-3</v>
      </c>
      <c r="B31" s="9" t="str">
        <f>'IA-Er'!C23</f>
        <v>Quality of quiet zone</v>
      </c>
      <c r="C31" s="221">
        <f>'IA-Er'!D23</f>
        <v>0.1</v>
      </c>
      <c r="D31" s="221">
        <f>'IA-Er'!E23</f>
        <v>0.1</v>
      </c>
      <c r="E31" s="221">
        <f>'IA-Er'!F23</f>
        <v>0.1</v>
      </c>
      <c r="F31" s="8" t="str">
        <f>'IA-Er'!G23</f>
        <v>Gaussian</v>
      </c>
      <c r="G31" s="221">
        <f>'IA-Er'!H23</f>
        <v>1</v>
      </c>
      <c r="H31" s="6">
        <v>1</v>
      </c>
      <c r="I31" s="220">
        <f t="shared" si="9"/>
        <v>0.1</v>
      </c>
      <c r="J31" s="220">
        <f t="shared" si="9"/>
        <v>0.1</v>
      </c>
      <c r="K31" s="220">
        <f t="shared" si="4"/>
        <v>0.1</v>
      </c>
      <c r="L31" s="29"/>
      <c r="M31" s="20">
        <f t="shared" si="5"/>
        <v>1.0000000000000002E-2</v>
      </c>
      <c r="N31" s="20">
        <f t="shared" si="6"/>
        <v>1.0000000000000002E-2</v>
      </c>
      <c r="O31" s="20">
        <f t="shared" si="7"/>
        <v>1.0000000000000002E-2</v>
      </c>
    </row>
    <row r="32" spans="1:17" ht="33.75">
      <c r="A32" s="8" t="str">
        <f>'IA-Er'!B24</f>
        <v>A1-4b</v>
      </c>
      <c r="B32" s="9" t="str">
        <f>'IA-Er'!C24</f>
        <v>Polarization mismatch between the reference antenna and the receiving antenna</v>
      </c>
      <c r="C32" s="221">
        <f>'IA-Er'!D24</f>
        <v>0.01</v>
      </c>
      <c r="D32" s="221">
        <f>'IA-Er'!E24</f>
        <v>0.01</v>
      </c>
      <c r="E32" s="221">
        <f>'IA-Er'!F24</f>
        <v>0.01</v>
      </c>
      <c r="F32" s="8" t="str">
        <f>'IA-Er'!G24</f>
        <v>Rectangular</v>
      </c>
      <c r="G32" s="221">
        <f>'IA-Er'!H24</f>
        <v>1.7320508075688772</v>
      </c>
      <c r="H32" s="6">
        <v>1</v>
      </c>
      <c r="I32" s="220">
        <f t="shared" si="9"/>
        <v>5.773502691896258E-3</v>
      </c>
      <c r="J32" s="220">
        <f t="shared" si="9"/>
        <v>5.773502691896258E-3</v>
      </c>
      <c r="K32" s="220">
        <f t="shared" si="4"/>
        <v>5.773502691896258E-3</v>
      </c>
      <c r="L32" s="29"/>
      <c r="M32" s="20">
        <f t="shared" si="5"/>
        <v>3.3333333333333335E-5</v>
      </c>
      <c r="N32" s="20">
        <f t="shared" si="6"/>
        <v>3.3333333333333335E-5</v>
      </c>
      <c r="O32" s="20">
        <f t="shared" si="7"/>
        <v>3.3333333333333335E-5</v>
      </c>
    </row>
    <row r="33" spans="1:17" ht="33.75">
      <c r="A33" s="8" t="str">
        <f>'IA-Er'!B25</f>
        <v>A1-5</v>
      </c>
      <c r="B33" s="9" t="str">
        <f>'IA-Er'!C25</f>
        <v>Mutual coupling between the reference antenna and the receiving antenna</v>
      </c>
      <c r="C33" s="221">
        <f>'IA-Er'!D25</f>
        <v>0</v>
      </c>
      <c r="D33" s="221">
        <f>'IA-Er'!E25</f>
        <v>0</v>
      </c>
      <c r="E33" s="221">
        <f>'IA-Er'!F25</f>
        <v>0</v>
      </c>
      <c r="F33" s="8" t="str">
        <f>'IA-Er'!G25</f>
        <v>Rectangular</v>
      </c>
      <c r="G33" s="221">
        <f>'IA-Er'!H25</f>
        <v>1.7320508075688772</v>
      </c>
      <c r="H33" s="6">
        <v>1</v>
      </c>
      <c r="I33" s="220">
        <f t="shared" si="9"/>
        <v>0</v>
      </c>
      <c r="J33" s="220">
        <f t="shared" si="9"/>
        <v>0</v>
      </c>
      <c r="K33" s="220">
        <f t="shared" si="4"/>
        <v>0</v>
      </c>
      <c r="L33" s="29"/>
      <c r="M33" s="20">
        <f t="shared" si="5"/>
        <v>0</v>
      </c>
      <c r="N33" s="20">
        <f t="shared" si="6"/>
        <v>0</v>
      </c>
      <c r="O33" s="20">
        <f t="shared" si="7"/>
        <v>0</v>
      </c>
    </row>
    <row r="34" spans="1:17">
      <c r="A34" s="8" t="str">
        <f>'IA-Er'!B26</f>
        <v>A1-6</v>
      </c>
      <c r="B34" s="9" t="str">
        <f>'IA-Er'!C26</f>
        <v>Phase curvature</v>
      </c>
      <c r="C34" s="221">
        <f>'IA-Er'!D26</f>
        <v>0.05</v>
      </c>
      <c r="D34" s="221">
        <f>'IA-Er'!E26</f>
        <v>0.05</v>
      </c>
      <c r="E34" s="221">
        <f>'IA-Er'!F26</f>
        <v>0.05</v>
      </c>
      <c r="F34" s="8" t="str">
        <f>'IA-Er'!G26</f>
        <v>Gaussian</v>
      </c>
      <c r="G34" s="221">
        <f>'IA-Er'!H26</f>
        <v>1</v>
      </c>
      <c r="H34" s="6">
        <v>1</v>
      </c>
      <c r="I34" s="220">
        <f t="shared" si="9"/>
        <v>0.05</v>
      </c>
      <c r="J34" s="220">
        <f t="shared" si="9"/>
        <v>0.05</v>
      </c>
      <c r="K34" s="220">
        <f t="shared" si="9"/>
        <v>0.05</v>
      </c>
      <c r="L34" s="29"/>
      <c r="M34" s="20">
        <f t="shared" si="5"/>
        <v>2.5000000000000005E-3</v>
      </c>
      <c r="N34" s="20">
        <f t="shared" si="6"/>
        <v>2.5000000000000005E-3</v>
      </c>
      <c r="O34" s="20">
        <f t="shared" si="7"/>
        <v>2.5000000000000005E-3</v>
      </c>
    </row>
    <row r="35" spans="1:17" ht="22.5">
      <c r="A35" s="8" t="str">
        <f>TE!A7</f>
        <v>C1-3</v>
      </c>
      <c r="B35" s="9" t="str">
        <f>TE!B7</f>
        <v>Uncertainty of the network analyzer</v>
      </c>
      <c r="C35" s="221">
        <f>TE!C7</f>
        <v>0.13</v>
      </c>
      <c r="D35" s="221">
        <f>TE!D7</f>
        <v>0.2</v>
      </c>
      <c r="E35" s="221">
        <f>TE!E7</f>
        <v>0.2</v>
      </c>
      <c r="F35" s="8" t="str">
        <f>TE!F7</f>
        <v>Gaussian</v>
      </c>
      <c r="G35" s="221">
        <f>TE!G7</f>
        <v>1</v>
      </c>
      <c r="H35" s="6">
        <v>1</v>
      </c>
      <c r="I35" s="220">
        <f t="shared" si="9"/>
        <v>0.13</v>
      </c>
      <c r="J35" s="220">
        <f t="shared" si="9"/>
        <v>0.2</v>
      </c>
      <c r="K35" s="220">
        <f t="shared" si="9"/>
        <v>0.2</v>
      </c>
      <c r="L35" s="29"/>
      <c r="M35" s="20">
        <f t="shared" si="5"/>
        <v>1.6900000000000002E-2</v>
      </c>
      <c r="N35" s="20">
        <f t="shared" si="6"/>
        <v>4.0000000000000008E-2</v>
      </c>
      <c r="O35" s="20">
        <f t="shared" si="7"/>
        <v>4.0000000000000008E-2</v>
      </c>
    </row>
    <row r="36" spans="1:17" ht="22.5">
      <c r="A36" s="8" t="str">
        <f>'IA-Er'!B28</f>
        <v>A1-12</v>
      </c>
      <c r="B36" s="9" t="str">
        <f>'IA-Er'!C28</f>
        <v>Influence of the reference antenna feed cable</v>
      </c>
      <c r="C36" s="221">
        <f>'IA-Er'!D28</f>
        <v>0.05</v>
      </c>
      <c r="D36" s="221">
        <f>'IA-Er'!E28</f>
        <v>0.05</v>
      </c>
      <c r="E36" s="221">
        <f>'IA-Er'!F28</f>
        <v>0.05</v>
      </c>
      <c r="F36" s="8" t="str">
        <f>'IA-Er'!G28</f>
        <v>Rectangular</v>
      </c>
      <c r="G36" s="221">
        <f>'IA-Er'!H28</f>
        <v>1.7320508075688772</v>
      </c>
      <c r="H36" s="6">
        <v>1</v>
      </c>
      <c r="I36" s="220">
        <f t="shared" si="9"/>
        <v>2.8867513459481291E-2</v>
      </c>
      <c r="J36" s="220">
        <f t="shared" si="9"/>
        <v>2.8867513459481291E-2</v>
      </c>
      <c r="K36" s="220">
        <f t="shared" si="9"/>
        <v>2.8867513459481291E-2</v>
      </c>
      <c r="L36" s="29"/>
      <c r="M36" s="20">
        <f t="shared" si="5"/>
        <v>8.333333333333335E-4</v>
      </c>
      <c r="N36" s="20">
        <f t="shared" si="6"/>
        <v>8.333333333333335E-4</v>
      </c>
      <c r="O36" s="20">
        <f t="shared" si="7"/>
        <v>8.333333333333335E-4</v>
      </c>
    </row>
    <row r="37" spans="1:17" ht="22.5">
      <c r="A37" s="8" t="str">
        <f>'IA-Er'!B29</f>
        <v>A1-13</v>
      </c>
      <c r="B37" s="9" t="str">
        <f>'IA-Er'!C29</f>
        <v>Reference antenna feed cable loss measurement uncertainty</v>
      </c>
      <c r="C37" s="221">
        <f>'IA-Er'!D29</f>
        <v>0.06</v>
      </c>
      <c r="D37" s="221">
        <f>'IA-Er'!E29</f>
        <v>0.06</v>
      </c>
      <c r="E37" s="221">
        <f>'IA-Er'!F29</f>
        <v>0.06</v>
      </c>
      <c r="F37" s="8" t="str">
        <f>'IA-Er'!G29</f>
        <v>Gaussian</v>
      </c>
      <c r="G37" s="221">
        <f>'IA-Er'!H29</f>
        <v>1</v>
      </c>
      <c r="H37" s="6">
        <v>1</v>
      </c>
      <c r="I37" s="220">
        <f t="shared" si="9"/>
        <v>0.06</v>
      </c>
      <c r="J37" s="220">
        <f t="shared" si="9"/>
        <v>0.06</v>
      </c>
      <c r="K37" s="220">
        <f t="shared" si="9"/>
        <v>0.06</v>
      </c>
      <c r="L37" s="29"/>
      <c r="M37" s="20">
        <f t="shared" si="5"/>
        <v>3.5999999999999999E-3</v>
      </c>
      <c r="N37" s="20">
        <f t="shared" si="6"/>
        <v>3.5999999999999999E-3</v>
      </c>
      <c r="O37" s="20">
        <f t="shared" si="7"/>
        <v>3.5999999999999999E-3</v>
      </c>
    </row>
    <row r="38" spans="1:17" ht="22.5">
      <c r="A38" s="8" t="str">
        <f>'IA-Er'!B30</f>
        <v>A1-14</v>
      </c>
      <c r="B38" s="9" t="str">
        <f>'IA-Er'!C30</f>
        <v>Influence of the receiving antenna feed cable</v>
      </c>
      <c r="C38" s="221">
        <f>'IA-Er'!D30</f>
        <v>0.05</v>
      </c>
      <c r="D38" s="221">
        <f>'IA-Er'!E30</f>
        <v>0.05</v>
      </c>
      <c r="E38" s="221">
        <f>'IA-Er'!F30</f>
        <v>0.05</v>
      </c>
      <c r="F38" s="8" t="str">
        <f>'IA-Er'!G30</f>
        <v>Rectangular</v>
      </c>
      <c r="G38" s="221">
        <f>'IA-Er'!H30</f>
        <v>1.7320508075688772</v>
      </c>
      <c r="H38" s="6">
        <v>1</v>
      </c>
      <c r="I38" s="220">
        <f t="shared" si="9"/>
        <v>2.8867513459481291E-2</v>
      </c>
      <c r="J38" s="220">
        <f t="shared" si="9"/>
        <v>2.8867513459481291E-2</v>
      </c>
      <c r="K38" s="220">
        <f t="shared" si="9"/>
        <v>2.8867513459481291E-2</v>
      </c>
      <c r="L38" s="29"/>
      <c r="M38" s="20">
        <f t="shared" si="5"/>
        <v>8.333333333333335E-4</v>
      </c>
      <c r="N38" s="20">
        <f t="shared" si="6"/>
        <v>8.333333333333335E-4</v>
      </c>
      <c r="O38" s="20">
        <f t="shared" si="7"/>
        <v>8.333333333333335E-4</v>
      </c>
    </row>
    <row r="39" spans="1:17" ht="22.5">
      <c r="A39" s="8" t="str">
        <f>TE!A8</f>
        <v>C1-4</v>
      </c>
      <c r="B39" s="9" t="str">
        <f>TE!B8</f>
        <v>Uncertainty of the absolute gain of the reference antenna</v>
      </c>
      <c r="C39" s="221">
        <f>TE!C8</f>
        <v>0.50229473419497439</v>
      </c>
      <c r="D39" s="221">
        <f>TE!D8</f>
        <v>0.4330127018922193</v>
      </c>
      <c r="E39" s="221">
        <f>TE!E8</f>
        <v>0.4330127018922193</v>
      </c>
      <c r="F39" s="8" t="str">
        <f>TE!F8</f>
        <v>Rectangular</v>
      </c>
      <c r="G39" s="221">
        <f>TE!G8</f>
        <v>1.7320508075688772</v>
      </c>
      <c r="H39" s="6">
        <v>1</v>
      </c>
      <c r="I39" s="220">
        <f t="shared" si="9"/>
        <v>0.28999999999999998</v>
      </c>
      <c r="J39" s="220">
        <f t="shared" si="9"/>
        <v>0.25</v>
      </c>
      <c r="K39" s="220">
        <f t="shared" si="9"/>
        <v>0.25</v>
      </c>
      <c r="L39" s="29"/>
      <c r="M39" s="20">
        <f t="shared" si="5"/>
        <v>8.4099999999999994E-2</v>
      </c>
      <c r="N39" s="20">
        <f t="shared" si="6"/>
        <v>6.25E-2</v>
      </c>
      <c r="O39" s="20">
        <f t="shared" si="7"/>
        <v>6.25E-2</v>
      </c>
    </row>
    <row r="40" spans="1:17" ht="22.5">
      <c r="A40" s="8" t="str">
        <f>'IA-Er'!B32</f>
        <v>A1-15</v>
      </c>
      <c r="B40" s="9" t="str">
        <f>'IA-Er'!C32</f>
        <v>Uncertainty of the absolute gain of the receiving antenna</v>
      </c>
      <c r="C40" s="221">
        <f>'IA-Er'!D32</f>
        <v>0</v>
      </c>
      <c r="D40" s="221">
        <f>'IA-Er'!E32</f>
        <v>0</v>
      </c>
      <c r="E40" s="221">
        <f>'IA-Er'!F32</f>
        <v>0</v>
      </c>
      <c r="F40" s="8" t="str">
        <f>'IA-Er'!G32</f>
        <v>Rectangular</v>
      </c>
      <c r="G40" s="221">
        <f>'IA-Er'!H32</f>
        <v>1.7320508075688772</v>
      </c>
      <c r="H40" s="6">
        <v>1</v>
      </c>
      <c r="I40" s="220">
        <f t="shared" si="9"/>
        <v>0</v>
      </c>
      <c r="J40" s="220">
        <f t="shared" si="9"/>
        <v>0</v>
      </c>
      <c r="K40" s="220">
        <f t="shared" si="9"/>
        <v>0</v>
      </c>
      <c r="L40" s="29"/>
      <c r="M40" s="20">
        <f t="shared" si="5"/>
        <v>0</v>
      </c>
      <c r="N40" s="20">
        <f t="shared" si="6"/>
        <v>0</v>
      </c>
      <c r="O40" s="20">
        <f t="shared" si="7"/>
        <v>0</v>
      </c>
    </row>
    <row r="41" spans="1:17">
      <c r="A41" s="389" t="s">
        <v>31</v>
      </c>
      <c r="B41" s="389"/>
      <c r="C41" s="389"/>
      <c r="D41" s="389"/>
      <c r="E41" s="389"/>
      <c r="F41" s="389"/>
      <c r="G41" s="389"/>
      <c r="H41" s="389"/>
      <c r="I41" s="7">
        <f t="shared" ref="I41:K42" si="10">M41</f>
        <v>0.44373415464667582</v>
      </c>
      <c r="J41" s="7">
        <f>N41</f>
        <v>0.53949050037975643</v>
      </c>
      <c r="K41" s="7">
        <f>O41</f>
        <v>0.53949050037975643</v>
      </c>
      <c r="L41" s="30"/>
      <c r="M41" s="20">
        <f>(SUM(M18:M40))^0.5</f>
        <v>0.44373415464667582</v>
      </c>
      <c r="N41" s="20">
        <f>(SUM(N18:N40))^0.5</f>
        <v>0.53949050037975643</v>
      </c>
      <c r="O41" s="20">
        <f>(SUM(O18:O40))^0.5</f>
        <v>0.53949050037975643</v>
      </c>
    </row>
    <row r="42" spans="1:17">
      <c r="A42" s="389" t="s">
        <v>130</v>
      </c>
      <c r="B42" s="389"/>
      <c r="C42" s="389"/>
      <c r="D42" s="389"/>
      <c r="E42" s="389"/>
      <c r="F42" s="389"/>
      <c r="G42" s="389"/>
      <c r="H42" s="389"/>
      <c r="I42" s="7">
        <f t="shared" si="10"/>
        <v>0.86971894310748454</v>
      </c>
      <c r="J42" s="7">
        <f t="shared" si="10"/>
        <v>1.0574013807443225</v>
      </c>
      <c r="K42" s="7">
        <f t="shared" si="10"/>
        <v>1.0574013807443225</v>
      </c>
      <c r="L42" s="30"/>
      <c r="M42" s="20">
        <f>M41*1.96</f>
        <v>0.86971894310748454</v>
      </c>
      <c r="N42" s="20">
        <f>N41*1.96</f>
        <v>1.0574013807443225</v>
      </c>
      <c r="O42" s="20">
        <f>O41*1.96</f>
        <v>1.0574013807443225</v>
      </c>
    </row>
    <row r="43" spans="1:17">
      <c r="A43" s="425" t="s">
        <v>148</v>
      </c>
      <c r="B43" s="425"/>
      <c r="C43" s="425"/>
      <c r="D43" s="425"/>
      <c r="E43" s="425"/>
      <c r="F43" s="425"/>
      <c r="G43" s="425"/>
      <c r="H43" s="425"/>
      <c r="I43" s="51">
        <v>0.75</v>
      </c>
      <c r="J43" s="51">
        <v>0.75</v>
      </c>
      <c r="K43" s="51">
        <v>0.75</v>
      </c>
    </row>
    <row r="44" spans="1:17">
      <c r="A44" s="425" t="s">
        <v>149</v>
      </c>
      <c r="B44" s="425"/>
      <c r="C44" s="425"/>
      <c r="D44" s="425"/>
      <c r="E44" s="425"/>
      <c r="F44" s="425"/>
      <c r="G44" s="425"/>
      <c r="H44" s="425"/>
      <c r="I44" s="51">
        <f>((I42^2)+(I43^2))^0.5</f>
        <v>1.1484385225165517</v>
      </c>
      <c r="J44" s="51">
        <f t="shared" ref="J44:K44" si="11">((J42^2)+(J43^2))^0.5</f>
        <v>1.2963786792446101</v>
      </c>
      <c r="K44" s="51">
        <f t="shared" si="11"/>
        <v>1.2963786792446101</v>
      </c>
      <c r="M44" s="53" t="s">
        <v>375</v>
      </c>
    </row>
    <row r="45" spans="1:17">
      <c r="A45" s="49"/>
      <c r="B45" s="216"/>
      <c r="C45" s="49"/>
      <c r="D45" s="49"/>
      <c r="E45" s="49"/>
      <c r="F45" s="49"/>
      <c r="G45" s="49"/>
      <c r="H45" s="49"/>
    </row>
    <row r="46" spans="1:17">
      <c r="A46" s="49"/>
      <c r="B46" s="216"/>
      <c r="C46" s="49"/>
      <c r="D46" s="49"/>
      <c r="E46" s="49"/>
      <c r="F46" s="49"/>
      <c r="G46" s="49"/>
      <c r="H46" s="49"/>
      <c r="Q46" s="209"/>
    </row>
    <row r="47" spans="1:17">
      <c r="A47" s="411" t="s">
        <v>479</v>
      </c>
      <c r="B47" s="411"/>
      <c r="C47" s="411"/>
      <c r="D47" s="411"/>
      <c r="E47" s="411"/>
      <c r="F47" s="411"/>
      <c r="G47" s="411"/>
      <c r="H47" s="411"/>
      <c r="I47" s="411"/>
      <c r="J47" s="411"/>
      <c r="K47" s="411"/>
    </row>
    <row r="48" spans="1:17">
      <c r="A48" s="395" t="s">
        <v>35</v>
      </c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M48" s="394" t="s">
        <v>103</v>
      </c>
      <c r="N48" s="394"/>
      <c r="O48" s="394"/>
    </row>
    <row r="49" spans="1:15">
      <c r="A49" s="382" t="s">
        <v>0</v>
      </c>
      <c r="B49" s="400" t="s">
        <v>1</v>
      </c>
      <c r="C49" s="383" t="s">
        <v>2</v>
      </c>
      <c r="D49" s="383"/>
      <c r="E49" s="383"/>
      <c r="F49" s="382" t="s">
        <v>3</v>
      </c>
      <c r="G49" s="383" t="s">
        <v>4</v>
      </c>
      <c r="H49" s="391" t="s">
        <v>5</v>
      </c>
      <c r="I49" s="389" t="s">
        <v>6</v>
      </c>
      <c r="J49" s="389"/>
      <c r="K49" s="389"/>
      <c r="L49" s="34"/>
      <c r="M49" s="394"/>
      <c r="N49" s="394"/>
      <c r="O49" s="394"/>
    </row>
    <row r="50" spans="1:15" ht="36.75" thickBot="1">
      <c r="A50" s="382"/>
      <c r="B50" s="400"/>
      <c r="C50" s="172" t="s">
        <v>508</v>
      </c>
      <c r="D50" s="173" t="s">
        <v>507</v>
      </c>
      <c r="E50" s="174" t="s">
        <v>509</v>
      </c>
      <c r="F50" s="382"/>
      <c r="G50" s="383"/>
      <c r="H50" s="391"/>
      <c r="I50" s="172" t="s">
        <v>508</v>
      </c>
      <c r="J50" s="173" t="s">
        <v>507</v>
      </c>
      <c r="K50" s="174" t="s">
        <v>509</v>
      </c>
      <c r="L50" s="35"/>
      <c r="M50" s="394"/>
      <c r="N50" s="394"/>
      <c r="O50" s="394"/>
    </row>
    <row r="51" spans="1:15">
      <c r="A51" s="387" t="s">
        <v>7</v>
      </c>
      <c r="B51" s="387"/>
      <c r="C51" s="387"/>
      <c r="D51" s="387"/>
      <c r="E51" s="387"/>
      <c r="F51" s="387"/>
      <c r="G51" s="387"/>
      <c r="H51" s="387"/>
      <c r="I51" s="387"/>
      <c r="J51" s="387"/>
      <c r="K51" s="11"/>
      <c r="L51" s="28"/>
      <c r="M51" s="19"/>
      <c r="N51" s="19"/>
      <c r="O51" s="19"/>
    </row>
    <row r="52" spans="1:15" ht="22.5">
      <c r="A52" s="8" t="str">
        <f>'CATR-Er'!B6</f>
        <v>A2-18</v>
      </c>
      <c r="B52" s="9" t="str">
        <f>'CATR-Er'!C6</f>
        <v>Misalignment DUT &amp; pointing error for TRP</v>
      </c>
      <c r="C52" s="221">
        <f>'CATR-Er'!D6</f>
        <v>0.3</v>
      </c>
      <c r="D52" s="221">
        <f>'CATR-Er'!E6</f>
        <v>0.3</v>
      </c>
      <c r="E52" s="221">
        <f>'CATR-Er'!F6</f>
        <v>0.3</v>
      </c>
      <c r="F52" s="142" t="str">
        <f>'CATR-Er'!G6</f>
        <v>Rectangular</v>
      </c>
      <c r="G52" s="221">
        <f>'CATR-Er'!H6</f>
        <v>1.7320508075688772</v>
      </c>
      <c r="H52" s="8">
        <v>1</v>
      </c>
      <c r="I52" s="220">
        <f t="shared" ref="I52:K56" si="12">C52/$G52</f>
        <v>0.17320508075688773</v>
      </c>
      <c r="J52" s="220">
        <f t="shared" si="12"/>
        <v>0.17320508075688773</v>
      </c>
      <c r="K52" s="220">
        <f t="shared" si="12"/>
        <v>0.17320508075688773</v>
      </c>
      <c r="L52" s="36"/>
      <c r="M52" s="20">
        <f>I52^2</f>
        <v>0.03</v>
      </c>
      <c r="N52" s="20">
        <f>J52^2</f>
        <v>0.03</v>
      </c>
      <c r="O52" s="20">
        <f>K52^2</f>
        <v>0.03</v>
      </c>
    </row>
    <row r="53" spans="1:15" ht="33.75">
      <c r="A53" s="16" t="str">
        <f>TE!A5</f>
        <v>C1-1</v>
      </c>
      <c r="B53" s="215" t="str">
        <f>TE!B5</f>
        <v>RF power measurement equipment (e.g. spectrum analyzer, power meter)</v>
      </c>
      <c r="C53" s="222">
        <f>TE!C5</f>
        <v>0.14000000000000001</v>
      </c>
      <c r="D53" s="222">
        <f>TE!D5</f>
        <v>0.26</v>
      </c>
      <c r="E53" s="222">
        <f>TE!E5</f>
        <v>0.26</v>
      </c>
      <c r="F53" s="126" t="str">
        <f>TE!F5</f>
        <v>Gaussian</v>
      </c>
      <c r="G53" s="222">
        <f>TE!G5</f>
        <v>1</v>
      </c>
      <c r="H53" s="8">
        <v>1</v>
      </c>
      <c r="I53" s="220">
        <f t="shared" si="12"/>
        <v>0.14000000000000001</v>
      </c>
      <c r="J53" s="220">
        <f t="shared" si="12"/>
        <v>0.26</v>
      </c>
      <c r="K53" s="220">
        <f t="shared" si="12"/>
        <v>0.26</v>
      </c>
      <c r="L53" s="36"/>
      <c r="M53" s="20">
        <f t="shared" ref="M53:O70" si="13">I53^2</f>
        <v>1.9600000000000003E-2</v>
      </c>
      <c r="N53" s="20">
        <f t="shared" si="13"/>
        <v>6.7600000000000007E-2</v>
      </c>
      <c r="O53" s="20">
        <f t="shared" si="13"/>
        <v>6.7600000000000007E-2</v>
      </c>
    </row>
    <row r="54" spans="1:15" ht="22.5">
      <c r="A54" s="8" t="str">
        <f>'CATR-Er'!B8</f>
        <v>A2-2a</v>
      </c>
      <c r="B54" s="9" t="str">
        <f>'CATR-Er'!C8</f>
        <v>Standing wave between DUT and test range antenna</v>
      </c>
      <c r="C54" s="221">
        <f>'CATR-Er'!D8</f>
        <v>0.21</v>
      </c>
      <c r="D54" s="221">
        <f>'CATR-Er'!E8</f>
        <v>0.21</v>
      </c>
      <c r="E54" s="221">
        <f>'CATR-Er'!F8</f>
        <v>0.21</v>
      </c>
      <c r="F54" s="8" t="str">
        <f>'CATR-Er'!G8</f>
        <v>U-shaped</v>
      </c>
      <c r="G54" s="221">
        <f>'CATR-Er'!H8</f>
        <v>1.4142135623730951</v>
      </c>
      <c r="H54" s="8">
        <v>1</v>
      </c>
      <c r="I54" s="220">
        <f t="shared" si="12"/>
        <v>0.14849242404917495</v>
      </c>
      <c r="J54" s="220">
        <f t="shared" si="12"/>
        <v>0.14849242404917495</v>
      </c>
      <c r="K54" s="220">
        <f t="shared" si="12"/>
        <v>0.14849242404917495</v>
      </c>
      <c r="L54" s="36"/>
      <c r="M54" s="20">
        <f t="shared" si="13"/>
        <v>2.2049999999999993E-2</v>
      </c>
      <c r="N54" s="20">
        <f t="shared" si="13"/>
        <v>2.2049999999999993E-2</v>
      </c>
      <c r="O54" s="20">
        <f t="shared" si="13"/>
        <v>2.2049999999999993E-2</v>
      </c>
    </row>
    <row r="55" spans="1:15" ht="33.75">
      <c r="A55" s="8" t="str">
        <f>'CATR-Er'!B9</f>
        <v>A2-3</v>
      </c>
      <c r="B55" s="9" t="str">
        <f>'CATR-Er'!C9</f>
        <v>RF leakage (SGH connector terminated &amp; test range antenna connector cable terminated)</v>
      </c>
      <c r="C55" s="221">
        <f>'CATR-Er'!D9</f>
        <v>1.1999999999999999E-3</v>
      </c>
      <c r="D55" s="221">
        <f>'CATR-Er'!E9</f>
        <v>1.1999999999999999E-3</v>
      </c>
      <c r="E55" s="221">
        <f>'CATR-Er'!F9</f>
        <v>1.1999999999999999E-3</v>
      </c>
      <c r="F55" s="8" t="str">
        <f>'CATR-Er'!G9</f>
        <v>Gaussian</v>
      </c>
      <c r="G55" s="221">
        <f>'CATR-Er'!H9</f>
        <v>1</v>
      </c>
      <c r="H55" s="8">
        <v>1</v>
      </c>
      <c r="I55" s="220">
        <f t="shared" si="12"/>
        <v>1.1999999999999999E-3</v>
      </c>
      <c r="J55" s="220">
        <f t="shared" si="12"/>
        <v>1.1999999999999999E-3</v>
      </c>
      <c r="K55" s="220">
        <f t="shared" si="12"/>
        <v>1.1999999999999999E-3</v>
      </c>
      <c r="L55" s="36"/>
      <c r="M55" s="20">
        <f t="shared" si="13"/>
        <v>1.4399999999999998E-6</v>
      </c>
      <c r="N55" s="20">
        <f t="shared" si="13"/>
        <v>1.4399999999999998E-6</v>
      </c>
      <c r="O55" s="20">
        <f t="shared" si="13"/>
        <v>1.4399999999999998E-6</v>
      </c>
    </row>
    <row r="56" spans="1:15">
      <c r="A56" s="8" t="str">
        <f>'CATR-Er'!B10</f>
        <v>A2-4a</v>
      </c>
      <c r="B56" s="9" t="str">
        <f>'CATR-Er'!C10</f>
        <v>QZ ripple DUT</v>
      </c>
      <c r="C56" s="221">
        <f>'CATR-Er'!D10</f>
        <v>9.2799999999999994E-2</v>
      </c>
      <c r="D56" s="221">
        <f>'CATR-Er'!E10</f>
        <v>9.2799999999999994E-2</v>
      </c>
      <c r="E56" s="221">
        <f>'CATR-Er'!F10</f>
        <v>9.2799999999999994E-2</v>
      </c>
      <c r="F56" s="8" t="str">
        <f>'CATR-Er'!G10</f>
        <v xml:space="preserve">Gaussian </v>
      </c>
      <c r="G56" s="221">
        <f>'CATR-Er'!H10</f>
        <v>1</v>
      </c>
      <c r="H56" s="8">
        <v>1</v>
      </c>
      <c r="I56" s="220">
        <f t="shared" si="12"/>
        <v>9.2799999999999994E-2</v>
      </c>
      <c r="J56" s="220">
        <f t="shared" si="12"/>
        <v>9.2799999999999994E-2</v>
      </c>
      <c r="K56" s="220">
        <f t="shared" si="12"/>
        <v>9.2799999999999994E-2</v>
      </c>
      <c r="L56" s="36"/>
      <c r="M56" s="20">
        <f t="shared" si="13"/>
        <v>8.6118399999999991E-3</v>
      </c>
      <c r="N56" s="20">
        <f t="shared" si="13"/>
        <v>8.6118399999999991E-3</v>
      </c>
      <c r="O56" s="20">
        <f t="shared" si="13"/>
        <v>8.6118399999999991E-3</v>
      </c>
    </row>
    <row r="57" spans="1:15">
      <c r="A57" s="8" t="str">
        <f>'CATR-Er'!B12</f>
        <v>A2-12</v>
      </c>
      <c r="B57" s="9" t="str">
        <f>'CATR-Er'!C12</f>
        <v>Frequency flatness</v>
      </c>
      <c r="C57" s="221">
        <f>'CATR-Er'!D12</f>
        <v>0.25</v>
      </c>
      <c r="D57" s="221">
        <f>'CATR-Er'!E12</f>
        <v>0.25</v>
      </c>
      <c r="E57" s="221">
        <f>'CATR-Er'!F12</f>
        <v>0.25</v>
      </c>
      <c r="F57" s="8" t="str">
        <f>'CATR-Er'!G12</f>
        <v xml:space="preserve">Gaussian </v>
      </c>
      <c r="G57" s="221">
        <f>'CATR-Er'!H12</f>
        <v>1</v>
      </c>
      <c r="H57" s="8">
        <v>1</v>
      </c>
      <c r="I57" s="220">
        <f t="shared" ref="I57" si="14">C57/$G57</f>
        <v>0.25</v>
      </c>
      <c r="J57" s="220">
        <f t="shared" ref="J57" si="15">D57/$G57</f>
        <v>0.25</v>
      </c>
      <c r="K57" s="220">
        <f t="shared" ref="K57" si="16">E57/$G57</f>
        <v>0.25</v>
      </c>
      <c r="L57" s="36"/>
      <c r="M57" s="20">
        <f t="shared" ref="M57" si="17">I57^2</f>
        <v>6.25E-2</v>
      </c>
      <c r="N57" s="20">
        <f t="shared" ref="N57" si="18">J57^2</f>
        <v>6.25E-2</v>
      </c>
      <c r="O57" s="20">
        <f t="shared" ref="O57" si="19">K57^2</f>
        <v>6.25E-2</v>
      </c>
    </row>
    <row r="58" spans="1:15">
      <c r="A58" s="387" t="s">
        <v>19</v>
      </c>
      <c r="B58" s="387"/>
      <c r="C58" s="387"/>
      <c r="D58" s="387"/>
      <c r="E58" s="387"/>
      <c r="F58" s="387"/>
      <c r="G58" s="387"/>
      <c r="H58" s="387"/>
      <c r="I58" s="387"/>
      <c r="J58" s="387"/>
      <c r="K58" s="11"/>
      <c r="L58" s="28"/>
      <c r="M58" s="20">
        <f t="shared" si="13"/>
        <v>0</v>
      </c>
      <c r="N58" s="20">
        <f t="shared" si="13"/>
        <v>0</v>
      </c>
      <c r="O58" s="20">
        <f t="shared" si="13"/>
        <v>0</v>
      </c>
    </row>
    <row r="59" spans="1:15" ht="22.5">
      <c r="A59" s="8" t="str">
        <f>TE!A7</f>
        <v>C1-3</v>
      </c>
      <c r="B59" s="9" t="str">
        <f>TE!B7</f>
        <v>Uncertainty of the network analyzer</v>
      </c>
      <c r="C59" s="221">
        <f>TE!C7</f>
        <v>0.13</v>
      </c>
      <c r="D59" s="221">
        <f>TE!D7</f>
        <v>0.2</v>
      </c>
      <c r="E59" s="221">
        <f>TE!E7</f>
        <v>0.2</v>
      </c>
      <c r="F59" s="8" t="str">
        <f>TE!F7</f>
        <v>Gaussian</v>
      </c>
      <c r="G59" s="221">
        <f>TE!G7</f>
        <v>1</v>
      </c>
      <c r="H59" s="8">
        <v>1</v>
      </c>
      <c r="I59" s="220">
        <f t="shared" ref="I59:K70" si="20">C59/$G59</f>
        <v>0.13</v>
      </c>
      <c r="J59" s="220">
        <f t="shared" si="20"/>
        <v>0.2</v>
      </c>
      <c r="K59" s="220">
        <f t="shared" si="20"/>
        <v>0.2</v>
      </c>
      <c r="L59" s="36"/>
      <c r="M59" s="20">
        <f t="shared" si="13"/>
        <v>1.6900000000000002E-2</v>
      </c>
      <c r="N59" s="20">
        <f t="shared" si="13"/>
        <v>4.0000000000000008E-2</v>
      </c>
      <c r="O59" s="20">
        <f t="shared" si="13"/>
        <v>4.0000000000000008E-2</v>
      </c>
    </row>
    <row r="60" spans="1:15">
      <c r="A60" s="8" t="str">
        <f>'CATR-Er'!B21</f>
        <v>A2-5</v>
      </c>
      <c r="B60" s="9" t="str">
        <f>'CATR-Er'!C21</f>
        <v>Mismatch of receiver chain</v>
      </c>
      <c r="C60" s="221">
        <f>'CATR-Er'!D21</f>
        <v>0.127</v>
      </c>
      <c r="D60" s="221">
        <f>'CATR-Er'!E21</f>
        <v>0.32500000000000001</v>
      </c>
      <c r="E60" s="221">
        <f>'CATR-Er'!F21</f>
        <v>0.32500000000000001</v>
      </c>
      <c r="F60" s="8" t="str">
        <f>'CATR-Er'!G21</f>
        <v>U-shaped</v>
      </c>
      <c r="G60" s="221">
        <f>'CATR-Er'!H21</f>
        <v>1.4142135623730951</v>
      </c>
      <c r="H60" s="8">
        <v>1</v>
      </c>
      <c r="I60" s="220">
        <f t="shared" si="20"/>
        <v>8.9802561210691537E-2</v>
      </c>
      <c r="J60" s="220">
        <f t="shared" si="20"/>
        <v>0.22980970388562794</v>
      </c>
      <c r="K60" s="220">
        <f t="shared" si="20"/>
        <v>0.22980970388562794</v>
      </c>
      <c r="L60" s="36"/>
      <c r="M60" s="20">
        <f t="shared" si="13"/>
        <v>8.0645000000000005E-3</v>
      </c>
      <c r="N60" s="20">
        <f t="shared" si="13"/>
        <v>5.2812499999999998E-2</v>
      </c>
      <c r="O60" s="20">
        <f t="shared" si="13"/>
        <v>5.2812499999999998E-2</v>
      </c>
    </row>
    <row r="61" spans="1:15" ht="22.5">
      <c r="A61" s="8" t="str">
        <f>'CATR-Er'!B22</f>
        <v>A2-6</v>
      </c>
      <c r="B61" s="9" t="str">
        <f>'CATR-Er'!C22</f>
        <v>Insertion loss variation of receiver chain</v>
      </c>
      <c r="C61" s="221">
        <f>'CATR-Er'!D22</f>
        <v>0.18</v>
      </c>
      <c r="D61" s="221">
        <f>'CATR-Er'!E22</f>
        <v>0.18</v>
      </c>
      <c r="E61" s="221">
        <f>'CATR-Er'!F22</f>
        <v>0.18</v>
      </c>
      <c r="F61" s="8" t="str">
        <f>'CATR-Er'!G22</f>
        <v>Rectangular</v>
      </c>
      <c r="G61" s="221">
        <f>'CATR-Er'!H22</f>
        <v>1.7320508075688772</v>
      </c>
      <c r="H61" s="8">
        <v>1</v>
      </c>
      <c r="I61" s="220">
        <f t="shared" si="20"/>
        <v>0.10392304845413264</v>
      </c>
      <c r="J61" s="220">
        <f t="shared" si="20"/>
        <v>0.10392304845413264</v>
      </c>
      <c r="K61" s="220">
        <f t="shared" si="20"/>
        <v>0.10392304845413264</v>
      </c>
      <c r="L61" s="36"/>
      <c r="M61" s="20">
        <f t="shared" si="13"/>
        <v>1.0800000000000001E-2</v>
      </c>
      <c r="N61" s="20">
        <f t="shared" si="13"/>
        <v>1.0800000000000001E-2</v>
      </c>
      <c r="O61" s="20">
        <f t="shared" si="13"/>
        <v>1.0800000000000001E-2</v>
      </c>
    </row>
    <row r="62" spans="1:15" ht="33.75">
      <c r="A62" s="8" t="str">
        <f>'CATR-Er'!B9</f>
        <v>A2-3</v>
      </c>
      <c r="B62" s="9" t="str">
        <f>'CATR-Er'!C9</f>
        <v>RF leakage (SGH connector terminated &amp; test range antenna connector cable terminated)</v>
      </c>
      <c r="C62" s="221">
        <f>'CATR-Er'!D9</f>
        <v>1.1999999999999999E-3</v>
      </c>
      <c r="D62" s="221">
        <f>'CATR-Er'!E9</f>
        <v>1.1999999999999999E-3</v>
      </c>
      <c r="E62" s="221">
        <f>'CATR-Er'!F9</f>
        <v>1.1999999999999999E-3</v>
      </c>
      <c r="F62" s="8" t="str">
        <f>'CATR-Er'!G9</f>
        <v>Gaussian</v>
      </c>
      <c r="G62" s="221">
        <f>'CATR-Er'!H9</f>
        <v>1</v>
      </c>
      <c r="H62" s="8">
        <v>1</v>
      </c>
      <c r="I62" s="220">
        <f t="shared" si="20"/>
        <v>1.1999999999999999E-3</v>
      </c>
      <c r="J62" s="220">
        <f t="shared" si="20"/>
        <v>1.1999999999999999E-3</v>
      </c>
      <c r="K62" s="220">
        <f t="shared" si="20"/>
        <v>1.1999999999999999E-3</v>
      </c>
      <c r="L62" s="36"/>
      <c r="M62" s="20">
        <f t="shared" si="13"/>
        <v>1.4399999999999998E-6</v>
      </c>
      <c r="N62" s="20">
        <f t="shared" si="13"/>
        <v>1.4399999999999998E-6</v>
      </c>
      <c r="O62" s="20">
        <f t="shared" si="13"/>
        <v>1.4399999999999998E-6</v>
      </c>
    </row>
    <row r="63" spans="1:15" ht="22.5">
      <c r="A63" s="8" t="str">
        <f>'CATR-Er'!B24</f>
        <v>A2-7</v>
      </c>
      <c r="B63" s="9" t="str">
        <f>'CATR-Er'!C24</f>
        <v>Influence of the calibration antenna feed cable:</v>
      </c>
      <c r="C63" s="221">
        <f>'CATR-Er'!D24</f>
        <v>2.1999999999999999E-2</v>
      </c>
      <c r="D63" s="221">
        <f>'CATR-Er'!E24</f>
        <v>2.1999999999999999E-2</v>
      </c>
      <c r="E63" s="221">
        <f>'CATR-Er'!F24</f>
        <v>2.1999999999999999E-2</v>
      </c>
      <c r="F63" s="8" t="str">
        <f>'CATR-Er'!G24</f>
        <v>U-shaped</v>
      </c>
      <c r="G63" s="221">
        <f>'CATR-Er'!H24</f>
        <v>1.4142135623730951</v>
      </c>
      <c r="H63" s="8">
        <v>1</v>
      </c>
      <c r="I63" s="220">
        <f t="shared" si="20"/>
        <v>1.5556349186104044E-2</v>
      </c>
      <c r="J63" s="220">
        <f t="shared" si="20"/>
        <v>1.5556349186104044E-2</v>
      </c>
      <c r="K63" s="220">
        <f t="shared" si="20"/>
        <v>1.5556349186104044E-2</v>
      </c>
      <c r="L63" s="36"/>
      <c r="M63" s="20">
        <f t="shared" si="13"/>
        <v>2.4199999999999995E-4</v>
      </c>
      <c r="N63" s="20">
        <f t="shared" si="13"/>
        <v>2.4199999999999995E-4</v>
      </c>
      <c r="O63" s="20">
        <f t="shared" si="13"/>
        <v>2.4199999999999995E-4</v>
      </c>
    </row>
    <row r="64" spans="1:15" ht="22.5">
      <c r="A64" s="8" t="str">
        <f>TE!A8</f>
        <v>C1-4</v>
      </c>
      <c r="B64" s="9" t="str">
        <f>TE!B8</f>
        <v>Uncertainty of the absolute gain of the reference antenna</v>
      </c>
      <c r="C64" s="221">
        <f>TE!C8</f>
        <v>0.50229473419497439</v>
      </c>
      <c r="D64" s="221">
        <f>TE!D8</f>
        <v>0.4330127018922193</v>
      </c>
      <c r="E64" s="221">
        <f>TE!E8</f>
        <v>0.4330127018922193</v>
      </c>
      <c r="F64" s="8" t="str">
        <f>TE!F8</f>
        <v>Rectangular</v>
      </c>
      <c r="G64" s="221">
        <f>TE!G8</f>
        <v>1.7320508075688772</v>
      </c>
      <c r="H64" s="8">
        <v>1</v>
      </c>
      <c r="I64" s="220">
        <f t="shared" si="20"/>
        <v>0.28999999999999998</v>
      </c>
      <c r="J64" s="220">
        <f t="shared" si="20"/>
        <v>0.25</v>
      </c>
      <c r="K64" s="220">
        <f t="shared" si="20"/>
        <v>0.25</v>
      </c>
      <c r="L64" s="36"/>
      <c r="M64" s="20">
        <f t="shared" si="13"/>
        <v>8.4099999999999994E-2</v>
      </c>
      <c r="N64" s="20">
        <f t="shared" si="13"/>
        <v>6.25E-2</v>
      </c>
      <c r="O64" s="20">
        <f t="shared" si="13"/>
        <v>6.25E-2</v>
      </c>
    </row>
    <row r="65" spans="1:17">
      <c r="A65" s="8" t="str">
        <f>'CATR-Er'!B26</f>
        <v>A2-8</v>
      </c>
      <c r="B65" s="9" t="str">
        <f>'CATR-Er'!C26</f>
        <v>Misalignment positioning system</v>
      </c>
      <c r="C65" s="221">
        <f>'CATR-Er'!D26</f>
        <v>0</v>
      </c>
      <c r="D65" s="221">
        <f>'CATR-Er'!E26</f>
        <v>0</v>
      </c>
      <c r="E65" s="221">
        <f>'CATR-Er'!F26</f>
        <v>0</v>
      </c>
      <c r="F65" s="8" t="str">
        <f>'CATR-Er'!G26</f>
        <v xml:space="preserve">Exp. normal </v>
      </c>
      <c r="G65" s="221">
        <f>'CATR-Er'!H26</f>
        <v>2</v>
      </c>
      <c r="H65" s="8">
        <v>1</v>
      </c>
      <c r="I65" s="220">
        <f t="shared" si="20"/>
        <v>0</v>
      </c>
      <c r="J65" s="220">
        <f t="shared" si="20"/>
        <v>0</v>
      </c>
      <c r="K65" s="220">
        <f t="shared" si="20"/>
        <v>0</v>
      </c>
      <c r="L65" s="36"/>
      <c r="M65" s="20">
        <f t="shared" si="13"/>
        <v>0</v>
      </c>
      <c r="N65" s="20">
        <f t="shared" si="13"/>
        <v>0</v>
      </c>
      <c r="O65" s="20">
        <f t="shared" si="13"/>
        <v>0</v>
      </c>
    </row>
    <row r="66" spans="1:17" ht="22.5">
      <c r="A66" s="8" t="str">
        <f>'CATR-Er'!B27</f>
        <v>A2-1b</v>
      </c>
      <c r="B66" s="9" t="str">
        <f>'CATR-Er'!C27</f>
        <v>Misalignment of calibration antenna and test range antenna</v>
      </c>
      <c r="C66" s="221">
        <f>'CATR-Er'!D27</f>
        <v>0.5</v>
      </c>
      <c r="D66" s="221">
        <f>'CATR-Er'!E27</f>
        <v>0.5</v>
      </c>
      <c r="E66" s="221">
        <f>'CATR-Er'!F27</f>
        <v>0.5</v>
      </c>
      <c r="F66" s="8" t="str">
        <f>'CATR-Er'!G27</f>
        <v>Exp. normal</v>
      </c>
      <c r="G66" s="221">
        <f>'CATR-Er'!H27</f>
        <v>2</v>
      </c>
      <c r="H66" s="8">
        <v>1</v>
      </c>
      <c r="I66" s="220">
        <f t="shared" si="20"/>
        <v>0.25</v>
      </c>
      <c r="J66" s="220">
        <f t="shared" si="20"/>
        <v>0.25</v>
      </c>
      <c r="K66" s="220">
        <f t="shared" si="20"/>
        <v>0.25</v>
      </c>
      <c r="L66" s="36"/>
      <c r="M66" s="20">
        <f t="shared" si="13"/>
        <v>6.25E-2</v>
      </c>
      <c r="N66" s="20">
        <f t="shared" si="13"/>
        <v>6.25E-2</v>
      </c>
      <c r="O66" s="20">
        <f t="shared" si="13"/>
        <v>6.25E-2</v>
      </c>
    </row>
    <row r="67" spans="1:17">
      <c r="A67" s="8" t="str">
        <f>'CATR-Er'!B28</f>
        <v>A2-9</v>
      </c>
      <c r="B67" s="9" t="str">
        <f>'CATR-Er'!C28</f>
        <v>Rotary Joints</v>
      </c>
      <c r="C67" s="221">
        <f>'CATR-Er'!D28</f>
        <v>4.8000000000000001E-2</v>
      </c>
      <c r="D67" s="221">
        <f>'CATR-Er'!E28</f>
        <v>4.8000000000000001E-2</v>
      </c>
      <c r="E67" s="221">
        <f>'CATR-Er'!F28</f>
        <v>4.8000000000000001E-2</v>
      </c>
      <c r="F67" s="8" t="str">
        <f>'CATR-Er'!G28</f>
        <v>U-shaped</v>
      </c>
      <c r="G67" s="221">
        <f>'CATR-Er'!H28</f>
        <v>1.4142135623730951</v>
      </c>
      <c r="H67" s="8">
        <v>1</v>
      </c>
      <c r="I67" s="220">
        <f t="shared" si="20"/>
        <v>3.3941125496954279E-2</v>
      </c>
      <c r="J67" s="220">
        <f t="shared" si="20"/>
        <v>3.3941125496954279E-2</v>
      </c>
      <c r="K67" s="220">
        <f t="shared" si="20"/>
        <v>3.3941125496954279E-2</v>
      </c>
      <c r="L67" s="36"/>
      <c r="M67" s="20">
        <f t="shared" si="13"/>
        <v>1.1519999999999998E-3</v>
      </c>
      <c r="N67" s="20">
        <f t="shared" si="13"/>
        <v>1.1519999999999998E-3</v>
      </c>
      <c r="O67" s="20">
        <f t="shared" si="13"/>
        <v>1.1519999999999998E-3</v>
      </c>
    </row>
    <row r="68" spans="1:17" ht="33.75">
      <c r="A68" s="8" t="str">
        <f>'CATR-Er'!B29</f>
        <v>A2-2b</v>
      </c>
      <c r="B68" s="9" t="str">
        <f>'CATR-Er'!C29</f>
        <v>Standing wave between calibration antenna and test range antenna</v>
      </c>
      <c r="C68" s="221">
        <f>'CATR-Er'!D29</f>
        <v>0.09</v>
      </c>
      <c r="D68" s="221">
        <f>'CATR-Er'!E29</f>
        <v>0.09</v>
      </c>
      <c r="E68" s="221">
        <f>'CATR-Er'!F29</f>
        <v>0.09</v>
      </c>
      <c r="F68" s="8" t="str">
        <f>'CATR-Er'!G29</f>
        <v>U-shaped</v>
      </c>
      <c r="G68" s="221">
        <f>'CATR-Er'!H29</f>
        <v>1.4142135623730951</v>
      </c>
      <c r="H68" s="8">
        <v>1</v>
      </c>
      <c r="I68" s="220">
        <f t="shared" si="20"/>
        <v>6.3639610306789274E-2</v>
      </c>
      <c r="J68" s="220">
        <f t="shared" si="20"/>
        <v>6.3639610306789274E-2</v>
      </c>
      <c r="K68" s="220">
        <f t="shared" si="20"/>
        <v>6.3639610306789274E-2</v>
      </c>
      <c r="L68" s="36"/>
      <c r="M68" s="20">
        <f t="shared" si="13"/>
        <v>4.0499999999999998E-3</v>
      </c>
      <c r="N68" s="20">
        <f t="shared" si="13"/>
        <v>4.0499999999999998E-3</v>
      </c>
      <c r="O68" s="20">
        <f t="shared" si="13"/>
        <v>4.0499999999999998E-3</v>
      </c>
    </row>
    <row r="69" spans="1:17">
      <c r="A69" s="8" t="str">
        <f>'CATR-Er'!B30</f>
        <v>A2-4b</v>
      </c>
      <c r="B69" s="9" t="str">
        <f>'CATR-Er'!C30</f>
        <v>QZ ripple calibration antenna</v>
      </c>
      <c r="C69" s="221">
        <f>'CATR-Er'!D30</f>
        <v>8.9999999999999993E-3</v>
      </c>
      <c r="D69" s="221">
        <f>'CATR-Er'!E30</f>
        <v>8.9999999999999993E-3</v>
      </c>
      <c r="E69" s="221">
        <f>'CATR-Er'!F30</f>
        <v>8.9999999999999993E-3</v>
      </c>
      <c r="F69" s="8" t="str">
        <f>'CATR-Er'!G30</f>
        <v>Gaussian</v>
      </c>
      <c r="G69" s="221">
        <f>'CATR-Er'!H30</f>
        <v>1</v>
      </c>
      <c r="H69" s="8">
        <v>1</v>
      </c>
      <c r="I69" s="220">
        <f t="shared" si="20"/>
        <v>8.9999999999999993E-3</v>
      </c>
      <c r="J69" s="220">
        <f t="shared" si="20"/>
        <v>8.9999999999999993E-3</v>
      </c>
      <c r="K69" s="220">
        <f t="shared" si="20"/>
        <v>8.9999999999999993E-3</v>
      </c>
      <c r="L69" s="36"/>
      <c r="M69" s="20">
        <f t="shared" si="13"/>
        <v>8.099999999999999E-5</v>
      </c>
      <c r="N69" s="20">
        <f t="shared" si="13"/>
        <v>8.099999999999999E-5</v>
      </c>
      <c r="O69" s="20">
        <f t="shared" si="13"/>
        <v>8.099999999999999E-5</v>
      </c>
    </row>
    <row r="70" spans="1:17" ht="22.5">
      <c r="A70" s="8" t="str">
        <f>'CATR-Er'!B31</f>
        <v>A2-11</v>
      </c>
      <c r="B70" s="9" t="str">
        <f>'CATR-Er'!C31</f>
        <v>Switching uncertainty</v>
      </c>
      <c r="C70" s="221">
        <f>'CATR-Er'!D31</f>
        <v>0.26</v>
      </c>
      <c r="D70" s="221">
        <f>'CATR-Er'!E31</f>
        <v>0.26</v>
      </c>
      <c r="E70" s="221">
        <f>'CATR-Er'!F31</f>
        <v>0.26</v>
      </c>
      <c r="F70" s="8" t="str">
        <f>'CATR-Er'!G31</f>
        <v>Rectangular</v>
      </c>
      <c r="G70" s="221">
        <f>'CATR-Er'!H31</f>
        <v>1.7320508075688772</v>
      </c>
      <c r="H70" s="8">
        <v>1</v>
      </c>
      <c r="I70" s="220">
        <f t="shared" si="20"/>
        <v>0.15011106998930271</v>
      </c>
      <c r="J70" s="220">
        <f t="shared" si="20"/>
        <v>0.15011106998930271</v>
      </c>
      <c r="K70" s="220">
        <f t="shared" si="20"/>
        <v>0.15011106998930271</v>
      </c>
      <c r="L70" s="36"/>
      <c r="M70" s="20">
        <f t="shared" si="13"/>
        <v>2.2533333333333336E-2</v>
      </c>
      <c r="N70" s="20">
        <f t="shared" si="13"/>
        <v>2.2533333333333336E-2</v>
      </c>
      <c r="O70" s="20">
        <f t="shared" si="13"/>
        <v>2.2533333333333336E-2</v>
      </c>
    </row>
    <row r="71" spans="1:17">
      <c r="A71" s="389" t="s">
        <v>31</v>
      </c>
      <c r="B71" s="389"/>
      <c r="C71" s="389"/>
      <c r="D71" s="389"/>
      <c r="E71" s="389"/>
      <c r="F71" s="389"/>
      <c r="G71" s="389"/>
      <c r="H71" s="389"/>
      <c r="I71" s="112">
        <f t="shared" ref="I71:K72" si="21">M71</f>
        <v>0.59429584663981394</v>
      </c>
      <c r="J71" s="112">
        <f>N71</f>
        <v>0.66890623657829151</v>
      </c>
      <c r="K71" s="7">
        <f>O71</f>
        <v>0.66890623657829151</v>
      </c>
      <c r="L71" s="30"/>
      <c r="M71" s="20">
        <f>(SUM(M52:M70))^0.5</f>
        <v>0.59429584663981394</v>
      </c>
      <c r="N71" s="20">
        <f>(SUM(N52:N70))^0.5</f>
        <v>0.66890623657829151</v>
      </c>
      <c r="O71" s="20">
        <f>(SUM(O52:O70))^0.5</f>
        <v>0.66890623657829151</v>
      </c>
    </row>
    <row r="72" spans="1:17">
      <c r="A72" s="389" t="s">
        <v>32</v>
      </c>
      <c r="B72" s="389"/>
      <c r="C72" s="389"/>
      <c r="D72" s="389"/>
      <c r="E72" s="389"/>
      <c r="F72" s="389"/>
      <c r="G72" s="389"/>
      <c r="H72" s="389"/>
      <c r="I72" s="112">
        <f t="shared" si="21"/>
        <v>1.1648198594140353</v>
      </c>
      <c r="J72" s="112">
        <f t="shared" si="21"/>
        <v>1.3110562236934513</v>
      </c>
      <c r="K72" s="7">
        <f t="shared" si="21"/>
        <v>1.3110562236934513</v>
      </c>
      <c r="L72" s="30"/>
      <c r="M72" s="20">
        <f>M71*1.96</f>
        <v>1.1648198594140353</v>
      </c>
      <c r="N72" s="20">
        <f>N71*1.96</f>
        <v>1.3110562236934513</v>
      </c>
      <c r="O72" s="20">
        <f>O71*1.96</f>
        <v>1.3110562236934513</v>
      </c>
      <c r="Q72" s="209"/>
    </row>
    <row r="73" spans="1:17">
      <c r="A73" s="425" t="s">
        <v>148</v>
      </c>
      <c r="B73" s="425"/>
      <c r="C73" s="425"/>
      <c r="D73" s="425"/>
      <c r="E73" s="425"/>
      <c r="F73" s="425"/>
      <c r="G73" s="425"/>
      <c r="H73" s="425"/>
      <c r="I73" s="113">
        <v>0.75</v>
      </c>
      <c r="J73" s="113">
        <v>0.75</v>
      </c>
      <c r="K73" s="51">
        <v>0.75</v>
      </c>
      <c r="L73" s="30"/>
      <c r="N73" s="18"/>
      <c r="O73" s="18"/>
      <c r="Q73" s="276" t="s">
        <v>533</v>
      </c>
    </row>
    <row r="74" spans="1:17">
      <c r="A74" s="425" t="s">
        <v>149</v>
      </c>
      <c r="B74" s="425"/>
      <c r="C74" s="425"/>
      <c r="D74" s="425"/>
      <c r="E74" s="425"/>
      <c r="F74" s="425"/>
      <c r="G74" s="425"/>
      <c r="H74" s="425"/>
      <c r="I74" s="113">
        <f>((I72^2)+(I73^2))^0.5</f>
        <v>1.3853899468688708</v>
      </c>
      <c r="J74" s="113">
        <f t="shared" ref="J74:K74" si="22">((J72^2)+(J73^2))^0.5</f>
        <v>1.5104199487842225</v>
      </c>
      <c r="K74" s="51">
        <f t="shared" si="22"/>
        <v>1.5104199487842225</v>
      </c>
      <c r="L74" s="30"/>
      <c r="M74" s="208" t="s">
        <v>376</v>
      </c>
      <c r="N74" s="18"/>
      <c r="O74" s="18"/>
    </row>
    <row r="75" spans="1:17">
      <c r="I75" s="114"/>
      <c r="J75" s="114"/>
      <c r="M75" s="184"/>
    </row>
    <row r="76" spans="1:17">
      <c r="M76" s="184"/>
    </row>
    <row r="77" spans="1:17">
      <c r="A77" s="411" t="s">
        <v>483</v>
      </c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Q77" s="209"/>
    </row>
    <row r="78" spans="1:17">
      <c r="A78" s="397" t="s">
        <v>85</v>
      </c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M78" s="394" t="s">
        <v>103</v>
      </c>
      <c r="N78" s="394"/>
      <c r="O78" s="394"/>
      <c r="Q78" s="209"/>
    </row>
    <row r="79" spans="1:17">
      <c r="A79" s="382" t="s">
        <v>0</v>
      </c>
      <c r="B79" s="400" t="s">
        <v>1</v>
      </c>
      <c r="C79" s="383" t="s">
        <v>2</v>
      </c>
      <c r="D79" s="383"/>
      <c r="E79" s="383"/>
      <c r="F79" s="382" t="s">
        <v>3</v>
      </c>
      <c r="G79" s="383" t="s">
        <v>4</v>
      </c>
      <c r="H79" s="391" t="s">
        <v>5</v>
      </c>
      <c r="I79" s="389" t="s">
        <v>6</v>
      </c>
      <c r="J79" s="389"/>
      <c r="K79" s="389"/>
      <c r="L79" s="34"/>
      <c r="M79" s="394"/>
      <c r="N79" s="394"/>
      <c r="O79" s="394"/>
      <c r="Q79" s="209"/>
    </row>
    <row r="80" spans="1:17" ht="36.75" thickBot="1">
      <c r="A80" s="382"/>
      <c r="B80" s="400"/>
      <c r="C80" s="172" t="s">
        <v>508</v>
      </c>
      <c r="D80" s="173" t="s">
        <v>507</v>
      </c>
      <c r="E80" s="174" t="s">
        <v>509</v>
      </c>
      <c r="F80" s="382"/>
      <c r="G80" s="383"/>
      <c r="H80" s="391"/>
      <c r="I80" s="172" t="s">
        <v>508</v>
      </c>
      <c r="J80" s="173" t="s">
        <v>507</v>
      </c>
      <c r="K80" s="174" t="s">
        <v>509</v>
      </c>
      <c r="L80" s="35"/>
      <c r="M80" s="394"/>
      <c r="N80" s="394"/>
      <c r="O80" s="394"/>
      <c r="Q80" s="209"/>
    </row>
    <row r="81" spans="1:17">
      <c r="A81" s="387" t="s">
        <v>7</v>
      </c>
      <c r="B81" s="387"/>
      <c r="C81" s="387"/>
      <c r="D81" s="387"/>
      <c r="E81" s="387"/>
      <c r="F81" s="387"/>
      <c r="G81" s="387"/>
      <c r="H81" s="387"/>
      <c r="I81" s="387"/>
      <c r="J81" s="387"/>
      <c r="K81" s="196"/>
      <c r="L81" s="28"/>
      <c r="M81" s="197"/>
      <c r="N81" s="197"/>
      <c r="O81" s="197"/>
      <c r="Q81" s="209"/>
    </row>
    <row r="82" spans="1:17">
      <c r="A82" s="24" t="str">
        <f>'NF-Er'!B5</f>
        <v>A3-1</v>
      </c>
      <c r="B82" s="69" t="s">
        <v>51</v>
      </c>
      <c r="C82" s="220">
        <f>'NF-Er'!D5</f>
        <v>0</v>
      </c>
      <c r="D82" s="220">
        <f>'NF-Er'!E5</f>
        <v>0</v>
      </c>
      <c r="E82" s="220">
        <f>'NF-Er'!F5</f>
        <v>0</v>
      </c>
      <c r="F82" s="6" t="str">
        <f>'NF-Er'!G5</f>
        <v>Gaussian</v>
      </c>
      <c r="G82" s="220">
        <f>'NF-Er'!H5</f>
        <v>1</v>
      </c>
      <c r="H82" s="6">
        <f>'NF-Er'!I5</f>
        <v>1</v>
      </c>
      <c r="I82" s="220">
        <f>C82/$G82</f>
        <v>0</v>
      </c>
      <c r="J82" s="220">
        <f t="shared" ref="J82:J106" si="23">D82/$G82</f>
        <v>0</v>
      </c>
      <c r="K82" s="220">
        <f t="shared" ref="K82:K106" si="24">E82/$G82</f>
        <v>0</v>
      </c>
      <c r="L82" s="29"/>
      <c r="M82" s="20">
        <f t="shared" ref="M82:M115" si="25">I82^2</f>
        <v>0</v>
      </c>
      <c r="N82" s="20">
        <f t="shared" ref="N82:N115" si="26">J82^2</f>
        <v>0</v>
      </c>
      <c r="O82" s="20">
        <f t="shared" ref="O82:O115" si="27">K82^2</f>
        <v>0</v>
      </c>
      <c r="Q82" s="209"/>
    </row>
    <row r="83" spans="1:17">
      <c r="A83" s="24" t="str">
        <f>'NF-Er'!B6</f>
        <v>A3-2</v>
      </c>
      <c r="B83" s="69" t="s">
        <v>52</v>
      </c>
      <c r="C83" s="220">
        <f>'NF-Er'!D6</f>
        <v>0</v>
      </c>
      <c r="D83" s="220">
        <f>'NF-Er'!E6</f>
        <v>0</v>
      </c>
      <c r="E83" s="220">
        <f>'NF-Er'!F6</f>
        <v>0</v>
      </c>
      <c r="F83" s="6" t="str">
        <f>'NF-Er'!G6</f>
        <v>Gaussian</v>
      </c>
      <c r="G83" s="220">
        <f>'NF-Er'!H6</f>
        <v>1</v>
      </c>
      <c r="H83" s="6">
        <f>'NF-Er'!I6</f>
        <v>1</v>
      </c>
      <c r="I83" s="220">
        <f t="shared" ref="I83:I106" si="28">C83/$G83</f>
        <v>0</v>
      </c>
      <c r="J83" s="220">
        <f t="shared" si="23"/>
        <v>0</v>
      </c>
      <c r="K83" s="220">
        <f t="shared" si="24"/>
        <v>0</v>
      </c>
      <c r="L83" s="29"/>
      <c r="M83" s="20">
        <f t="shared" si="25"/>
        <v>0</v>
      </c>
      <c r="N83" s="20">
        <f t="shared" si="26"/>
        <v>0</v>
      </c>
      <c r="O83" s="20">
        <f t="shared" si="27"/>
        <v>0</v>
      </c>
      <c r="Q83" s="209"/>
    </row>
    <row r="84" spans="1:17">
      <c r="A84" s="24" t="str">
        <f>'NF-Er'!B7</f>
        <v>A3-3</v>
      </c>
      <c r="B84" s="69" t="s">
        <v>53</v>
      </c>
      <c r="C84" s="220">
        <f>'NF-Er'!D7</f>
        <v>0</v>
      </c>
      <c r="D84" s="220">
        <f>'NF-Er'!E7</f>
        <v>0</v>
      </c>
      <c r="E84" s="220">
        <f>'NF-Er'!F7</f>
        <v>0</v>
      </c>
      <c r="F84" s="6" t="str">
        <f>'NF-Er'!G7</f>
        <v>Gaussian</v>
      </c>
      <c r="G84" s="220">
        <f>'NF-Er'!H7</f>
        <v>1</v>
      </c>
      <c r="H84" s="6">
        <f>'NF-Er'!I7</f>
        <v>1</v>
      </c>
      <c r="I84" s="220">
        <f t="shared" si="28"/>
        <v>0</v>
      </c>
      <c r="J84" s="220">
        <f t="shared" si="23"/>
        <v>0</v>
      </c>
      <c r="K84" s="220">
        <f t="shared" si="24"/>
        <v>0</v>
      </c>
      <c r="L84" s="29"/>
      <c r="M84" s="20">
        <f t="shared" si="25"/>
        <v>0</v>
      </c>
      <c r="N84" s="20">
        <f t="shared" si="26"/>
        <v>0</v>
      </c>
      <c r="O84" s="20">
        <f t="shared" si="27"/>
        <v>0</v>
      </c>
      <c r="Q84" s="209"/>
    </row>
    <row r="85" spans="1:17">
      <c r="A85" s="24" t="str">
        <f>'NF-Er'!B8</f>
        <v>A3-4</v>
      </c>
      <c r="B85" s="69" t="s">
        <v>54</v>
      </c>
      <c r="C85" s="220">
        <f>'NF-Er'!D8</f>
        <v>0</v>
      </c>
      <c r="D85" s="220">
        <f>'NF-Er'!E8</f>
        <v>0</v>
      </c>
      <c r="E85" s="220">
        <f>'NF-Er'!F8</f>
        <v>0</v>
      </c>
      <c r="F85" s="6" t="str">
        <f>'NF-Er'!G8</f>
        <v>Gaussian</v>
      </c>
      <c r="G85" s="220">
        <f>'NF-Er'!H8</f>
        <v>1</v>
      </c>
      <c r="H85" s="6">
        <f>'NF-Er'!I8</f>
        <v>1</v>
      </c>
      <c r="I85" s="220">
        <f t="shared" si="28"/>
        <v>0</v>
      </c>
      <c r="J85" s="220">
        <f t="shared" si="23"/>
        <v>0</v>
      </c>
      <c r="K85" s="220">
        <f t="shared" si="24"/>
        <v>0</v>
      </c>
      <c r="L85" s="29"/>
      <c r="M85" s="20">
        <f t="shared" si="25"/>
        <v>0</v>
      </c>
      <c r="N85" s="20">
        <f t="shared" si="26"/>
        <v>0</v>
      </c>
      <c r="O85" s="20">
        <f t="shared" si="27"/>
        <v>0</v>
      </c>
      <c r="Q85" s="209"/>
    </row>
    <row r="86" spans="1:17">
      <c r="A86" s="24" t="str">
        <f>'NF-Er'!B9</f>
        <v>A3-5</v>
      </c>
      <c r="B86" s="69" t="s">
        <v>55</v>
      </c>
      <c r="C86" s="220">
        <f>'NF-Er'!D9</f>
        <v>0</v>
      </c>
      <c r="D86" s="220">
        <f>'NF-Er'!E9</f>
        <v>0</v>
      </c>
      <c r="E86" s="220">
        <f>'NF-Er'!F9</f>
        <v>0</v>
      </c>
      <c r="F86" s="6" t="str">
        <f>'NF-Er'!G9</f>
        <v>Gaussian</v>
      </c>
      <c r="G86" s="220">
        <f>'NF-Er'!H9</f>
        <v>1</v>
      </c>
      <c r="H86" s="6">
        <f>'NF-Er'!I9</f>
        <v>1</v>
      </c>
      <c r="I86" s="220">
        <f t="shared" si="28"/>
        <v>0</v>
      </c>
      <c r="J86" s="220">
        <f t="shared" si="23"/>
        <v>0</v>
      </c>
      <c r="K86" s="220">
        <f t="shared" si="24"/>
        <v>0</v>
      </c>
      <c r="L86" s="29"/>
      <c r="M86" s="20">
        <f t="shared" si="25"/>
        <v>0</v>
      </c>
      <c r="N86" s="20">
        <f t="shared" si="26"/>
        <v>0</v>
      </c>
      <c r="O86" s="20">
        <f t="shared" si="27"/>
        <v>0</v>
      </c>
      <c r="Q86" s="209"/>
    </row>
    <row r="87" spans="1:17">
      <c r="A87" s="24" t="str">
        <f>'NF-Er'!B10</f>
        <v>A3-6</v>
      </c>
      <c r="B87" s="69" t="s">
        <v>56</v>
      </c>
      <c r="C87" s="220">
        <f>'NF-Er'!D10</f>
        <v>0</v>
      </c>
      <c r="D87" s="220">
        <f>'NF-Er'!E10</f>
        <v>0</v>
      </c>
      <c r="E87" s="220">
        <f>'NF-Er'!F10</f>
        <v>0</v>
      </c>
      <c r="F87" s="6" t="str">
        <f>'NF-Er'!G10</f>
        <v>Gaussian</v>
      </c>
      <c r="G87" s="220">
        <f>'NF-Er'!H10</f>
        <v>1</v>
      </c>
      <c r="H87" s="6">
        <f>'NF-Er'!I10</f>
        <v>1</v>
      </c>
      <c r="I87" s="220">
        <f t="shared" si="28"/>
        <v>0</v>
      </c>
      <c r="J87" s="220">
        <f t="shared" si="23"/>
        <v>0</v>
      </c>
      <c r="K87" s="220">
        <f t="shared" si="24"/>
        <v>0</v>
      </c>
      <c r="L87" s="29"/>
      <c r="M87" s="20">
        <f t="shared" si="25"/>
        <v>0</v>
      </c>
      <c r="N87" s="20">
        <f t="shared" si="26"/>
        <v>0</v>
      </c>
      <c r="O87" s="20">
        <f t="shared" si="27"/>
        <v>0</v>
      </c>
      <c r="Q87" s="209"/>
    </row>
    <row r="88" spans="1:17">
      <c r="A88" s="24" t="str">
        <f>'NF-Er'!B11</f>
        <v>A3-7</v>
      </c>
      <c r="B88" s="69" t="s">
        <v>57</v>
      </c>
      <c r="C88" s="220">
        <f>'NF-Er'!D11</f>
        <v>0</v>
      </c>
      <c r="D88" s="220">
        <f>'NF-Er'!E11</f>
        <v>0</v>
      </c>
      <c r="E88" s="220">
        <f>'NF-Er'!F11</f>
        <v>0</v>
      </c>
      <c r="F88" s="6" t="str">
        <f>'NF-Er'!G11</f>
        <v>Gaussian</v>
      </c>
      <c r="G88" s="220">
        <f>'NF-Er'!H11</f>
        <v>1</v>
      </c>
      <c r="H88" s="6">
        <f>'NF-Er'!I11</f>
        <v>1</v>
      </c>
      <c r="I88" s="220">
        <f t="shared" si="28"/>
        <v>0</v>
      </c>
      <c r="J88" s="220">
        <f t="shared" si="23"/>
        <v>0</v>
      </c>
      <c r="K88" s="220">
        <f t="shared" si="24"/>
        <v>0</v>
      </c>
      <c r="L88" s="29"/>
      <c r="M88" s="20">
        <f t="shared" si="25"/>
        <v>0</v>
      </c>
      <c r="N88" s="20">
        <f t="shared" si="26"/>
        <v>0</v>
      </c>
      <c r="O88" s="20">
        <f t="shared" si="27"/>
        <v>0</v>
      </c>
      <c r="Q88" s="209"/>
    </row>
    <row r="89" spans="1:17">
      <c r="A89" s="24" t="str">
        <f>'NF-Er'!B12</f>
        <v>A3-8</v>
      </c>
      <c r="B89" s="69" t="s">
        <v>58</v>
      </c>
      <c r="C89" s="220">
        <f>'NF-Er'!D12</f>
        <v>0.02</v>
      </c>
      <c r="D89" s="220">
        <f>'NF-Er'!E12</f>
        <v>0.02</v>
      </c>
      <c r="E89" s="220">
        <f>'NF-Er'!F12</f>
        <v>0.02</v>
      </c>
      <c r="F89" s="6" t="str">
        <f>'NF-Er'!G12</f>
        <v>Gaussian</v>
      </c>
      <c r="G89" s="220">
        <f>'NF-Er'!H12</f>
        <v>1</v>
      </c>
      <c r="H89" s="6">
        <f>'NF-Er'!I12</f>
        <v>1</v>
      </c>
      <c r="I89" s="220">
        <f t="shared" si="28"/>
        <v>0.02</v>
      </c>
      <c r="J89" s="220">
        <f t="shared" si="23"/>
        <v>0.02</v>
      </c>
      <c r="K89" s="220">
        <f t="shared" si="24"/>
        <v>0.02</v>
      </c>
      <c r="L89" s="29"/>
      <c r="M89" s="20">
        <f t="shared" si="25"/>
        <v>4.0000000000000002E-4</v>
      </c>
      <c r="N89" s="20">
        <f t="shared" si="26"/>
        <v>4.0000000000000002E-4</v>
      </c>
      <c r="O89" s="20">
        <f t="shared" si="27"/>
        <v>4.0000000000000002E-4</v>
      </c>
      <c r="Q89" s="209"/>
    </row>
    <row r="90" spans="1:17">
      <c r="A90" s="24" t="str">
        <f>'NF-Er'!B13</f>
        <v>A3-9</v>
      </c>
      <c r="B90" s="69" t="s">
        <v>59</v>
      </c>
      <c r="C90" s="220">
        <f>'NF-Er'!D13</f>
        <v>0</v>
      </c>
      <c r="D90" s="220">
        <f>'NF-Er'!E13</f>
        <v>0</v>
      </c>
      <c r="E90" s="220">
        <f>'NF-Er'!F13</f>
        <v>0</v>
      </c>
      <c r="F90" s="6" t="str">
        <f>'NF-Er'!G13</f>
        <v>Gaussian</v>
      </c>
      <c r="G90" s="220">
        <f>'NF-Er'!H13</f>
        <v>1</v>
      </c>
      <c r="H90" s="6">
        <f>'NF-Er'!I13</f>
        <v>1</v>
      </c>
      <c r="I90" s="220">
        <f t="shared" si="28"/>
        <v>0</v>
      </c>
      <c r="J90" s="220">
        <f t="shared" si="23"/>
        <v>0</v>
      </c>
      <c r="K90" s="220">
        <f t="shared" si="24"/>
        <v>0</v>
      </c>
      <c r="L90" s="29"/>
      <c r="M90" s="20">
        <f t="shared" si="25"/>
        <v>0</v>
      </c>
      <c r="N90" s="20">
        <f t="shared" si="26"/>
        <v>0</v>
      </c>
      <c r="O90" s="20">
        <f t="shared" si="27"/>
        <v>0</v>
      </c>
      <c r="Q90" s="209"/>
    </row>
    <row r="91" spans="1:17">
      <c r="A91" s="24" t="str">
        <f>'NF-Er'!B14</f>
        <v>A3-10</v>
      </c>
      <c r="B91" s="69" t="s">
        <v>60</v>
      </c>
      <c r="C91" s="220">
        <f>'NF-Er'!D14</f>
        <v>0.04</v>
      </c>
      <c r="D91" s="220">
        <f>'NF-Er'!E14</f>
        <v>0.04</v>
      </c>
      <c r="E91" s="220">
        <f>'NF-Er'!F14</f>
        <v>0.04</v>
      </c>
      <c r="F91" s="6" t="str">
        <f>'NF-Er'!G14</f>
        <v>Gaussian</v>
      </c>
      <c r="G91" s="220">
        <f>'NF-Er'!H14</f>
        <v>1</v>
      </c>
      <c r="H91" s="6">
        <f>'NF-Er'!I14</f>
        <v>1</v>
      </c>
      <c r="I91" s="220">
        <f t="shared" si="28"/>
        <v>0.04</v>
      </c>
      <c r="J91" s="220">
        <f t="shared" si="23"/>
        <v>0.04</v>
      </c>
      <c r="K91" s="220">
        <f t="shared" si="24"/>
        <v>0.04</v>
      </c>
      <c r="L91" s="29"/>
      <c r="M91" s="20">
        <f t="shared" si="25"/>
        <v>1.6000000000000001E-3</v>
      </c>
      <c r="N91" s="20">
        <f t="shared" si="26"/>
        <v>1.6000000000000001E-3</v>
      </c>
      <c r="O91" s="20">
        <f t="shared" si="27"/>
        <v>1.6000000000000001E-3</v>
      </c>
      <c r="Q91" s="209"/>
    </row>
    <row r="92" spans="1:17" ht="22.5">
      <c r="A92" s="24" t="str">
        <f>'NF-Er'!B15</f>
        <v>A3-11</v>
      </c>
      <c r="B92" s="69" t="s">
        <v>61</v>
      </c>
      <c r="C92" s="220">
        <f>'NF-Er'!D15</f>
        <v>0</v>
      </c>
      <c r="D92" s="220">
        <f>'NF-Er'!E15</f>
        <v>0</v>
      </c>
      <c r="E92" s="220">
        <f>'NF-Er'!F15</f>
        <v>0</v>
      </c>
      <c r="F92" s="6" t="str">
        <f>'NF-Er'!G15</f>
        <v>Gaussian</v>
      </c>
      <c r="G92" s="220">
        <f>'NF-Er'!H15</f>
        <v>1</v>
      </c>
      <c r="H92" s="6">
        <f>'NF-Er'!I15</f>
        <v>1</v>
      </c>
      <c r="I92" s="220">
        <f t="shared" si="28"/>
        <v>0</v>
      </c>
      <c r="J92" s="220">
        <f t="shared" si="23"/>
        <v>0</v>
      </c>
      <c r="K92" s="220">
        <f t="shared" si="24"/>
        <v>0</v>
      </c>
      <c r="L92" s="29"/>
      <c r="M92" s="20">
        <f t="shared" si="25"/>
        <v>0</v>
      </c>
      <c r="N92" s="20">
        <f t="shared" si="26"/>
        <v>0</v>
      </c>
      <c r="O92" s="20">
        <f t="shared" si="27"/>
        <v>0</v>
      </c>
      <c r="Q92" s="209"/>
    </row>
    <row r="93" spans="1:17" ht="22.5">
      <c r="A93" s="24" t="str">
        <f>'NF-Er'!B16</f>
        <v>A3-12</v>
      </c>
      <c r="B93" s="69" t="s">
        <v>62</v>
      </c>
      <c r="C93" s="220">
        <f>'NF-Er'!D16</f>
        <v>0</v>
      </c>
      <c r="D93" s="220">
        <f>'NF-Er'!E16</f>
        <v>0</v>
      </c>
      <c r="E93" s="220">
        <f>'NF-Er'!F16</f>
        <v>0</v>
      </c>
      <c r="F93" s="6" t="str">
        <f>'NF-Er'!G16</f>
        <v>Gaussian</v>
      </c>
      <c r="G93" s="220">
        <f>'NF-Er'!H16</f>
        <v>1</v>
      </c>
      <c r="H93" s="6">
        <f>'NF-Er'!I16</f>
        <v>1</v>
      </c>
      <c r="I93" s="220">
        <f t="shared" si="28"/>
        <v>0</v>
      </c>
      <c r="J93" s="220">
        <f t="shared" si="23"/>
        <v>0</v>
      </c>
      <c r="K93" s="220">
        <f t="shared" si="24"/>
        <v>0</v>
      </c>
      <c r="L93" s="29"/>
      <c r="M93" s="20">
        <f t="shared" si="25"/>
        <v>0</v>
      </c>
      <c r="N93" s="20">
        <f t="shared" si="26"/>
        <v>0</v>
      </c>
      <c r="O93" s="20">
        <f t="shared" si="27"/>
        <v>0</v>
      </c>
      <c r="Q93" s="209"/>
    </row>
    <row r="94" spans="1:17" ht="22.5">
      <c r="A94" s="24" t="str">
        <f>'NF-Er'!B17</f>
        <v>A3-13</v>
      </c>
      <c r="B94" s="69" t="s">
        <v>63</v>
      </c>
      <c r="C94" s="220">
        <f>'NF-Er'!D17</f>
        <v>1E-4</v>
      </c>
      <c r="D94" s="220">
        <f>'NF-Er'!E17</f>
        <v>1E-4</v>
      </c>
      <c r="E94" s="220">
        <f>'NF-Er'!F17</f>
        <v>1E-4</v>
      </c>
      <c r="F94" s="6" t="str">
        <f>'NF-Er'!G17</f>
        <v>Gaussian</v>
      </c>
      <c r="G94" s="220">
        <f>'NF-Er'!H17</f>
        <v>1</v>
      </c>
      <c r="H94" s="6">
        <f>'NF-Er'!I17</f>
        <v>1</v>
      </c>
      <c r="I94" s="220">
        <f t="shared" si="28"/>
        <v>1E-4</v>
      </c>
      <c r="J94" s="220">
        <f t="shared" si="23"/>
        <v>1E-4</v>
      </c>
      <c r="K94" s="220">
        <f t="shared" si="24"/>
        <v>1E-4</v>
      </c>
      <c r="L94" s="29"/>
      <c r="M94" s="20">
        <f t="shared" si="25"/>
        <v>1E-8</v>
      </c>
      <c r="N94" s="20">
        <f t="shared" si="26"/>
        <v>1E-8</v>
      </c>
      <c r="O94" s="20">
        <f t="shared" si="27"/>
        <v>1E-8</v>
      </c>
      <c r="Q94" s="209"/>
    </row>
    <row r="95" spans="1:17">
      <c r="A95" s="24" t="str">
        <f>'NF-Er'!B18</f>
        <v>A3-14</v>
      </c>
      <c r="B95" s="69" t="s">
        <v>64</v>
      </c>
      <c r="C95" s="220">
        <f>'NF-Er'!D18</f>
        <v>0</v>
      </c>
      <c r="D95" s="220">
        <f>'NF-Er'!E18</f>
        <v>0</v>
      </c>
      <c r="E95" s="220">
        <f>'NF-Er'!F18</f>
        <v>0</v>
      </c>
      <c r="F95" s="6" t="str">
        <f>'NF-Er'!G18</f>
        <v>Gaussian</v>
      </c>
      <c r="G95" s="220">
        <f>'NF-Er'!H18</f>
        <v>1</v>
      </c>
      <c r="H95" s="6">
        <f>'NF-Er'!I18</f>
        <v>1</v>
      </c>
      <c r="I95" s="220">
        <f t="shared" si="28"/>
        <v>0</v>
      </c>
      <c r="J95" s="220">
        <f t="shared" si="23"/>
        <v>0</v>
      </c>
      <c r="K95" s="220">
        <f t="shared" si="24"/>
        <v>0</v>
      </c>
      <c r="L95" s="29"/>
      <c r="M95" s="20">
        <f t="shared" si="25"/>
        <v>0</v>
      </c>
      <c r="N95" s="20">
        <f t="shared" si="26"/>
        <v>0</v>
      </c>
      <c r="O95" s="20">
        <f t="shared" si="27"/>
        <v>0</v>
      </c>
      <c r="Q95" s="209"/>
    </row>
    <row r="96" spans="1:17">
      <c r="A96" s="24" t="str">
        <f>'NF-Er'!B19</f>
        <v>A3-15</v>
      </c>
      <c r="B96" s="69" t="s">
        <v>65</v>
      </c>
      <c r="C96" s="220">
        <f>'NF-Er'!D19</f>
        <v>0</v>
      </c>
      <c r="D96" s="220">
        <f>'NF-Er'!E19</f>
        <v>0</v>
      </c>
      <c r="E96" s="220">
        <f>'NF-Er'!F19</f>
        <v>0</v>
      </c>
      <c r="F96" s="6" t="str">
        <f>'NF-Er'!G19</f>
        <v>Gaussian</v>
      </c>
      <c r="G96" s="220">
        <f>'NF-Er'!H19</f>
        <v>1</v>
      </c>
      <c r="H96" s="6">
        <f>'NF-Er'!I19</f>
        <v>1</v>
      </c>
      <c r="I96" s="220">
        <f t="shared" si="28"/>
        <v>0</v>
      </c>
      <c r="J96" s="220">
        <f t="shared" si="23"/>
        <v>0</v>
      </c>
      <c r="K96" s="220">
        <f t="shared" si="24"/>
        <v>0</v>
      </c>
      <c r="L96" s="29"/>
      <c r="M96" s="20">
        <f t="shared" si="25"/>
        <v>0</v>
      </c>
      <c r="N96" s="20">
        <f t="shared" si="26"/>
        <v>0</v>
      </c>
      <c r="O96" s="20">
        <f t="shared" si="27"/>
        <v>0</v>
      </c>
      <c r="Q96" s="209"/>
    </row>
    <row r="97" spans="1:17">
      <c r="A97" s="24" t="str">
        <f>'NF-Er'!B20</f>
        <v>A3-16</v>
      </c>
      <c r="B97" s="69" t="s">
        <v>66</v>
      </c>
      <c r="C97" s="220">
        <f>'NF-Er'!D20</f>
        <v>0.09</v>
      </c>
      <c r="D97" s="220">
        <f>'NF-Er'!E20</f>
        <v>0.09</v>
      </c>
      <c r="E97" s="220">
        <f>'NF-Er'!F20</f>
        <v>0.09</v>
      </c>
      <c r="F97" s="6" t="str">
        <f>'NF-Er'!G20</f>
        <v>Gaussian</v>
      </c>
      <c r="G97" s="220">
        <f>'NF-Er'!H20</f>
        <v>1</v>
      </c>
      <c r="H97" s="6">
        <f>'NF-Er'!I20</f>
        <v>1</v>
      </c>
      <c r="I97" s="220">
        <f t="shared" si="28"/>
        <v>0.09</v>
      </c>
      <c r="J97" s="220">
        <f t="shared" si="23"/>
        <v>0.09</v>
      </c>
      <c r="K97" s="220">
        <f t="shared" si="24"/>
        <v>0.09</v>
      </c>
      <c r="L97" s="29"/>
      <c r="M97" s="20">
        <f t="shared" si="25"/>
        <v>8.0999999999999996E-3</v>
      </c>
      <c r="N97" s="20">
        <f t="shared" si="26"/>
        <v>8.0999999999999996E-3</v>
      </c>
      <c r="O97" s="20">
        <f t="shared" si="27"/>
        <v>8.0999999999999996E-3</v>
      </c>
      <c r="Q97" s="209"/>
    </row>
    <row r="98" spans="1:17">
      <c r="A98" s="118" t="str">
        <f>'NF-Er'!B21</f>
        <v>A3-17</v>
      </c>
      <c r="B98" s="69" t="s">
        <v>67</v>
      </c>
      <c r="C98" s="220">
        <f>'NF-Er'!D21</f>
        <v>0</v>
      </c>
      <c r="D98" s="220">
        <f>'NF-Er'!E21</f>
        <v>0</v>
      </c>
      <c r="E98" s="220">
        <f>'NF-Er'!F21</f>
        <v>0</v>
      </c>
      <c r="F98" s="6" t="str">
        <f>'NF-Er'!G21</f>
        <v>Gaussian</v>
      </c>
      <c r="G98" s="220">
        <f>'NF-Er'!H21</f>
        <v>1</v>
      </c>
      <c r="H98" s="6">
        <f>'NF-Er'!I21</f>
        <v>1</v>
      </c>
      <c r="I98" s="220">
        <f t="shared" si="28"/>
        <v>0</v>
      </c>
      <c r="J98" s="220">
        <f t="shared" si="23"/>
        <v>0</v>
      </c>
      <c r="K98" s="220">
        <f t="shared" si="24"/>
        <v>0</v>
      </c>
      <c r="L98" s="29"/>
      <c r="M98" s="20">
        <f t="shared" si="25"/>
        <v>0</v>
      </c>
      <c r="N98" s="20">
        <f t="shared" si="26"/>
        <v>0</v>
      </c>
      <c r="O98" s="20">
        <f t="shared" si="27"/>
        <v>0</v>
      </c>
      <c r="Q98" s="209"/>
    </row>
    <row r="99" spans="1:17" ht="22.5">
      <c r="A99" s="118" t="str">
        <f>'NF-Er'!B25</f>
        <v>A3-21</v>
      </c>
      <c r="B99" s="117" t="s">
        <v>71</v>
      </c>
      <c r="C99" s="220">
        <f>'NF-Er'!D25</f>
        <v>0.03</v>
      </c>
      <c r="D99" s="220">
        <f>'NF-Er'!E25</f>
        <v>0.03</v>
      </c>
      <c r="E99" s="220">
        <f>'NF-Er'!F25</f>
        <v>0.03</v>
      </c>
      <c r="F99" s="6" t="str">
        <f>'NF-Er'!G25</f>
        <v>Rectangular</v>
      </c>
      <c r="G99" s="220">
        <f>'NF-Er'!H25</f>
        <v>1.73</v>
      </c>
      <c r="H99" s="6">
        <f>'NF-Er'!I25</f>
        <v>1</v>
      </c>
      <c r="I99" s="220">
        <f t="shared" si="28"/>
        <v>1.7341040462427744E-2</v>
      </c>
      <c r="J99" s="220">
        <f t="shared" si="23"/>
        <v>1.7341040462427744E-2</v>
      </c>
      <c r="K99" s="220">
        <f t="shared" si="24"/>
        <v>1.7341040462427744E-2</v>
      </c>
      <c r="L99" s="29"/>
      <c r="M99" s="20">
        <f t="shared" si="25"/>
        <v>3.0071168431955621E-4</v>
      </c>
      <c r="N99" s="20">
        <f t="shared" si="26"/>
        <v>3.0071168431955621E-4</v>
      </c>
      <c r="O99" s="20">
        <f t="shared" si="27"/>
        <v>3.0071168431955621E-4</v>
      </c>
      <c r="Q99" s="433" t="s">
        <v>444</v>
      </c>
    </row>
    <row r="100" spans="1:17">
      <c r="A100" s="118" t="str">
        <f>'NF-Er'!B26</f>
        <v>A3-22</v>
      </c>
      <c r="B100" s="117" t="s">
        <v>72</v>
      </c>
      <c r="C100" s="220">
        <f>'NF-Er'!D26</f>
        <v>5.5E-2</v>
      </c>
      <c r="D100" s="220">
        <f>'NF-Er'!E26</f>
        <v>5.5E-2</v>
      </c>
      <c r="E100" s="220">
        <f>'NF-Er'!F26</f>
        <v>5.5E-2</v>
      </c>
      <c r="F100" s="6" t="str">
        <f>'NF-Er'!G26</f>
        <v>Gaussian</v>
      </c>
      <c r="G100" s="220">
        <f>'NF-Er'!H26</f>
        <v>1</v>
      </c>
      <c r="H100" s="6">
        <f>'NF-Er'!I26</f>
        <v>1</v>
      </c>
      <c r="I100" s="220">
        <f t="shared" si="28"/>
        <v>5.5E-2</v>
      </c>
      <c r="J100" s="220">
        <f t="shared" si="23"/>
        <v>5.5E-2</v>
      </c>
      <c r="K100" s="220">
        <f t="shared" si="24"/>
        <v>5.5E-2</v>
      </c>
      <c r="L100" s="29"/>
      <c r="M100" s="20">
        <f t="shared" si="25"/>
        <v>3.0249999999999999E-3</v>
      </c>
      <c r="N100" s="20">
        <f t="shared" si="26"/>
        <v>3.0249999999999999E-3</v>
      </c>
      <c r="O100" s="20">
        <f t="shared" si="27"/>
        <v>3.0249999999999999E-3</v>
      </c>
      <c r="Q100" s="433"/>
    </row>
    <row r="101" spans="1:17">
      <c r="A101" s="118" t="str">
        <f>'NF-Er'!B27</f>
        <v>A3-23</v>
      </c>
      <c r="B101" s="117" t="s">
        <v>73</v>
      </c>
      <c r="C101" s="220">
        <f>'NF-Er'!D27</f>
        <v>0.28399999999999997</v>
      </c>
      <c r="D101" s="220">
        <f>'NF-Er'!E27</f>
        <v>0.28399999999999997</v>
      </c>
      <c r="E101" s="220">
        <f>'NF-Er'!F27</f>
        <v>0.28399999999999997</v>
      </c>
      <c r="F101" s="6" t="str">
        <f>'NF-Er'!G27</f>
        <v>U-Shaped</v>
      </c>
      <c r="G101" s="220">
        <f>'NF-Er'!H27</f>
        <v>1.41</v>
      </c>
      <c r="H101" s="6">
        <f>'NF-Er'!I27</f>
        <v>1</v>
      </c>
      <c r="I101" s="220">
        <f t="shared" si="28"/>
        <v>0.20141843971631204</v>
      </c>
      <c r="J101" s="220">
        <f t="shared" si="23"/>
        <v>0.20141843971631204</v>
      </c>
      <c r="K101" s="220">
        <f t="shared" si="24"/>
        <v>0.20141843971631204</v>
      </c>
      <c r="L101" s="29"/>
      <c r="M101" s="20">
        <f t="shared" si="25"/>
        <v>4.056938785775363E-2</v>
      </c>
      <c r="N101" s="20">
        <f t="shared" si="26"/>
        <v>4.056938785775363E-2</v>
      </c>
      <c r="O101" s="20">
        <f t="shared" si="27"/>
        <v>4.056938785775363E-2</v>
      </c>
      <c r="Q101" s="433"/>
    </row>
    <row r="102" spans="1:17">
      <c r="A102" s="118" t="str">
        <f>'NF-Er'!B28</f>
        <v>A3-24</v>
      </c>
      <c r="B102" s="117" t="s">
        <v>75</v>
      </c>
      <c r="C102" s="220">
        <f>'NF-Er'!D28</f>
        <v>0</v>
      </c>
      <c r="D102" s="220">
        <f>'NF-Er'!E28</f>
        <v>0</v>
      </c>
      <c r="E102" s="220">
        <f>'NF-Er'!F28</f>
        <v>0</v>
      </c>
      <c r="F102" s="6" t="str">
        <f>'NF-Er'!G28</f>
        <v>Gaussian</v>
      </c>
      <c r="G102" s="220">
        <f>'NF-Er'!H28</f>
        <v>1</v>
      </c>
      <c r="H102" s="6">
        <f>'NF-Er'!I28</f>
        <v>1</v>
      </c>
      <c r="I102" s="220">
        <f t="shared" si="28"/>
        <v>0</v>
      </c>
      <c r="J102" s="220">
        <f t="shared" si="23"/>
        <v>0</v>
      </c>
      <c r="K102" s="220">
        <f t="shared" si="24"/>
        <v>0</v>
      </c>
      <c r="L102" s="29"/>
      <c r="M102" s="20">
        <f t="shared" si="25"/>
        <v>0</v>
      </c>
      <c r="N102" s="20">
        <f t="shared" si="26"/>
        <v>0</v>
      </c>
      <c r="O102" s="20">
        <f t="shared" si="27"/>
        <v>0</v>
      </c>
      <c r="Q102" s="209"/>
    </row>
    <row r="103" spans="1:17" ht="22.5">
      <c r="A103" s="118" t="str">
        <f>'NF-Er'!B29</f>
        <v>A3-25</v>
      </c>
      <c r="B103" s="117" t="s">
        <v>76</v>
      </c>
      <c r="C103" s="220">
        <f>'NF-Er'!D29</f>
        <v>0</v>
      </c>
      <c r="D103" s="220">
        <f>'NF-Er'!E29</f>
        <v>0</v>
      </c>
      <c r="E103" s="220">
        <f>'NF-Er'!F29</f>
        <v>0</v>
      </c>
      <c r="F103" s="6" t="str">
        <f>'NF-Er'!G29</f>
        <v>Gaussian</v>
      </c>
      <c r="G103" s="220">
        <f>'NF-Er'!H29</f>
        <v>1</v>
      </c>
      <c r="H103" s="6">
        <f>'NF-Er'!I29</f>
        <v>1</v>
      </c>
      <c r="I103" s="220">
        <f t="shared" si="28"/>
        <v>0</v>
      </c>
      <c r="J103" s="220">
        <f t="shared" si="23"/>
        <v>0</v>
      </c>
      <c r="K103" s="220">
        <f t="shared" si="24"/>
        <v>0</v>
      </c>
      <c r="L103" s="29"/>
      <c r="M103" s="20">
        <f t="shared" si="25"/>
        <v>0</v>
      </c>
      <c r="N103" s="20">
        <f t="shared" si="26"/>
        <v>0</v>
      </c>
      <c r="O103" s="20">
        <f t="shared" si="27"/>
        <v>0</v>
      </c>
      <c r="Q103" s="209"/>
    </row>
    <row r="104" spans="1:17" ht="33.75">
      <c r="A104" s="118" t="str">
        <f>TE!A5</f>
        <v>C1-1</v>
      </c>
      <c r="B104" s="185" t="str">
        <f>TE!B5</f>
        <v>RF power measurement equipment (e.g. spectrum analyzer, power meter)</v>
      </c>
      <c r="C104" s="249">
        <f>TE!C5</f>
        <v>0.14000000000000001</v>
      </c>
      <c r="D104" s="249">
        <f>TE!D5</f>
        <v>0.26</v>
      </c>
      <c r="E104" s="249">
        <f>TE!E5</f>
        <v>0.26</v>
      </c>
      <c r="F104" s="118" t="str">
        <f>TE!F5</f>
        <v>Gaussian</v>
      </c>
      <c r="G104" s="249">
        <f>TE!G5</f>
        <v>1</v>
      </c>
      <c r="H104" s="6">
        <f>'NF-Er'!I30</f>
        <v>1</v>
      </c>
      <c r="I104" s="220">
        <f t="shared" si="28"/>
        <v>0.14000000000000001</v>
      </c>
      <c r="J104" s="220">
        <f t="shared" si="23"/>
        <v>0.26</v>
      </c>
      <c r="K104" s="220">
        <f t="shared" si="24"/>
        <v>0.26</v>
      </c>
      <c r="L104" s="29"/>
      <c r="M104" s="20">
        <f t="shared" si="25"/>
        <v>1.9600000000000003E-2</v>
      </c>
      <c r="N104" s="20">
        <f t="shared" si="26"/>
        <v>6.7600000000000007E-2</v>
      </c>
      <c r="O104" s="20">
        <f t="shared" si="27"/>
        <v>6.7600000000000007E-2</v>
      </c>
      <c r="Q104" s="207" t="s">
        <v>411</v>
      </c>
    </row>
    <row r="105" spans="1:17" ht="22.5">
      <c r="A105" s="118" t="str">
        <f>'NF-Er'!B31</f>
        <v>A3-26</v>
      </c>
      <c r="B105" s="69" t="s">
        <v>77</v>
      </c>
      <c r="C105" s="220">
        <f>'NF-Er'!D31</f>
        <v>0.15</v>
      </c>
      <c r="D105" s="220">
        <f>'NF-Er'!E31</f>
        <v>0.15</v>
      </c>
      <c r="E105" s="220">
        <f>'NF-Er'!F31</f>
        <v>0.15</v>
      </c>
      <c r="F105" s="6" t="str">
        <f>'NF-Er'!G31</f>
        <v>Gaussian</v>
      </c>
      <c r="G105" s="220">
        <f>'NF-Er'!H31</f>
        <v>1</v>
      </c>
      <c r="H105" s="6">
        <f>'NF-Er'!I31</f>
        <v>1</v>
      </c>
      <c r="I105" s="220">
        <f t="shared" si="28"/>
        <v>0.15</v>
      </c>
      <c r="J105" s="220">
        <f t="shared" si="23"/>
        <v>0.15</v>
      </c>
      <c r="K105" s="220">
        <f t="shared" si="24"/>
        <v>0.15</v>
      </c>
      <c r="L105" s="29"/>
      <c r="M105" s="20">
        <f t="shared" si="25"/>
        <v>2.2499999999999999E-2</v>
      </c>
      <c r="N105" s="20">
        <f t="shared" si="26"/>
        <v>2.2499999999999999E-2</v>
      </c>
      <c r="O105" s="20">
        <f t="shared" si="27"/>
        <v>2.2499999999999999E-2</v>
      </c>
      <c r="Q105" s="209"/>
    </row>
    <row r="106" spans="1:17">
      <c r="A106" s="24" t="str">
        <f>'NF-Er'!B32</f>
        <v>A3-33</v>
      </c>
      <c r="B106" s="100" t="s">
        <v>151</v>
      </c>
      <c r="C106" s="220">
        <f>'NF-Er'!J32</f>
        <v>0.25</v>
      </c>
      <c r="D106" s="220">
        <f>'NF-Er'!K32</f>
        <v>0.25</v>
      </c>
      <c r="E106" s="220">
        <f>'NF-Er'!L32</f>
        <v>0.25</v>
      </c>
      <c r="F106" s="6" t="str">
        <f>'NF-Er'!G32</f>
        <v xml:space="preserve">Gaussian </v>
      </c>
      <c r="G106" s="220">
        <f>'NF-Er'!H32</f>
        <v>1</v>
      </c>
      <c r="H106" s="6">
        <v>1</v>
      </c>
      <c r="I106" s="220">
        <f t="shared" si="28"/>
        <v>0.25</v>
      </c>
      <c r="J106" s="220">
        <f t="shared" si="23"/>
        <v>0.25</v>
      </c>
      <c r="K106" s="220">
        <f t="shared" si="24"/>
        <v>0.25</v>
      </c>
      <c r="L106" s="29"/>
      <c r="M106" s="20">
        <f t="shared" si="25"/>
        <v>6.25E-2</v>
      </c>
      <c r="N106" s="20">
        <f t="shared" si="26"/>
        <v>6.25E-2</v>
      </c>
      <c r="O106" s="20">
        <f t="shared" si="27"/>
        <v>6.25E-2</v>
      </c>
      <c r="Q106" s="209"/>
    </row>
    <row r="107" spans="1:17">
      <c r="A107" s="387" t="s">
        <v>19</v>
      </c>
      <c r="B107" s="387"/>
      <c r="C107" s="387"/>
      <c r="D107" s="387"/>
      <c r="E107" s="387"/>
      <c r="F107" s="387"/>
      <c r="G107" s="387"/>
      <c r="H107" s="387"/>
      <c r="I107" s="387"/>
      <c r="J107" s="387"/>
      <c r="K107" s="6"/>
      <c r="L107" s="29"/>
      <c r="M107" s="20">
        <f t="shared" si="25"/>
        <v>0</v>
      </c>
      <c r="N107" s="20">
        <f t="shared" si="26"/>
        <v>0</v>
      </c>
      <c r="O107" s="20">
        <f t="shared" si="27"/>
        <v>0</v>
      </c>
      <c r="Q107" s="209"/>
    </row>
    <row r="108" spans="1:17">
      <c r="A108" s="24" t="str">
        <f>TE!A7</f>
        <v>C1-3</v>
      </c>
      <c r="B108" s="97" t="s">
        <v>78</v>
      </c>
      <c r="C108" s="220">
        <f>'NF-Er'!D34</f>
        <v>0.13</v>
      </c>
      <c r="D108" s="220">
        <f>'NF-Er'!E34</f>
        <v>0.2</v>
      </c>
      <c r="E108" s="220">
        <f>'NF-Er'!F34</f>
        <v>0.2</v>
      </c>
      <c r="F108" s="6" t="str">
        <f>'NF-Er'!G34</f>
        <v>Gaussian</v>
      </c>
      <c r="G108" s="220">
        <f>'NF-Er'!H34</f>
        <v>1</v>
      </c>
      <c r="H108" s="6">
        <f>'NF-Er'!I34</f>
        <v>1</v>
      </c>
      <c r="I108" s="220">
        <f t="shared" ref="I108:I115" si="29">C108/$G108</f>
        <v>0.13</v>
      </c>
      <c r="J108" s="220">
        <f t="shared" ref="J108:J115" si="30">D108/$G108</f>
        <v>0.2</v>
      </c>
      <c r="K108" s="220">
        <f t="shared" ref="K108:K115" si="31">E108/$G108</f>
        <v>0.2</v>
      </c>
      <c r="L108" s="29"/>
      <c r="M108" s="20">
        <f t="shared" si="25"/>
        <v>1.6900000000000002E-2</v>
      </c>
      <c r="N108" s="20">
        <f t="shared" si="26"/>
        <v>4.0000000000000008E-2</v>
      </c>
      <c r="O108" s="20">
        <f t="shared" si="27"/>
        <v>4.0000000000000008E-2</v>
      </c>
      <c r="Q108" s="209"/>
    </row>
    <row r="109" spans="1:17">
      <c r="A109" s="24" t="str">
        <f>'NF-Er'!B35</f>
        <v>A3-27</v>
      </c>
      <c r="B109" s="97" t="s">
        <v>79</v>
      </c>
      <c r="C109" s="220">
        <f>'NF-Er'!D35</f>
        <v>0</v>
      </c>
      <c r="D109" s="220">
        <f>'NF-Er'!E35</f>
        <v>0</v>
      </c>
      <c r="E109" s="220">
        <f>'NF-Er'!F35</f>
        <v>0</v>
      </c>
      <c r="F109" s="6" t="str">
        <f>'NF-Er'!G35</f>
        <v>Gaussian</v>
      </c>
      <c r="G109" s="220">
        <f>'NF-Er'!H35</f>
        <v>1</v>
      </c>
      <c r="H109" s="6">
        <f>'NF-Er'!I35</f>
        <v>1</v>
      </c>
      <c r="I109" s="220">
        <f t="shared" si="29"/>
        <v>0</v>
      </c>
      <c r="J109" s="220">
        <f t="shared" si="30"/>
        <v>0</v>
      </c>
      <c r="K109" s="220">
        <f t="shared" si="31"/>
        <v>0</v>
      </c>
      <c r="L109" s="29"/>
      <c r="M109" s="20">
        <f t="shared" si="25"/>
        <v>0</v>
      </c>
      <c r="N109" s="20">
        <f t="shared" si="26"/>
        <v>0</v>
      </c>
      <c r="O109" s="20">
        <f t="shared" si="27"/>
        <v>0</v>
      </c>
      <c r="Q109" s="209"/>
    </row>
    <row r="110" spans="1:17">
      <c r="A110" s="24" t="str">
        <f>'NF-Er'!B36</f>
        <v>A3-28</v>
      </c>
      <c r="B110" s="97" t="s">
        <v>75</v>
      </c>
      <c r="C110" s="220">
        <f>'NF-Er'!D36</f>
        <v>0</v>
      </c>
      <c r="D110" s="220">
        <f>'NF-Er'!E36</f>
        <v>0</v>
      </c>
      <c r="E110" s="220">
        <f>'NF-Er'!F36</f>
        <v>0</v>
      </c>
      <c r="F110" s="6" t="str">
        <f>'NF-Er'!G36</f>
        <v>Gaussian</v>
      </c>
      <c r="G110" s="220">
        <f>'NF-Er'!H36</f>
        <v>1</v>
      </c>
      <c r="H110" s="6">
        <f>'NF-Er'!I36</f>
        <v>1</v>
      </c>
      <c r="I110" s="220">
        <f t="shared" si="29"/>
        <v>0</v>
      </c>
      <c r="J110" s="220">
        <f t="shared" si="30"/>
        <v>0</v>
      </c>
      <c r="K110" s="220">
        <f t="shared" si="31"/>
        <v>0</v>
      </c>
      <c r="L110" s="29"/>
      <c r="M110" s="20">
        <f t="shared" si="25"/>
        <v>0</v>
      </c>
      <c r="N110" s="20">
        <f t="shared" si="26"/>
        <v>0</v>
      </c>
      <c r="O110" s="20">
        <f t="shared" si="27"/>
        <v>0</v>
      </c>
      <c r="Q110" s="209"/>
    </row>
    <row r="111" spans="1:17" ht="22.5">
      <c r="A111" s="24" t="str">
        <f>'NF-Er'!B37</f>
        <v>A3-29</v>
      </c>
      <c r="B111" s="97" t="s">
        <v>80</v>
      </c>
      <c r="C111" s="220">
        <f>'NF-Er'!D37</f>
        <v>0.02</v>
      </c>
      <c r="D111" s="220">
        <f>'NF-Er'!E37</f>
        <v>0.02</v>
      </c>
      <c r="E111" s="220">
        <f>'NF-Er'!F37</f>
        <v>0.02</v>
      </c>
      <c r="F111" s="6" t="str">
        <f>'NF-Er'!G37</f>
        <v>U-Shaped</v>
      </c>
      <c r="G111" s="220">
        <f>'NF-Er'!H37</f>
        <v>1.41</v>
      </c>
      <c r="H111" s="6">
        <f>'NF-Er'!I37</f>
        <v>1</v>
      </c>
      <c r="I111" s="220">
        <f t="shared" si="29"/>
        <v>1.4184397163120569E-2</v>
      </c>
      <c r="J111" s="220">
        <f t="shared" si="30"/>
        <v>1.4184397163120569E-2</v>
      </c>
      <c r="K111" s="220">
        <f t="shared" si="31"/>
        <v>1.4184397163120569E-2</v>
      </c>
      <c r="L111" s="29"/>
      <c r="M111" s="20">
        <f t="shared" si="25"/>
        <v>2.0119712288114283E-4</v>
      </c>
      <c r="N111" s="20">
        <f t="shared" si="26"/>
        <v>2.0119712288114283E-4</v>
      </c>
      <c r="O111" s="20">
        <f t="shared" si="27"/>
        <v>2.0119712288114283E-4</v>
      </c>
      <c r="Q111" s="209"/>
    </row>
    <row r="112" spans="1:17" ht="22.5">
      <c r="A112" s="24" t="str">
        <f>'NF-Er'!B38</f>
        <v>A3-30</v>
      </c>
      <c r="B112" s="97" t="s">
        <v>43</v>
      </c>
      <c r="C112" s="220">
        <f>'NF-Er'!D38</f>
        <v>0</v>
      </c>
      <c r="D112" s="220">
        <f>'NF-Er'!E38</f>
        <v>0</v>
      </c>
      <c r="E112" s="220">
        <f>'NF-Er'!F38</f>
        <v>0</v>
      </c>
      <c r="F112" s="6" t="str">
        <f>'NF-Er'!G38</f>
        <v>Gaussian</v>
      </c>
      <c r="G112" s="220">
        <f>'NF-Er'!H38</f>
        <v>1</v>
      </c>
      <c r="H112" s="6">
        <f>'NF-Er'!I38</f>
        <v>1</v>
      </c>
      <c r="I112" s="220">
        <f t="shared" si="29"/>
        <v>0</v>
      </c>
      <c r="J112" s="220">
        <f t="shared" si="30"/>
        <v>0</v>
      </c>
      <c r="K112" s="220">
        <f t="shared" si="31"/>
        <v>0</v>
      </c>
      <c r="L112" s="29"/>
      <c r="M112" s="20">
        <f t="shared" si="25"/>
        <v>0</v>
      </c>
      <c r="N112" s="20">
        <f t="shared" si="26"/>
        <v>0</v>
      </c>
      <c r="O112" s="20">
        <f t="shared" si="27"/>
        <v>0</v>
      </c>
      <c r="Q112" s="209"/>
    </row>
    <row r="113" spans="1:17" ht="22.5">
      <c r="A113" s="24" t="str">
        <f>'NF-Er'!B39</f>
        <v>A3-31</v>
      </c>
      <c r="B113" s="97" t="s">
        <v>81</v>
      </c>
      <c r="C113" s="220">
        <f>'NF-Er'!D39</f>
        <v>0</v>
      </c>
      <c r="D113" s="220">
        <f>'NF-Er'!E39</f>
        <v>0</v>
      </c>
      <c r="E113" s="220">
        <f>'NF-Er'!F39</f>
        <v>0</v>
      </c>
      <c r="F113" s="6" t="str">
        <f>'NF-Er'!G39</f>
        <v>Gaussian</v>
      </c>
      <c r="G113" s="220">
        <f>'NF-Er'!H39</f>
        <v>1</v>
      </c>
      <c r="H113" s="6">
        <f>'NF-Er'!I39</f>
        <v>1</v>
      </c>
      <c r="I113" s="220">
        <f t="shared" si="29"/>
        <v>0</v>
      </c>
      <c r="J113" s="220">
        <f t="shared" si="30"/>
        <v>0</v>
      </c>
      <c r="K113" s="220">
        <f t="shared" si="31"/>
        <v>0</v>
      </c>
      <c r="L113" s="29"/>
      <c r="M113" s="20">
        <f t="shared" si="25"/>
        <v>0</v>
      </c>
      <c r="N113" s="20">
        <f t="shared" si="26"/>
        <v>0</v>
      </c>
      <c r="O113" s="20">
        <f t="shared" si="27"/>
        <v>0</v>
      </c>
      <c r="Q113" s="209"/>
    </row>
    <row r="114" spans="1:17" ht="22.5">
      <c r="A114" s="24" t="str">
        <f>'NF-Er'!B40</f>
        <v>C1-4</v>
      </c>
      <c r="B114" s="97" t="s">
        <v>82</v>
      </c>
      <c r="C114" s="220">
        <f>'NF-Er'!D40</f>
        <v>0.50229473419497439</v>
      </c>
      <c r="D114" s="220">
        <f>'NF-Er'!E40</f>
        <v>0.4330127018922193</v>
      </c>
      <c r="E114" s="220">
        <f>'NF-Er'!F40</f>
        <v>0.4330127018922193</v>
      </c>
      <c r="F114" s="6" t="str">
        <f>'NF-Er'!G40</f>
        <v>Rectangular</v>
      </c>
      <c r="G114" s="220">
        <f>'NF-Er'!H40</f>
        <v>1.7320508075688772</v>
      </c>
      <c r="H114" s="6">
        <f>'NF-Er'!I40</f>
        <v>1</v>
      </c>
      <c r="I114" s="220">
        <f t="shared" si="29"/>
        <v>0.28999999999999998</v>
      </c>
      <c r="J114" s="220">
        <f t="shared" si="30"/>
        <v>0.25</v>
      </c>
      <c r="K114" s="220">
        <f t="shared" si="31"/>
        <v>0.25</v>
      </c>
      <c r="L114" s="29"/>
      <c r="M114" s="20">
        <f t="shared" si="25"/>
        <v>8.4099999999999994E-2</v>
      </c>
      <c r="N114" s="20">
        <f t="shared" si="26"/>
        <v>6.25E-2</v>
      </c>
      <c r="O114" s="20">
        <f t="shared" si="27"/>
        <v>6.25E-2</v>
      </c>
      <c r="Q114" s="209"/>
    </row>
    <row r="115" spans="1:17">
      <c r="A115" s="24" t="str">
        <f>'NF-Er'!B41</f>
        <v>A3-32</v>
      </c>
      <c r="B115" s="97" t="s">
        <v>83</v>
      </c>
      <c r="C115" s="220">
        <f>'NF-Er'!D41</f>
        <v>8.7999999999999995E-2</v>
      </c>
      <c r="D115" s="220">
        <f>'NF-Er'!E41</f>
        <v>8.7999999999999995E-2</v>
      </c>
      <c r="E115" s="220">
        <f>'NF-Er'!F41</f>
        <v>8.7999999999999995E-2</v>
      </c>
      <c r="F115" s="6" t="str">
        <f>'NF-Er'!G41</f>
        <v>Gaussian</v>
      </c>
      <c r="G115" s="220">
        <f>'NF-Er'!H41</f>
        <v>1</v>
      </c>
      <c r="H115" s="6">
        <f>'NF-Er'!I41</f>
        <v>1</v>
      </c>
      <c r="I115" s="220">
        <f t="shared" si="29"/>
        <v>8.7999999999999995E-2</v>
      </c>
      <c r="J115" s="220">
        <f t="shared" si="30"/>
        <v>8.7999999999999995E-2</v>
      </c>
      <c r="K115" s="220">
        <f t="shared" si="31"/>
        <v>8.7999999999999995E-2</v>
      </c>
      <c r="L115" s="29"/>
      <c r="M115" s="20">
        <f t="shared" si="25"/>
        <v>7.7439999999999991E-3</v>
      </c>
      <c r="N115" s="20">
        <f t="shared" si="26"/>
        <v>7.7439999999999991E-3</v>
      </c>
      <c r="O115" s="20">
        <f t="shared" si="27"/>
        <v>7.7439999999999991E-3</v>
      </c>
      <c r="Q115" s="206"/>
    </row>
    <row r="116" spans="1:17">
      <c r="A116" s="434" t="s">
        <v>31</v>
      </c>
      <c r="B116" s="435"/>
      <c r="C116" s="435"/>
      <c r="D116" s="435"/>
      <c r="E116" s="435"/>
      <c r="F116" s="435"/>
      <c r="G116" s="435"/>
      <c r="H116" s="436"/>
      <c r="I116" s="25">
        <f>M116</f>
        <v>0.51724298609546582</v>
      </c>
      <c r="J116" s="25">
        <f t="shared" ref="J116:J117" si="32">N116</f>
        <v>0.56306332384995061</v>
      </c>
      <c r="K116" s="25">
        <f t="shared" ref="K116:K117" si="33">O116</f>
        <v>0.56306332384995061</v>
      </c>
      <c r="L116" s="37"/>
      <c r="M116" s="43">
        <f>(SUM(M82:M115))^0.5</f>
        <v>0.51724298609546582</v>
      </c>
      <c r="N116" s="43">
        <f t="shared" ref="N116:O116" si="34">(SUM(N82:N115))^0.5</f>
        <v>0.56306332384995061</v>
      </c>
      <c r="O116" s="43">
        <f t="shared" si="34"/>
        <v>0.56306332384995061</v>
      </c>
      <c r="Q116" s="206"/>
    </row>
    <row r="117" spans="1:17">
      <c r="A117" s="434" t="s">
        <v>32</v>
      </c>
      <c r="B117" s="435"/>
      <c r="C117" s="435"/>
      <c r="D117" s="435"/>
      <c r="E117" s="435"/>
      <c r="F117" s="435"/>
      <c r="G117" s="435"/>
      <c r="H117" s="436"/>
      <c r="I117" s="25">
        <f t="shared" ref="I117" si="35">M117</f>
        <v>1.0137962527471129</v>
      </c>
      <c r="J117" s="25">
        <f t="shared" si="32"/>
        <v>1.1036041147459033</v>
      </c>
      <c r="K117" s="25">
        <f t="shared" si="33"/>
        <v>1.1036041147459033</v>
      </c>
      <c r="L117" s="37"/>
      <c r="M117" s="43">
        <f>M116*1.96</f>
        <v>1.0137962527471129</v>
      </c>
      <c r="N117" s="43">
        <f t="shared" ref="N117:O117" si="36">N116*1.96</f>
        <v>1.1036041147459033</v>
      </c>
      <c r="O117" s="43">
        <f t="shared" si="36"/>
        <v>1.1036041147459033</v>
      </c>
      <c r="Q117" s="206"/>
    </row>
    <row r="118" spans="1:17">
      <c r="A118" s="430" t="s">
        <v>148</v>
      </c>
      <c r="B118" s="431"/>
      <c r="C118" s="431"/>
      <c r="D118" s="431"/>
      <c r="E118" s="431"/>
      <c r="F118" s="431"/>
      <c r="G118" s="431"/>
      <c r="H118" s="432"/>
      <c r="I118" s="67">
        <v>0.75</v>
      </c>
      <c r="J118" s="67">
        <v>0.75</v>
      </c>
      <c r="K118" s="67">
        <v>0.75</v>
      </c>
      <c r="L118" s="37"/>
      <c r="M118" s="57"/>
      <c r="N118" s="57"/>
      <c r="O118" s="57"/>
      <c r="Q118" s="206"/>
    </row>
    <row r="119" spans="1:17" ht="45">
      <c r="A119" s="430" t="s">
        <v>149</v>
      </c>
      <c r="B119" s="431"/>
      <c r="C119" s="431"/>
      <c r="D119" s="431"/>
      <c r="E119" s="431"/>
      <c r="F119" s="431"/>
      <c r="G119" s="431"/>
      <c r="H119" s="432"/>
      <c r="I119" s="67">
        <f>((I117^2)+(I118^2))^0.5</f>
        <v>1.261064170486216</v>
      </c>
      <c r="J119" s="67">
        <f t="shared" ref="J119:K119" si="37">((J117^2)+(J118^2))^0.5</f>
        <v>1.3343320584037877</v>
      </c>
      <c r="K119" s="67">
        <f t="shared" si="37"/>
        <v>1.3343320584037877</v>
      </c>
      <c r="L119" s="37"/>
      <c r="M119" s="54" t="s">
        <v>160</v>
      </c>
      <c r="N119" s="57"/>
      <c r="O119" s="57"/>
      <c r="Q119" s="206"/>
    </row>
    <row r="120" spans="1:17">
      <c r="A120" s="49"/>
      <c r="B120" s="49"/>
      <c r="C120" s="49"/>
      <c r="D120" s="49"/>
      <c r="E120" s="49"/>
      <c r="F120" s="49"/>
      <c r="G120" s="49"/>
      <c r="H120" s="49"/>
      <c r="I120" s="108"/>
      <c r="J120" s="108"/>
      <c r="K120" s="108"/>
      <c r="L120" s="37"/>
      <c r="M120" s="54"/>
      <c r="N120" s="57"/>
      <c r="O120" s="57"/>
      <c r="Q120" s="206"/>
    </row>
    <row r="121" spans="1:17">
      <c r="A121" s="79"/>
      <c r="B121" s="217"/>
      <c r="C121" s="4"/>
      <c r="D121" s="4"/>
      <c r="E121" s="4"/>
      <c r="F121" s="79"/>
      <c r="G121" s="79"/>
      <c r="H121" s="80"/>
      <c r="I121" s="4"/>
      <c r="J121" s="4"/>
      <c r="K121" s="4"/>
      <c r="L121" s="35"/>
      <c r="M121" s="53" t="s">
        <v>377</v>
      </c>
      <c r="N121" s="17"/>
      <c r="O121" s="17"/>
      <c r="Q121" s="206"/>
    </row>
    <row r="122" spans="1:17">
      <c r="A122" s="411" t="s">
        <v>487</v>
      </c>
      <c r="B122" s="411"/>
      <c r="C122" s="411"/>
      <c r="D122" s="411"/>
      <c r="E122" s="411"/>
      <c r="F122" s="411"/>
      <c r="G122" s="411"/>
      <c r="H122" s="411"/>
      <c r="I122" s="411"/>
      <c r="J122" s="411"/>
      <c r="K122" s="411"/>
      <c r="Q122" s="206"/>
    </row>
    <row r="123" spans="1:17">
      <c r="A123" s="406" t="s">
        <v>145</v>
      </c>
      <c r="B123" s="406"/>
      <c r="C123" s="406"/>
      <c r="D123" s="406"/>
      <c r="E123" s="406"/>
      <c r="F123" s="406"/>
      <c r="G123" s="406"/>
      <c r="H123" s="406"/>
      <c r="I123" s="406"/>
      <c r="J123" s="406"/>
      <c r="K123" s="406"/>
      <c r="M123" s="394" t="s">
        <v>103</v>
      </c>
      <c r="N123" s="394"/>
      <c r="O123" s="394"/>
      <c r="Q123" s="206"/>
    </row>
    <row r="124" spans="1:17">
      <c r="A124" s="382" t="s">
        <v>0</v>
      </c>
      <c r="B124" s="400" t="s">
        <v>1</v>
      </c>
      <c r="C124" s="383" t="s">
        <v>2</v>
      </c>
      <c r="D124" s="383"/>
      <c r="E124" s="383"/>
      <c r="F124" s="382" t="s">
        <v>3</v>
      </c>
      <c r="G124" s="383" t="s">
        <v>4</v>
      </c>
      <c r="H124" s="391" t="s">
        <v>5</v>
      </c>
      <c r="I124" s="389" t="s">
        <v>6</v>
      </c>
      <c r="J124" s="389"/>
      <c r="K124" s="389"/>
      <c r="M124" s="394"/>
      <c r="N124" s="394"/>
      <c r="O124" s="394"/>
      <c r="Q124" s="206"/>
    </row>
    <row r="125" spans="1:17" ht="36.75" thickBot="1">
      <c r="A125" s="382"/>
      <c r="B125" s="400"/>
      <c r="C125" s="172" t="s">
        <v>508</v>
      </c>
      <c r="D125" s="173" t="s">
        <v>507</v>
      </c>
      <c r="E125" s="174" t="s">
        <v>509</v>
      </c>
      <c r="F125" s="382"/>
      <c r="G125" s="383"/>
      <c r="H125" s="391"/>
      <c r="I125" s="172" t="s">
        <v>508</v>
      </c>
      <c r="J125" s="173" t="s">
        <v>507</v>
      </c>
      <c r="K125" s="174" t="s">
        <v>509</v>
      </c>
      <c r="M125" s="394"/>
      <c r="N125" s="394"/>
      <c r="O125" s="394"/>
      <c r="Q125" s="206"/>
    </row>
    <row r="126" spans="1:17">
      <c r="A126" s="361" t="s">
        <v>102</v>
      </c>
      <c r="B126" s="361"/>
      <c r="C126" s="361"/>
      <c r="D126" s="361"/>
      <c r="E126" s="361"/>
      <c r="F126" s="361"/>
      <c r="G126" s="361"/>
      <c r="H126" s="361"/>
      <c r="I126" s="361"/>
      <c r="J126" s="361"/>
      <c r="K126" s="361"/>
      <c r="M126" s="42"/>
      <c r="N126" s="42"/>
      <c r="O126" s="42"/>
      <c r="Q126" s="206"/>
    </row>
    <row r="127" spans="1:17" ht="22.5">
      <c r="A127" s="9" t="str">
        <f>'PWS-Er'!B5</f>
        <v>A7-1a</v>
      </c>
      <c r="B127" s="9" t="str">
        <f>'PWS-Er'!C5</f>
        <v>Misalignment DUT &amp; pointing error</v>
      </c>
      <c r="C127" s="221">
        <f>'PWS-Er'!D5</f>
        <v>0.1</v>
      </c>
      <c r="D127" s="221">
        <f>'PWS-Er'!E5</f>
        <v>0.1</v>
      </c>
      <c r="E127" s="221">
        <f>'PWS-Er'!F5</f>
        <v>0.1</v>
      </c>
      <c r="F127" s="9" t="str">
        <f>'PWS-Er'!G5</f>
        <v>Rectangular</v>
      </c>
      <c r="G127" s="246">
        <f>'PWS-Er'!H5</f>
        <v>1.7320508075688772</v>
      </c>
      <c r="H127" s="81">
        <v>1</v>
      </c>
      <c r="I127" s="220">
        <f t="shared" ref="I127:I133" si="38">C127/$G127</f>
        <v>5.7735026918962581E-2</v>
      </c>
      <c r="J127" s="220">
        <f t="shared" ref="J127:J133" si="39">D127/$G127</f>
        <v>5.7735026918962581E-2</v>
      </c>
      <c r="K127" s="220">
        <f t="shared" ref="K127:K133" si="40">E127/$G127</f>
        <v>5.7735026918962581E-2</v>
      </c>
      <c r="L127" s="36"/>
      <c r="M127" s="20">
        <f t="shared" ref="M127:M133" si="41">I127^2</f>
        <v>3.333333333333334E-3</v>
      </c>
      <c r="N127" s="20">
        <f t="shared" ref="N127:N133" si="42">J127^2</f>
        <v>3.333333333333334E-3</v>
      </c>
      <c r="O127" s="20">
        <f t="shared" ref="O127:O133" si="43">K127^2</f>
        <v>3.333333333333334E-3</v>
      </c>
      <c r="Q127" s="206"/>
    </row>
    <row r="128" spans="1:17" ht="33.75">
      <c r="A128" s="9" t="str">
        <f>TE!A5</f>
        <v>C1-1</v>
      </c>
      <c r="B128" s="9" t="str">
        <f>TE!B5</f>
        <v>RF power measurement equipment (e.g. spectrum analyzer, power meter)</v>
      </c>
      <c r="C128" s="221">
        <f>TE!C5</f>
        <v>0.14000000000000001</v>
      </c>
      <c r="D128" s="221">
        <f>TE!D5</f>
        <v>0.26</v>
      </c>
      <c r="E128" s="221">
        <f>TE!E5</f>
        <v>0.26</v>
      </c>
      <c r="F128" s="9" t="str">
        <f>TE!F5</f>
        <v>Gaussian</v>
      </c>
      <c r="G128" s="246">
        <f>TE!G5</f>
        <v>1</v>
      </c>
      <c r="H128" s="81">
        <v>1</v>
      </c>
      <c r="I128" s="220">
        <f t="shared" si="38"/>
        <v>0.14000000000000001</v>
      </c>
      <c r="J128" s="220">
        <f t="shared" si="39"/>
        <v>0.26</v>
      </c>
      <c r="K128" s="220">
        <f t="shared" si="40"/>
        <v>0.26</v>
      </c>
      <c r="L128" s="36"/>
      <c r="M128" s="20">
        <f t="shared" si="41"/>
        <v>1.9600000000000003E-2</v>
      </c>
      <c r="N128" s="20">
        <f t="shared" si="42"/>
        <v>6.7600000000000007E-2</v>
      </c>
      <c r="O128" s="20">
        <f t="shared" si="43"/>
        <v>6.7600000000000007E-2</v>
      </c>
      <c r="Q128" s="206"/>
    </row>
    <row r="129" spans="1:17" ht="45">
      <c r="A129" s="9" t="str">
        <f>'PWS-Er'!B7</f>
        <v>A7-2a</v>
      </c>
      <c r="B129" s="9" t="str">
        <f>'PWS-Er'!C7</f>
        <v>Longitudinal position uncertainty (i.e. standing wave and imperfect field synthesis) for DUT antenna</v>
      </c>
      <c r="C129" s="221">
        <f>'PWS-Er'!D7</f>
        <v>0.05</v>
      </c>
      <c r="D129" s="221">
        <f>'PWS-Er'!E7</f>
        <v>0.14000000000000001</v>
      </c>
      <c r="E129" s="309">
        <f>'PWS-Er'!F7</f>
        <v>0.2</v>
      </c>
      <c r="F129" s="9" t="str">
        <f>'PWS-Er'!G7</f>
        <v>Rectangular</v>
      </c>
      <c r="G129" s="246">
        <f>'PWS-Er'!H7</f>
        <v>1.7320508075688772</v>
      </c>
      <c r="H129" s="81">
        <v>1</v>
      </c>
      <c r="I129" s="220">
        <f t="shared" si="38"/>
        <v>2.8867513459481291E-2</v>
      </c>
      <c r="J129" s="220">
        <f t="shared" si="39"/>
        <v>8.0829037686547617E-2</v>
      </c>
      <c r="K129" s="309">
        <f t="shared" si="40"/>
        <v>0.11547005383792516</v>
      </c>
      <c r="L129" s="36"/>
      <c r="M129" s="20">
        <f t="shared" si="41"/>
        <v>8.333333333333335E-4</v>
      </c>
      <c r="N129" s="20">
        <f t="shared" si="42"/>
        <v>6.5333333333333346E-3</v>
      </c>
      <c r="O129" s="20">
        <f t="shared" si="43"/>
        <v>1.3333333333333336E-2</v>
      </c>
      <c r="Q129" s="209" t="s">
        <v>545</v>
      </c>
    </row>
    <row r="130" spans="1:17" ht="22.5">
      <c r="A130" s="9" t="str">
        <f>'PWS-Er'!B8</f>
        <v>A7-3</v>
      </c>
      <c r="B130" s="9" t="str">
        <f>'PWS-Er'!C8</f>
        <v>RF leakage (calibration antenna connector terminated)</v>
      </c>
      <c r="C130" s="221">
        <f>'PWS-Er'!D8</f>
        <v>8.5999999999999993E-2</v>
      </c>
      <c r="D130" s="221">
        <f>'PWS-Er'!E8</f>
        <v>8.5999999999999993E-2</v>
      </c>
      <c r="E130" s="221">
        <f>'PWS-Er'!F8</f>
        <v>8.5999999999999993E-2</v>
      </c>
      <c r="F130" s="9" t="str">
        <f>'PWS-Er'!G8</f>
        <v>Gaussian</v>
      </c>
      <c r="G130" s="246">
        <f>'PWS-Er'!H8</f>
        <v>1</v>
      </c>
      <c r="H130" s="81">
        <v>1</v>
      </c>
      <c r="I130" s="220">
        <f t="shared" si="38"/>
        <v>8.5999999999999993E-2</v>
      </c>
      <c r="J130" s="220">
        <f t="shared" si="39"/>
        <v>8.5999999999999993E-2</v>
      </c>
      <c r="K130" s="220">
        <f t="shared" si="40"/>
        <v>8.5999999999999993E-2</v>
      </c>
      <c r="L130" s="36"/>
      <c r="M130" s="20">
        <f t="shared" si="41"/>
        <v>7.3959999999999989E-3</v>
      </c>
      <c r="N130" s="20">
        <f t="shared" si="42"/>
        <v>7.3959999999999989E-3</v>
      </c>
      <c r="O130" s="20">
        <f t="shared" si="43"/>
        <v>7.3959999999999989E-3</v>
      </c>
      <c r="Q130" s="206"/>
    </row>
    <row r="131" spans="1:17" ht="22.5">
      <c r="A131" s="9" t="str">
        <f>'PWS-Er'!B9</f>
        <v>A7-4a</v>
      </c>
      <c r="B131" s="9" t="str">
        <f>'PWS-Er'!C9</f>
        <v>QZ ripple with DUT</v>
      </c>
      <c r="C131" s="221">
        <f>'PWS-Er'!D9</f>
        <v>0.42</v>
      </c>
      <c r="D131" s="221">
        <f>'PWS-Er'!E9</f>
        <v>0.43</v>
      </c>
      <c r="E131" s="309">
        <f>'PWS-Er'!F9</f>
        <v>0.56999999999999995</v>
      </c>
      <c r="F131" s="9" t="str">
        <f>'PWS-Er'!G9</f>
        <v>Rectangular</v>
      </c>
      <c r="G131" s="246">
        <f>'PWS-Er'!H9</f>
        <v>1.7320508075688772</v>
      </c>
      <c r="H131" s="81">
        <v>1</v>
      </c>
      <c r="I131" s="220">
        <f t="shared" si="38"/>
        <v>0.24248711305964282</v>
      </c>
      <c r="J131" s="220">
        <f t="shared" si="39"/>
        <v>0.2482606157515391</v>
      </c>
      <c r="K131" s="309">
        <f t="shared" si="40"/>
        <v>0.32908965343808666</v>
      </c>
      <c r="L131" s="36"/>
      <c r="M131" s="20">
        <f t="shared" si="41"/>
        <v>5.8799999999999998E-2</v>
      </c>
      <c r="N131" s="20">
        <f t="shared" si="42"/>
        <v>6.1633333333333346E-2</v>
      </c>
      <c r="O131" s="20">
        <f t="shared" si="43"/>
        <v>0.10829999999999998</v>
      </c>
      <c r="Q131" s="209" t="s">
        <v>545</v>
      </c>
    </row>
    <row r="132" spans="1:17">
      <c r="A132" s="9" t="str">
        <f>'PWS-Er'!B10</f>
        <v>A7-5</v>
      </c>
      <c r="B132" s="9" t="str">
        <f>'PWS-Er'!C10</f>
        <v>Miscellaneous Uncertainty</v>
      </c>
      <c r="C132" s="221">
        <f>'PWS-Er'!D10</f>
        <v>0</v>
      </c>
      <c r="D132" s="221">
        <f>'PWS-Er'!E10</f>
        <v>0</v>
      </c>
      <c r="E132" s="221">
        <f>'PWS-Er'!F10</f>
        <v>0</v>
      </c>
      <c r="F132" s="9" t="str">
        <f>'PWS-Er'!G10</f>
        <v>Gaussian</v>
      </c>
      <c r="G132" s="246">
        <f>'PWS-Er'!H10</f>
        <v>1</v>
      </c>
      <c r="H132" s="81">
        <v>1</v>
      </c>
      <c r="I132" s="220">
        <f t="shared" si="38"/>
        <v>0</v>
      </c>
      <c r="J132" s="220">
        <f t="shared" si="39"/>
        <v>0</v>
      </c>
      <c r="K132" s="220">
        <f t="shared" si="40"/>
        <v>0</v>
      </c>
      <c r="L132" s="36"/>
      <c r="M132" s="20">
        <f t="shared" si="41"/>
        <v>0</v>
      </c>
      <c r="N132" s="20">
        <f t="shared" si="42"/>
        <v>0</v>
      </c>
      <c r="O132" s="20">
        <f t="shared" si="43"/>
        <v>0</v>
      </c>
      <c r="Q132" s="206"/>
    </row>
    <row r="133" spans="1:17" ht="22.5">
      <c r="A133" s="9" t="str">
        <f>'PWS-Er'!B11</f>
        <v>A7-14</v>
      </c>
      <c r="B133" s="9" t="str">
        <f>'PWS-Er'!C11</f>
        <v>System non-linearity</v>
      </c>
      <c r="C133" s="250">
        <f>'PWS-Er'!D11</f>
        <v>0.1</v>
      </c>
      <c r="D133" s="250">
        <f>'PWS-Er'!E11</f>
        <v>0.1</v>
      </c>
      <c r="E133" s="309">
        <f>'PWS-Er'!F11</f>
        <v>0.15</v>
      </c>
      <c r="F133" s="9" t="str">
        <f>'PWS-Er'!G11</f>
        <v>Rectangular</v>
      </c>
      <c r="G133" s="246">
        <f>'PWS-Er'!H11</f>
        <v>1.7320508075688772</v>
      </c>
      <c r="H133" s="81">
        <v>1</v>
      </c>
      <c r="I133" s="241">
        <f t="shared" si="38"/>
        <v>5.7735026918962581E-2</v>
      </c>
      <c r="J133" s="241">
        <f t="shared" si="39"/>
        <v>5.7735026918962581E-2</v>
      </c>
      <c r="K133" s="309">
        <f t="shared" si="40"/>
        <v>8.6602540378443865E-2</v>
      </c>
      <c r="L133" s="36"/>
      <c r="M133" s="20">
        <f t="shared" si="41"/>
        <v>3.333333333333334E-3</v>
      </c>
      <c r="N133" s="20">
        <f t="shared" si="42"/>
        <v>3.333333333333334E-3</v>
      </c>
      <c r="O133" s="20">
        <f t="shared" si="43"/>
        <v>7.4999999999999997E-3</v>
      </c>
      <c r="Q133" s="209" t="s">
        <v>545</v>
      </c>
    </row>
    <row r="134" spans="1:17" ht="22.5">
      <c r="A134" s="9" t="str">
        <f>'PWS-Er'!B12</f>
        <v>A7-13</v>
      </c>
      <c r="B134" s="9" t="str">
        <f>'PWS-Er'!C12</f>
        <v>Frequency Flatness</v>
      </c>
      <c r="C134" s="221">
        <f>'PWS-Er'!D12</f>
        <v>0.13</v>
      </c>
      <c r="D134" s="221">
        <f>'PWS-Er'!E12</f>
        <v>0.13</v>
      </c>
      <c r="E134" s="221">
        <f>'PWS-Er'!F12</f>
        <v>0.13</v>
      </c>
      <c r="F134" s="9" t="str">
        <f>'PWS-Er'!G12</f>
        <v>Rectangular</v>
      </c>
      <c r="G134" s="246">
        <f>'PWS-Er'!H12</f>
        <v>1.7320508075688772</v>
      </c>
      <c r="H134" s="86">
        <v>1</v>
      </c>
      <c r="I134" s="220">
        <f t="shared" ref="I134" si="44">C134/$G134</f>
        <v>7.5055534994651354E-2</v>
      </c>
      <c r="J134" s="220">
        <f t="shared" ref="J134" si="45">D134/$G134</f>
        <v>7.5055534994651354E-2</v>
      </c>
      <c r="K134" s="220">
        <f t="shared" ref="K134" si="46">E134/$G134</f>
        <v>7.5055534994651354E-2</v>
      </c>
      <c r="L134" s="36"/>
      <c r="M134" s="20">
        <f t="shared" ref="M134" si="47">I134^2</f>
        <v>5.6333333333333339E-3</v>
      </c>
      <c r="N134" s="20">
        <f t="shared" ref="N134" si="48">J134^2</f>
        <v>5.6333333333333339E-3</v>
      </c>
      <c r="O134" s="20">
        <f t="shared" ref="O134" si="49">K134^2</f>
        <v>5.6333333333333339E-3</v>
      </c>
      <c r="Q134" s="206"/>
    </row>
    <row r="135" spans="1:17">
      <c r="A135" s="361" t="s">
        <v>123</v>
      </c>
      <c r="B135" s="361"/>
      <c r="C135" s="361"/>
      <c r="D135" s="361"/>
      <c r="E135" s="361"/>
      <c r="F135" s="361"/>
      <c r="G135" s="361"/>
      <c r="H135" s="361"/>
      <c r="I135" s="361"/>
      <c r="J135" s="361"/>
      <c r="K135" s="361"/>
      <c r="M135" s="20">
        <f>I135^2</f>
        <v>0</v>
      </c>
      <c r="N135" s="20">
        <f>J135^2</f>
        <v>0</v>
      </c>
      <c r="O135" s="20">
        <f>K135^2</f>
        <v>0</v>
      </c>
      <c r="Q135" s="206"/>
    </row>
    <row r="136" spans="1:17" ht="22.5">
      <c r="A136" s="9" t="str">
        <f>TE!A7</f>
        <v>C1-3</v>
      </c>
      <c r="B136" s="9" t="str">
        <f>TE!B7</f>
        <v>Uncertainty of the network analyzer</v>
      </c>
      <c r="C136" s="221">
        <f>TE!C7</f>
        <v>0.13</v>
      </c>
      <c r="D136" s="221">
        <f>TE!D7</f>
        <v>0.2</v>
      </c>
      <c r="E136" s="221">
        <f>TE!E7</f>
        <v>0.2</v>
      </c>
      <c r="F136" s="9" t="str">
        <f>TE!F7</f>
        <v>Gaussian</v>
      </c>
      <c r="G136" s="246">
        <f>TE!G7</f>
        <v>1</v>
      </c>
      <c r="H136" s="81">
        <v>1</v>
      </c>
      <c r="I136" s="220">
        <f t="shared" ref="I136:I148" si="50">C136/$G136</f>
        <v>0.13</v>
      </c>
      <c r="J136" s="220">
        <f t="shared" ref="J136:J148" si="51">D136/$G136</f>
        <v>0.2</v>
      </c>
      <c r="K136" s="220">
        <f t="shared" ref="K136:K148" si="52">E136/$G136</f>
        <v>0.2</v>
      </c>
      <c r="L136" s="36"/>
      <c r="M136" s="20">
        <f t="shared" ref="M136:M148" si="53">I136^2</f>
        <v>1.6900000000000002E-2</v>
      </c>
      <c r="N136" s="20">
        <f t="shared" ref="N136:N148" si="54">J136^2</f>
        <v>4.0000000000000008E-2</v>
      </c>
      <c r="O136" s="20">
        <f t="shared" ref="O136:O148" si="55">K136^2</f>
        <v>4.0000000000000008E-2</v>
      </c>
      <c r="Q136" s="206"/>
    </row>
    <row r="137" spans="1:17" ht="33.75">
      <c r="A137" s="9" t="str">
        <f>'PWS-Er'!B15</f>
        <v>A7-6</v>
      </c>
      <c r="B137" s="9" t="str">
        <f>'PWS-Er'!C15</f>
        <v>Mismatch (i.e. reference antenna, network analyser and reference cable)</v>
      </c>
      <c r="C137" s="221">
        <f>'PWS-Er'!D15</f>
        <v>0.127</v>
      </c>
      <c r="D137" s="221">
        <f>'PWS-Er'!E15</f>
        <v>0.32500000000000001</v>
      </c>
      <c r="E137" s="221">
        <f>'PWS-Er'!F15</f>
        <v>0.32500000000000001</v>
      </c>
      <c r="F137" s="9" t="str">
        <f>'PWS-Er'!G15</f>
        <v>U-shaped</v>
      </c>
      <c r="G137" s="246">
        <f>'PWS-Er'!H15</f>
        <v>1.4142135623730951</v>
      </c>
      <c r="H137" s="81">
        <v>1</v>
      </c>
      <c r="I137" s="220">
        <f t="shared" si="50"/>
        <v>8.9802561210691537E-2</v>
      </c>
      <c r="J137" s="220">
        <f t="shared" si="51"/>
        <v>0.22980970388562794</v>
      </c>
      <c r="K137" s="220">
        <f t="shared" si="52"/>
        <v>0.22980970388562794</v>
      </c>
      <c r="L137" s="36"/>
      <c r="M137" s="20">
        <f t="shared" si="53"/>
        <v>8.0645000000000005E-3</v>
      </c>
      <c r="N137" s="20">
        <f t="shared" si="54"/>
        <v>5.2812499999999998E-2</v>
      </c>
      <c r="O137" s="20">
        <f t="shared" si="55"/>
        <v>5.2812499999999998E-2</v>
      </c>
      <c r="Q137" s="206"/>
    </row>
    <row r="138" spans="1:17" ht="22.5">
      <c r="A138" s="9" t="str">
        <f>'PWS-Er'!B16</f>
        <v>A7-7</v>
      </c>
      <c r="B138" s="9" t="str">
        <f>'PWS-Er'!C16</f>
        <v xml:space="preserve">Insertion loss variation </v>
      </c>
      <c r="C138" s="221">
        <f>'PWS-Er'!D16</f>
        <v>0.18</v>
      </c>
      <c r="D138" s="221">
        <f>'PWS-Er'!E16</f>
        <v>0.18</v>
      </c>
      <c r="E138" s="221">
        <f>'PWS-Er'!F16</f>
        <v>0.18</v>
      </c>
      <c r="F138" s="9" t="str">
        <f>'PWS-Er'!G16</f>
        <v>Rectangular</v>
      </c>
      <c r="G138" s="246">
        <f>'PWS-Er'!H16</f>
        <v>1.7320508075688772</v>
      </c>
      <c r="H138" s="81">
        <v>1</v>
      </c>
      <c r="I138" s="220">
        <f t="shared" si="50"/>
        <v>0.10392304845413264</v>
      </c>
      <c r="J138" s="220">
        <f t="shared" si="51"/>
        <v>0.10392304845413264</v>
      </c>
      <c r="K138" s="220">
        <f t="shared" si="52"/>
        <v>0.10392304845413264</v>
      </c>
      <c r="L138" s="36"/>
      <c r="M138" s="20">
        <f t="shared" si="53"/>
        <v>1.0800000000000001E-2</v>
      </c>
      <c r="N138" s="20">
        <f t="shared" si="54"/>
        <v>1.0800000000000001E-2</v>
      </c>
      <c r="O138" s="20">
        <f t="shared" si="55"/>
        <v>1.0800000000000001E-2</v>
      </c>
      <c r="Q138" s="206"/>
    </row>
    <row r="139" spans="1:17" ht="22.5">
      <c r="A139" s="9" t="str">
        <f>'PWS-Er'!B8</f>
        <v>A7-3</v>
      </c>
      <c r="B139" s="9" t="str">
        <f>'PWS-Er'!C8</f>
        <v>RF leakage (calibration antenna connector terminated)</v>
      </c>
      <c r="C139" s="221">
        <f>'PWS-Er'!D8</f>
        <v>8.5999999999999993E-2</v>
      </c>
      <c r="D139" s="221">
        <f>'PWS-Er'!E8</f>
        <v>8.5999999999999993E-2</v>
      </c>
      <c r="E139" s="221">
        <f>'PWS-Er'!F8</f>
        <v>8.5999999999999993E-2</v>
      </c>
      <c r="F139" s="9" t="str">
        <f>'PWS-Er'!G8</f>
        <v>Gaussian</v>
      </c>
      <c r="G139" s="246">
        <f>'PWS-Er'!H8</f>
        <v>1</v>
      </c>
      <c r="H139" s="81">
        <v>1</v>
      </c>
      <c r="I139" s="220">
        <f t="shared" si="50"/>
        <v>8.5999999999999993E-2</v>
      </c>
      <c r="J139" s="220">
        <f t="shared" si="51"/>
        <v>8.5999999999999993E-2</v>
      </c>
      <c r="K139" s="220">
        <f t="shared" si="52"/>
        <v>8.5999999999999993E-2</v>
      </c>
      <c r="L139" s="36"/>
      <c r="M139" s="20">
        <f t="shared" si="53"/>
        <v>7.3959999999999989E-3</v>
      </c>
      <c r="N139" s="20">
        <f t="shared" si="54"/>
        <v>7.3959999999999989E-3</v>
      </c>
      <c r="O139" s="20">
        <f t="shared" si="55"/>
        <v>7.3959999999999989E-3</v>
      </c>
      <c r="Q139" s="206"/>
    </row>
    <row r="140" spans="1:17" ht="22.5">
      <c r="A140" s="9" t="str">
        <f>'PWS-Er'!B18</f>
        <v>A7-8</v>
      </c>
      <c r="B140" s="9" t="str">
        <f>'PWS-Er'!C18</f>
        <v>Influence of the calibration antenna feed cable</v>
      </c>
      <c r="C140" s="221">
        <f>'PWS-Er'!D18</f>
        <v>0.10299999999999999</v>
      </c>
      <c r="D140" s="221">
        <f>'PWS-Er'!E18</f>
        <v>0.104</v>
      </c>
      <c r="E140" s="221">
        <f>'PWS-Er'!F18</f>
        <v>0.104</v>
      </c>
      <c r="F140" s="9" t="str">
        <f>'PWS-Er'!G18</f>
        <v>Rectangular</v>
      </c>
      <c r="G140" s="246">
        <f>'PWS-Er'!H18</f>
        <v>1.7320508075688772</v>
      </c>
      <c r="H140" s="81">
        <v>1</v>
      </c>
      <c r="I140" s="220">
        <f t="shared" si="50"/>
        <v>5.9467077726531453E-2</v>
      </c>
      <c r="J140" s="220">
        <f t="shared" si="51"/>
        <v>6.0044427995721079E-2</v>
      </c>
      <c r="K140" s="220">
        <f t="shared" si="52"/>
        <v>6.0044427995721079E-2</v>
      </c>
      <c r="L140" s="36"/>
      <c r="M140" s="20">
        <f t="shared" si="53"/>
        <v>3.5363333333333332E-3</v>
      </c>
      <c r="N140" s="20">
        <f t="shared" si="54"/>
        <v>3.6053333333333332E-3</v>
      </c>
      <c r="O140" s="20">
        <f t="shared" si="55"/>
        <v>3.6053333333333332E-3</v>
      </c>
      <c r="Q140" s="206"/>
    </row>
    <row r="141" spans="1:17" ht="22.5">
      <c r="A141" s="9" t="str">
        <f>TE!A8</f>
        <v>C1-4</v>
      </c>
      <c r="B141" s="9" t="str">
        <f>TE!B8</f>
        <v>Uncertainty of the absolute gain of the reference antenna</v>
      </c>
      <c r="C141" s="221">
        <f>TE!C8</f>
        <v>0.50229473419497439</v>
      </c>
      <c r="D141" s="221">
        <f>TE!D8</f>
        <v>0.4330127018922193</v>
      </c>
      <c r="E141" s="221">
        <f>TE!E8</f>
        <v>0.4330127018922193</v>
      </c>
      <c r="F141" s="9" t="str">
        <f>TE!F8</f>
        <v>Rectangular</v>
      </c>
      <c r="G141" s="246">
        <f>TE!G8</f>
        <v>1.7320508075688772</v>
      </c>
      <c r="H141" s="81">
        <v>1</v>
      </c>
      <c r="I141" s="220">
        <f t="shared" si="50"/>
        <v>0.28999999999999998</v>
      </c>
      <c r="J141" s="220">
        <f t="shared" si="51"/>
        <v>0.25</v>
      </c>
      <c r="K141" s="220">
        <f t="shared" si="52"/>
        <v>0.25</v>
      </c>
      <c r="L141" s="36"/>
      <c r="M141" s="20">
        <f t="shared" si="53"/>
        <v>8.4099999999999994E-2</v>
      </c>
      <c r="N141" s="20">
        <f t="shared" si="54"/>
        <v>6.25E-2</v>
      </c>
      <c r="O141" s="20">
        <f t="shared" si="55"/>
        <v>6.25E-2</v>
      </c>
      <c r="Q141" s="206"/>
    </row>
    <row r="142" spans="1:17" ht="22.5">
      <c r="A142" s="9" t="str">
        <f>'PWS-Er'!B20</f>
        <v>A7-9</v>
      </c>
      <c r="B142" s="9" t="str">
        <f>'PWS-Er'!C20</f>
        <v>Misalignment of positioning system</v>
      </c>
      <c r="C142" s="221">
        <f>'PWS-Er'!D20</f>
        <v>0</v>
      </c>
      <c r="D142" s="221">
        <f>'PWS-Er'!E20</f>
        <v>0</v>
      </c>
      <c r="E142" s="221">
        <f>'PWS-Er'!F20</f>
        <v>0</v>
      </c>
      <c r="F142" s="9" t="str">
        <f>'PWS-Er'!G20</f>
        <v xml:space="preserve">Exp. normal </v>
      </c>
      <c r="G142" s="246">
        <f>'PWS-Er'!H20</f>
        <v>2</v>
      </c>
      <c r="H142" s="81">
        <v>1</v>
      </c>
      <c r="I142" s="220">
        <f t="shared" si="50"/>
        <v>0</v>
      </c>
      <c r="J142" s="220">
        <f t="shared" si="51"/>
        <v>0</v>
      </c>
      <c r="K142" s="220">
        <f t="shared" si="52"/>
        <v>0</v>
      </c>
      <c r="L142" s="36"/>
      <c r="M142" s="20">
        <f t="shared" si="53"/>
        <v>0</v>
      </c>
      <c r="N142" s="20">
        <f t="shared" si="54"/>
        <v>0</v>
      </c>
      <c r="O142" s="20">
        <f t="shared" si="55"/>
        <v>0</v>
      </c>
      <c r="Q142" s="206"/>
    </row>
    <row r="143" spans="1:17" ht="22.5">
      <c r="A143" s="9" t="str">
        <f>'PWS-Er'!B21</f>
        <v>A7-1b</v>
      </c>
      <c r="B143" s="9" t="str">
        <f>'PWS-Er'!C21</f>
        <v>Misalignment of calibration antenna &amp; pointing error</v>
      </c>
      <c r="C143" s="221">
        <f>'PWS-Er'!D21</f>
        <v>0.05</v>
      </c>
      <c r="D143" s="221">
        <f>'PWS-Er'!E21</f>
        <v>0.05</v>
      </c>
      <c r="E143" s="221">
        <f>'PWS-Er'!F21</f>
        <v>0.05</v>
      </c>
      <c r="F143" s="9" t="str">
        <f>'PWS-Er'!G21</f>
        <v>Rectangular</v>
      </c>
      <c r="G143" s="246">
        <f>'PWS-Er'!H21</f>
        <v>1.7320508075688772</v>
      </c>
      <c r="H143" s="81">
        <v>1</v>
      </c>
      <c r="I143" s="220">
        <f t="shared" si="50"/>
        <v>2.8867513459481291E-2</v>
      </c>
      <c r="J143" s="220">
        <f t="shared" si="51"/>
        <v>2.8867513459481291E-2</v>
      </c>
      <c r="K143" s="220">
        <f t="shared" si="52"/>
        <v>2.8867513459481291E-2</v>
      </c>
      <c r="L143" s="36"/>
      <c r="M143" s="20">
        <f t="shared" si="53"/>
        <v>8.333333333333335E-4</v>
      </c>
      <c r="N143" s="20">
        <f t="shared" si="54"/>
        <v>8.333333333333335E-4</v>
      </c>
      <c r="O143" s="20">
        <f t="shared" si="55"/>
        <v>8.333333333333335E-4</v>
      </c>
      <c r="Q143" s="206"/>
    </row>
    <row r="144" spans="1:17">
      <c r="A144" s="9" t="str">
        <f>'PWS-Er'!B22</f>
        <v>A7-10</v>
      </c>
      <c r="B144" s="9" t="str">
        <f>'PWS-Er'!C22</f>
        <v>Rotary joints</v>
      </c>
      <c r="C144" s="221">
        <f>'PWS-Er'!D22</f>
        <v>0</v>
      </c>
      <c r="D144" s="221">
        <f>'PWS-Er'!E22</f>
        <v>0</v>
      </c>
      <c r="E144" s="221">
        <f>'PWS-Er'!F22</f>
        <v>0</v>
      </c>
      <c r="F144" s="9" t="str">
        <f>'PWS-Er'!G22</f>
        <v>U-shaped</v>
      </c>
      <c r="G144" s="246">
        <f>'PWS-Er'!H22</f>
        <v>1.7320508075688772</v>
      </c>
      <c r="H144" s="81">
        <v>1</v>
      </c>
      <c r="I144" s="220">
        <f t="shared" si="50"/>
        <v>0</v>
      </c>
      <c r="J144" s="220">
        <f t="shared" si="51"/>
        <v>0</v>
      </c>
      <c r="K144" s="220">
        <f t="shared" si="52"/>
        <v>0</v>
      </c>
      <c r="L144" s="36"/>
      <c r="M144" s="20">
        <f t="shared" si="53"/>
        <v>0</v>
      </c>
      <c r="N144" s="20">
        <f t="shared" si="54"/>
        <v>0</v>
      </c>
      <c r="O144" s="20">
        <f t="shared" si="55"/>
        <v>0</v>
      </c>
      <c r="Q144" s="206"/>
    </row>
    <row r="145" spans="1:17" ht="45">
      <c r="A145" s="9" t="str">
        <f>'PWS-Er'!B23</f>
        <v>A7-2b</v>
      </c>
      <c r="B145" s="9" t="str">
        <f>'PWS-Er'!C23</f>
        <v>Longitudinal position uncertainty (i.e. standing wave and imperfect field synthesis) for calibration antenna</v>
      </c>
      <c r="C145" s="221">
        <f>'PWS-Er'!D23</f>
        <v>0.12</v>
      </c>
      <c r="D145" s="221">
        <f>'PWS-Er'!E23</f>
        <v>0.12</v>
      </c>
      <c r="E145" s="309">
        <f>'PWS-Er'!F23</f>
        <v>0.15</v>
      </c>
      <c r="F145" s="9" t="str">
        <f>'PWS-Er'!G23</f>
        <v>Rectangular</v>
      </c>
      <c r="G145" s="246">
        <f>'PWS-Er'!H23</f>
        <v>1.7320508075688772</v>
      </c>
      <c r="H145" s="81">
        <v>1</v>
      </c>
      <c r="I145" s="220">
        <f t="shared" si="50"/>
        <v>6.9282032302755092E-2</v>
      </c>
      <c r="J145" s="220">
        <f t="shared" si="51"/>
        <v>6.9282032302755092E-2</v>
      </c>
      <c r="K145" s="309">
        <f t="shared" si="52"/>
        <v>8.6602540378443865E-2</v>
      </c>
      <c r="L145" s="36"/>
      <c r="M145" s="20">
        <f t="shared" si="53"/>
        <v>4.8000000000000004E-3</v>
      </c>
      <c r="N145" s="20">
        <f t="shared" si="54"/>
        <v>4.8000000000000004E-3</v>
      </c>
      <c r="O145" s="20">
        <f t="shared" si="55"/>
        <v>7.4999999999999997E-3</v>
      </c>
      <c r="Q145" s="209" t="s">
        <v>545</v>
      </c>
    </row>
    <row r="146" spans="1:17" ht="22.5">
      <c r="A146" s="9" t="str">
        <f>'PWS-Er'!B24</f>
        <v>A7-4b</v>
      </c>
      <c r="B146" s="9" t="str">
        <f>'PWS-Er'!C24</f>
        <v>QZ ripple with calibration antenna</v>
      </c>
      <c r="C146" s="221">
        <f>'PWS-Er'!D24</f>
        <v>0.2</v>
      </c>
      <c r="D146" s="221">
        <f>'PWS-Er'!E24</f>
        <v>0.2</v>
      </c>
      <c r="E146" s="221">
        <f>'PWS-Er'!F24</f>
        <v>0.2</v>
      </c>
      <c r="F146" s="9" t="str">
        <f>'PWS-Er'!G24</f>
        <v>Rectangular</v>
      </c>
      <c r="G146" s="246">
        <f>'PWS-Er'!H24</f>
        <v>1.7320508075688772</v>
      </c>
      <c r="H146" s="81">
        <v>1</v>
      </c>
      <c r="I146" s="220">
        <f t="shared" si="50"/>
        <v>0.11547005383792516</v>
      </c>
      <c r="J146" s="220">
        <f t="shared" si="51"/>
        <v>0.11547005383792516</v>
      </c>
      <c r="K146" s="220">
        <f t="shared" si="52"/>
        <v>0.11547005383792516</v>
      </c>
      <c r="L146" s="36"/>
      <c r="M146" s="20">
        <f t="shared" si="53"/>
        <v>1.3333333333333336E-2</v>
      </c>
      <c r="N146" s="20">
        <f t="shared" si="54"/>
        <v>1.3333333333333336E-2</v>
      </c>
      <c r="O146" s="20">
        <f t="shared" si="55"/>
        <v>1.3333333333333336E-2</v>
      </c>
      <c r="Q146" s="206"/>
    </row>
    <row r="147" spans="1:17" ht="22.5">
      <c r="A147" s="9" t="str">
        <f>'PWS-Er'!B25</f>
        <v>A7-11</v>
      </c>
      <c r="B147" s="9" t="str">
        <f>'PWS-Er'!C25</f>
        <v>Switching uncertainty</v>
      </c>
      <c r="C147" s="221">
        <f>'PWS-Er'!D25</f>
        <v>0.02</v>
      </c>
      <c r="D147" s="221">
        <f>'PWS-Er'!E25</f>
        <v>0.02</v>
      </c>
      <c r="E147" s="221">
        <f>'PWS-Er'!F25</f>
        <v>0.02</v>
      </c>
      <c r="F147" s="9" t="str">
        <f>'PWS-Er'!G25</f>
        <v>Rectangular</v>
      </c>
      <c r="G147" s="246">
        <f>'PWS-Er'!H25</f>
        <v>1.7320508075688772</v>
      </c>
      <c r="H147" s="81">
        <v>1</v>
      </c>
      <c r="I147" s="220">
        <f t="shared" si="50"/>
        <v>1.1547005383792516E-2</v>
      </c>
      <c r="J147" s="220">
        <f t="shared" si="51"/>
        <v>1.1547005383792516E-2</v>
      </c>
      <c r="K147" s="220">
        <f t="shared" si="52"/>
        <v>1.1547005383792516E-2</v>
      </c>
      <c r="L147" s="36"/>
      <c r="M147" s="20">
        <f t="shared" si="53"/>
        <v>1.3333333333333334E-4</v>
      </c>
      <c r="N147" s="20">
        <f t="shared" si="54"/>
        <v>1.3333333333333334E-4</v>
      </c>
      <c r="O147" s="20">
        <f t="shared" si="55"/>
        <v>1.3333333333333334E-4</v>
      </c>
      <c r="Q147" s="206"/>
    </row>
    <row r="148" spans="1:17">
      <c r="A148" s="9" t="str">
        <f>'PWS-Er'!B26</f>
        <v>A7-12</v>
      </c>
      <c r="B148" s="9" t="str">
        <f>'PWS-Er'!C26</f>
        <v>Field repeatability</v>
      </c>
      <c r="C148" s="221">
        <f>'PWS-Er'!D26</f>
        <v>0.06</v>
      </c>
      <c r="D148" s="221">
        <f>'PWS-Er'!E26</f>
        <v>0.12</v>
      </c>
      <c r="E148" s="309">
        <f>'PWS-Er'!F26</f>
        <v>0.15</v>
      </c>
      <c r="F148" s="9" t="str">
        <f>'PWS-Er'!G26</f>
        <v>Gaussian</v>
      </c>
      <c r="G148" s="246">
        <f>'PWS-Er'!H26</f>
        <v>1</v>
      </c>
      <c r="H148" s="81">
        <v>1</v>
      </c>
      <c r="I148" s="220">
        <f t="shared" si="50"/>
        <v>0.06</v>
      </c>
      <c r="J148" s="220">
        <f t="shared" si="51"/>
        <v>0.12</v>
      </c>
      <c r="K148" s="309">
        <f t="shared" si="52"/>
        <v>0.15</v>
      </c>
      <c r="L148" s="36"/>
      <c r="M148" s="20">
        <f t="shared" si="53"/>
        <v>3.5999999999999999E-3</v>
      </c>
      <c r="N148" s="20">
        <f t="shared" si="54"/>
        <v>1.44E-2</v>
      </c>
      <c r="O148" s="20">
        <f t="shared" si="55"/>
        <v>2.2499999999999999E-2</v>
      </c>
      <c r="Q148" s="209" t="s">
        <v>545</v>
      </c>
    </row>
    <row r="149" spans="1:17">
      <c r="A149" s="389" t="s">
        <v>319</v>
      </c>
      <c r="B149" s="389"/>
      <c r="C149" s="389"/>
      <c r="D149" s="389"/>
      <c r="E149" s="389"/>
      <c r="F149" s="389"/>
      <c r="G149" s="389"/>
      <c r="H149" s="389"/>
      <c r="I149" s="32">
        <f>M149</f>
        <v>0.5024203087721143</v>
      </c>
      <c r="J149" s="32">
        <f t="shared" ref="J149:J150" si="56">N149</f>
        <v>0.60504256048645044</v>
      </c>
      <c r="K149" s="310">
        <f t="shared" ref="K149:K150" si="57">O149</f>
        <v>0.65917359878360826</v>
      </c>
      <c r="M149" s="20">
        <f>(SUM(M127:M148))^0.5</f>
        <v>0.5024203087721143</v>
      </c>
      <c r="N149" s="20">
        <f>(SUM(N127:N148))^0.5</f>
        <v>0.60504256048645044</v>
      </c>
      <c r="O149" s="20">
        <f>(SUM(O127:O148))^0.5</f>
        <v>0.65917359878360826</v>
      </c>
      <c r="Q149" s="209" t="s">
        <v>545</v>
      </c>
    </row>
    <row r="150" spans="1:17">
      <c r="A150" s="389" t="s">
        <v>32</v>
      </c>
      <c r="B150" s="389"/>
      <c r="C150" s="389"/>
      <c r="D150" s="389"/>
      <c r="E150" s="389"/>
      <c r="F150" s="389"/>
      <c r="G150" s="389"/>
      <c r="H150" s="389"/>
      <c r="I150" s="32">
        <f t="shared" ref="I150" si="58">M150</f>
        <v>0.98474380519334404</v>
      </c>
      <c r="J150" s="32">
        <f t="shared" si="56"/>
        <v>1.1858834185534428</v>
      </c>
      <c r="K150" s="310">
        <f t="shared" si="57"/>
        <v>1.2919802536158722</v>
      </c>
      <c r="M150" s="20">
        <f>M149*1.96</f>
        <v>0.98474380519334404</v>
      </c>
      <c r="N150" s="20">
        <f t="shared" ref="N150:O150" si="59">N149*1.96</f>
        <v>1.1858834185534428</v>
      </c>
      <c r="O150" s="20">
        <f t="shared" si="59"/>
        <v>1.2919802536158722</v>
      </c>
      <c r="Q150" s="209" t="s">
        <v>545</v>
      </c>
    </row>
    <row r="151" spans="1:17">
      <c r="A151" s="425" t="s">
        <v>148</v>
      </c>
      <c r="B151" s="425"/>
      <c r="C151" s="425"/>
      <c r="D151" s="425"/>
      <c r="E151" s="425"/>
      <c r="F151" s="425"/>
      <c r="G151" s="425"/>
      <c r="H151" s="425"/>
      <c r="I151" s="67">
        <v>0.75</v>
      </c>
      <c r="J151" s="67">
        <v>0.75</v>
      </c>
      <c r="K151" s="51">
        <v>0.75</v>
      </c>
      <c r="M151" s="18"/>
      <c r="N151" s="18"/>
      <c r="O151" s="18"/>
    </row>
    <row r="152" spans="1:17">
      <c r="A152" s="425" t="s">
        <v>149</v>
      </c>
      <c r="B152" s="425"/>
      <c r="C152" s="425"/>
      <c r="D152" s="425"/>
      <c r="E152" s="425"/>
      <c r="F152" s="425"/>
      <c r="G152" s="425"/>
      <c r="H152" s="425"/>
      <c r="I152" s="67">
        <f>((I150^2)+(I151^2))^0.5</f>
        <v>1.2378288903829424</v>
      </c>
      <c r="J152" s="67">
        <f t="shared" ref="J152:K152" si="60">((J150^2)+(J151^2))^0.5</f>
        <v>1.4031462797584577</v>
      </c>
      <c r="K152" s="317">
        <f t="shared" si="60"/>
        <v>1.4938918889040576</v>
      </c>
      <c r="M152" s="195" t="s">
        <v>407</v>
      </c>
      <c r="N152" s="18"/>
      <c r="O152" s="18"/>
      <c r="Q152" s="209" t="s">
        <v>545</v>
      </c>
    </row>
    <row r="154" spans="1:17">
      <c r="Q154" s="209"/>
    </row>
    <row r="155" spans="1:17">
      <c r="A155" s="411" t="s">
        <v>486</v>
      </c>
      <c r="B155" s="411"/>
      <c r="C155" s="411"/>
      <c r="D155" s="411"/>
      <c r="E155" s="411"/>
      <c r="F155" s="411"/>
      <c r="G155" s="411"/>
      <c r="H155" s="411"/>
      <c r="I155" s="411"/>
      <c r="J155" s="411"/>
      <c r="K155" s="411"/>
    </row>
    <row r="156" spans="1:17">
      <c r="A156" s="429" t="s">
        <v>152</v>
      </c>
      <c r="B156" s="429"/>
      <c r="C156" s="429"/>
      <c r="D156" s="429"/>
      <c r="E156" s="429"/>
      <c r="F156" s="429"/>
      <c r="G156" s="429"/>
      <c r="H156" s="429"/>
      <c r="I156" s="429"/>
      <c r="J156" s="429"/>
      <c r="K156" s="429"/>
      <c r="M156" s="394" t="s">
        <v>103</v>
      </c>
      <c r="N156" s="394"/>
      <c r="O156" s="394"/>
    </row>
    <row r="157" spans="1:17">
      <c r="A157" s="382" t="s">
        <v>0</v>
      </c>
      <c r="B157" s="400" t="s">
        <v>1</v>
      </c>
      <c r="C157" s="383" t="s">
        <v>2</v>
      </c>
      <c r="D157" s="383"/>
      <c r="E157" s="383"/>
      <c r="F157" s="382" t="s">
        <v>3</v>
      </c>
      <c r="G157" s="383" t="s">
        <v>4</v>
      </c>
      <c r="H157" s="391" t="s">
        <v>5</v>
      </c>
      <c r="I157" s="389" t="s">
        <v>6</v>
      </c>
      <c r="J157" s="389"/>
      <c r="K157" s="389"/>
      <c r="L157" s="34"/>
      <c r="M157" s="394"/>
      <c r="N157" s="394"/>
      <c r="O157" s="394"/>
    </row>
    <row r="158" spans="1:17" ht="36.75" thickBot="1">
      <c r="A158" s="382"/>
      <c r="B158" s="400"/>
      <c r="C158" s="172" t="s">
        <v>508</v>
      </c>
      <c r="D158" s="173" t="s">
        <v>507</v>
      </c>
      <c r="E158" s="174" t="s">
        <v>509</v>
      </c>
      <c r="F158" s="382"/>
      <c r="G158" s="383"/>
      <c r="H158" s="391"/>
      <c r="I158" s="172" t="s">
        <v>508</v>
      </c>
      <c r="J158" s="173" t="s">
        <v>507</v>
      </c>
      <c r="K158" s="174" t="s">
        <v>509</v>
      </c>
      <c r="L158" s="35"/>
      <c r="M158" s="394"/>
      <c r="N158" s="394"/>
      <c r="O158" s="394"/>
    </row>
    <row r="159" spans="1:17">
      <c r="A159" s="387" t="s">
        <v>7</v>
      </c>
      <c r="B159" s="387"/>
      <c r="C159" s="387"/>
      <c r="D159" s="387"/>
      <c r="E159" s="387"/>
      <c r="F159" s="387"/>
      <c r="G159" s="387"/>
      <c r="H159" s="387"/>
      <c r="I159" s="387"/>
      <c r="J159" s="387"/>
      <c r="K159" s="11"/>
      <c r="L159" s="28"/>
      <c r="M159" s="42"/>
      <c r="N159" s="42"/>
      <c r="O159" s="42"/>
    </row>
    <row r="160" spans="1:17" ht="33.75">
      <c r="A160" s="24" t="str">
        <f>TE!A5</f>
        <v>C1-1</v>
      </c>
      <c r="B160" s="55" t="str">
        <f>TE!B5</f>
        <v>RF power measurement equipment (e.g. spectrum analyzer, power meter)</v>
      </c>
      <c r="C160" s="224">
        <f>TE!C5</f>
        <v>0.14000000000000001</v>
      </c>
      <c r="D160" s="224">
        <f>TE!D5</f>
        <v>0.26</v>
      </c>
      <c r="E160" s="224">
        <f>TE!E5</f>
        <v>0.26</v>
      </c>
      <c r="F160" s="24" t="str">
        <f>TE!F5</f>
        <v>Gaussian</v>
      </c>
      <c r="G160" s="224">
        <f>TE!G5</f>
        <v>1</v>
      </c>
      <c r="H160" s="105">
        <v>1</v>
      </c>
      <c r="I160" s="220">
        <f>C160/$G160</f>
        <v>0.14000000000000001</v>
      </c>
      <c r="J160" s="220">
        <f t="shared" ref="J160:K162" si="61">D160/$G160</f>
        <v>0.26</v>
      </c>
      <c r="K160" s="220">
        <f t="shared" si="61"/>
        <v>0.26</v>
      </c>
      <c r="L160" s="29"/>
      <c r="M160" s="20">
        <f t="shared" ref="M160:O162" si="62">I160^2</f>
        <v>1.9600000000000003E-2</v>
      </c>
      <c r="N160" s="20">
        <f t="shared" si="62"/>
        <v>6.7600000000000007E-2</v>
      </c>
      <c r="O160" s="20">
        <f t="shared" si="62"/>
        <v>6.7600000000000007E-2</v>
      </c>
    </row>
    <row r="161" spans="1:15" ht="22.5">
      <c r="A161" s="24" t="str">
        <f>'Reverb-Er'!B9</f>
        <v>A6-1</v>
      </c>
      <c r="B161" s="55" t="str">
        <f>'Reverb-Er'!C9</f>
        <v>Impedance mismatch in the receiving chain</v>
      </c>
      <c r="C161" s="224">
        <f>'Reverb-Er'!D9</f>
        <v>0.2</v>
      </c>
      <c r="D161" s="224">
        <f>'Reverb-Er'!E9</f>
        <v>0.2</v>
      </c>
      <c r="E161" s="224">
        <f>'Reverb-Er'!F9</f>
        <v>0.2</v>
      </c>
      <c r="F161" s="24" t="str">
        <f>'Reverb-Er'!G9</f>
        <v>U-shaped</v>
      </c>
      <c r="G161" s="224">
        <f>'Reverb-Er'!H9</f>
        <v>1.4142135623730951</v>
      </c>
      <c r="H161" s="105">
        <v>1</v>
      </c>
      <c r="I161" s="241">
        <f t="shared" ref="I161:I162" si="63">C161/$G161</f>
        <v>0.1414213562373095</v>
      </c>
      <c r="J161" s="241">
        <f t="shared" si="61"/>
        <v>0.1414213562373095</v>
      </c>
      <c r="K161" s="220">
        <f t="shared" si="61"/>
        <v>0.1414213562373095</v>
      </c>
      <c r="L161" s="29"/>
      <c r="M161" s="20">
        <f t="shared" si="62"/>
        <v>0.02</v>
      </c>
      <c r="N161" s="20">
        <f t="shared" si="62"/>
        <v>0.02</v>
      </c>
      <c r="O161" s="20">
        <f t="shared" si="62"/>
        <v>0.02</v>
      </c>
    </row>
    <row r="162" spans="1:15" ht="22.5">
      <c r="A162" s="24" t="str">
        <f>'Reverb-Er'!B10</f>
        <v>A6-2</v>
      </c>
      <c r="B162" s="55" t="str">
        <f>'Reverb-Er'!C10</f>
        <v>Random uncertainty</v>
      </c>
      <c r="C162" s="224">
        <f>'Reverb-Er'!D10</f>
        <v>0.1</v>
      </c>
      <c r="D162" s="224">
        <f>'Reverb-Er'!E10</f>
        <v>0.1</v>
      </c>
      <c r="E162" s="224">
        <f>'Reverb-Er'!F10</f>
        <v>0.1</v>
      </c>
      <c r="F162" s="24" t="str">
        <f>'Reverb-Er'!G10</f>
        <v>Rectangular</v>
      </c>
      <c r="G162" s="224">
        <f>'Reverb-Er'!H10</f>
        <v>1.7320508075688772</v>
      </c>
      <c r="H162" s="105">
        <v>1</v>
      </c>
      <c r="I162" s="220">
        <f t="shared" si="63"/>
        <v>5.7735026918962581E-2</v>
      </c>
      <c r="J162" s="220">
        <f t="shared" si="61"/>
        <v>5.7735026918962581E-2</v>
      </c>
      <c r="K162" s="220">
        <f t="shared" si="61"/>
        <v>5.7735026918962581E-2</v>
      </c>
      <c r="L162" s="29"/>
      <c r="M162" s="20">
        <f t="shared" si="62"/>
        <v>3.333333333333334E-3</v>
      </c>
      <c r="N162" s="20">
        <f t="shared" si="62"/>
        <v>3.333333333333334E-3</v>
      </c>
      <c r="O162" s="20">
        <f t="shared" si="62"/>
        <v>3.333333333333334E-3</v>
      </c>
    </row>
    <row r="163" spans="1:15">
      <c r="A163" s="387" t="s">
        <v>19</v>
      </c>
      <c r="B163" s="387"/>
      <c r="C163" s="387"/>
      <c r="D163" s="387"/>
      <c r="E163" s="387"/>
      <c r="F163" s="387"/>
      <c r="G163" s="387"/>
      <c r="H163" s="387"/>
      <c r="I163" s="387"/>
      <c r="J163" s="387"/>
      <c r="K163" s="6"/>
      <c r="L163" s="29"/>
      <c r="M163" s="20"/>
      <c r="N163" s="20"/>
      <c r="O163" s="20"/>
    </row>
    <row r="164" spans="1:15" ht="22.5">
      <c r="A164" s="24" t="str">
        <f>'Reverb-Er'!B12</f>
        <v>A6-3</v>
      </c>
      <c r="B164" s="55" t="str">
        <f>'Reverb-Er'!C12</f>
        <v>Reference antenna radiation efficiency</v>
      </c>
      <c r="C164" s="224">
        <f>'Reverb-Er'!D12</f>
        <v>0.2</v>
      </c>
      <c r="D164" s="224">
        <f>'Reverb-Er'!E12</f>
        <v>0.2</v>
      </c>
      <c r="E164" s="224">
        <f>'Reverb-Er'!F12</f>
        <v>0.2</v>
      </c>
      <c r="F164" s="24" t="str">
        <f>'Reverb-Er'!G12</f>
        <v>Gaussian</v>
      </c>
      <c r="G164" s="224">
        <f>'Reverb-Er'!H12</f>
        <v>1</v>
      </c>
      <c r="H164" s="105">
        <v>1</v>
      </c>
      <c r="I164" s="220">
        <f t="shared" ref="I164:K169" si="64">C164/$G164</f>
        <v>0.2</v>
      </c>
      <c r="J164" s="220">
        <f t="shared" si="64"/>
        <v>0.2</v>
      </c>
      <c r="K164" s="220">
        <f t="shared" si="64"/>
        <v>0.2</v>
      </c>
      <c r="L164" s="29"/>
      <c r="M164" s="20">
        <f t="shared" ref="M164:O169" si="65">I164^2</f>
        <v>4.0000000000000008E-2</v>
      </c>
      <c r="N164" s="20">
        <f t="shared" si="65"/>
        <v>4.0000000000000008E-2</v>
      </c>
      <c r="O164" s="20">
        <f t="shared" si="65"/>
        <v>4.0000000000000008E-2</v>
      </c>
    </row>
    <row r="165" spans="1:15" ht="33.75">
      <c r="A165" s="24" t="str">
        <f>'Reverb-Er'!B13</f>
        <v>A6-4</v>
      </c>
      <c r="B165" s="55" t="str">
        <f>'Reverb-Er'!C13</f>
        <v>Mean value estimation of reference antenna radiation efficiency</v>
      </c>
      <c r="C165" s="224">
        <f>'Reverb-Er'!D13</f>
        <v>0.15</v>
      </c>
      <c r="D165" s="224">
        <f>'Reverb-Er'!E13</f>
        <v>0.15</v>
      </c>
      <c r="E165" s="224">
        <f>'Reverb-Er'!F13</f>
        <v>0.15</v>
      </c>
      <c r="F165" s="24" t="str">
        <f>'Reverb-Er'!G13</f>
        <v>Gaussian</v>
      </c>
      <c r="G165" s="224">
        <f>'Reverb-Er'!H13</f>
        <v>1</v>
      </c>
      <c r="H165" s="105">
        <v>1</v>
      </c>
      <c r="I165" s="220">
        <f t="shared" si="64"/>
        <v>0.15</v>
      </c>
      <c r="J165" s="220">
        <f t="shared" si="64"/>
        <v>0.15</v>
      </c>
      <c r="K165" s="220">
        <f t="shared" si="64"/>
        <v>0.15</v>
      </c>
      <c r="L165" s="29"/>
      <c r="M165" s="20">
        <f t="shared" si="65"/>
        <v>2.2499999999999999E-2</v>
      </c>
      <c r="N165" s="20">
        <f t="shared" si="65"/>
        <v>2.2499999999999999E-2</v>
      </c>
      <c r="O165" s="20">
        <f t="shared" si="65"/>
        <v>2.2499999999999999E-2</v>
      </c>
    </row>
    <row r="166" spans="1:15" ht="22.5">
      <c r="A166" s="24" t="str">
        <f>TE!A7</f>
        <v>C1-3</v>
      </c>
      <c r="B166" s="55" t="str">
        <f>TE!B7</f>
        <v>Uncertainty of the network analyzer</v>
      </c>
      <c r="C166" s="224">
        <f>TE!C7</f>
        <v>0.13</v>
      </c>
      <c r="D166" s="224">
        <f>TE!D7</f>
        <v>0.2</v>
      </c>
      <c r="E166" s="224">
        <f>TE!E7</f>
        <v>0.2</v>
      </c>
      <c r="F166" s="24" t="str">
        <f>TE!F7</f>
        <v>Gaussian</v>
      </c>
      <c r="G166" s="224">
        <f>TE!G7</f>
        <v>1</v>
      </c>
      <c r="H166" s="105">
        <v>1</v>
      </c>
      <c r="I166" s="220">
        <f t="shared" si="64"/>
        <v>0.13</v>
      </c>
      <c r="J166" s="220">
        <f t="shared" si="64"/>
        <v>0.2</v>
      </c>
      <c r="K166" s="220">
        <f t="shared" si="64"/>
        <v>0.2</v>
      </c>
      <c r="L166" s="29"/>
      <c r="M166" s="20">
        <f t="shared" si="65"/>
        <v>1.6900000000000002E-2</v>
      </c>
      <c r="N166" s="20">
        <f t="shared" si="65"/>
        <v>4.0000000000000008E-2</v>
      </c>
      <c r="O166" s="20">
        <f t="shared" si="65"/>
        <v>4.0000000000000008E-2</v>
      </c>
    </row>
    <row r="167" spans="1:15" ht="22.5">
      <c r="A167" s="24" t="str">
        <f>'Reverb-Er'!B15</f>
        <v>A6-5</v>
      </c>
      <c r="B167" s="55" t="str">
        <f>'Reverb-Er'!C15</f>
        <v>Influence of the reference antenna feed cable</v>
      </c>
      <c r="C167" s="224">
        <f>'Reverb-Er'!D15</f>
        <v>0.2</v>
      </c>
      <c r="D167" s="224">
        <f>'Reverb-Er'!E15</f>
        <v>0.2</v>
      </c>
      <c r="E167" s="224">
        <f>'Reverb-Er'!F15</f>
        <v>0.2</v>
      </c>
      <c r="F167" s="24" t="str">
        <f>'Reverb-Er'!G15</f>
        <v>Gaussian</v>
      </c>
      <c r="G167" s="224">
        <f>'Reverb-Er'!H15</f>
        <v>1</v>
      </c>
      <c r="H167" s="105">
        <v>1</v>
      </c>
      <c r="I167" s="220">
        <f t="shared" si="64"/>
        <v>0.2</v>
      </c>
      <c r="J167" s="220">
        <f t="shared" si="64"/>
        <v>0.2</v>
      </c>
      <c r="K167" s="220">
        <f t="shared" si="64"/>
        <v>0.2</v>
      </c>
      <c r="L167" s="29"/>
      <c r="M167" s="20">
        <f t="shared" si="65"/>
        <v>4.0000000000000008E-2</v>
      </c>
      <c r="N167" s="20">
        <f t="shared" si="65"/>
        <v>4.0000000000000008E-2</v>
      </c>
      <c r="O167" s="20">
        <f t="shared" si="65"/>
        <v>4.0000000000000008E-2</v>
      </c>
    </row>
    <row r="168" spans="1:15" ht="22.5">
      <c r="A168" s="24" t="str">
        <f>'Reverb-Er'!B16</f>
        <v>A6-6</v>
      </c>
      <c r="B168" s="55" t="str">
        <f>'Reverb-Er'!C16</f>
        <v>Mean value estimation of transfer function</v>
      </c>
      <c r="C168" s="224">
        <f>'Reverb-Er'!D16</f>
        <v>0.27</v>
      </c>
      <c r="D168" s="224">
        <f>'Reverb-Er'!E16</f>
        <v>0.27</v>
      </c>
      <c r="E168" s="224">
        <f>'Reverb-Er'!F16</f>
        <v>0.27</v>
      </c>
      <c r="F168" s="24" t="str">
        <f>'Reverb-Er'!G16</f>
        <v>Gaussian</v>
      </c>
      <c r="G168" s="224">
        <f>'Reverb-Er'!H16</f>
        <v>1</v>
      </c>
      <c r="H168" s="105">
        <v>1</v>
      </c>
      <c r="I168" s="220">
        <f t="shared" si="64"/>
        <v>0.27</v>
      </c>
      <c r="J168" s="220">
        <f t="shared" si="64"/>
        <v>0.27</v>
      </c>
      <c r="K168" s="220">
        <f t="shared" si="64"/>
        <v>0.27</v>
      </c>
      <c r="L168" s="29"/>
      <c r="M168" s="20">
        <f t="shared" si="65"/>
        <v>7.2900000000000006E-2</v>
      </c>
      <c r="N168" s="20">
        <f t="shared" si="65"/>
        <v>7.2900000000000006E-2</v>
      </c>
      <c r="O168" s="20">
        <f t="shared" si="65"/>
        <v>7.2900000000000006E-2</v>
      </c>
    </row>
    <row r="169" spans="1:15">
      <c r="A169" s="24" t="str">
        <f>'Reverb-Er'!B17</f>
        <v>A6-7</v>
      </c>
      <c r="B169" s="55" t="str">
        <f>'Reverb-Er'!C17</f>
        <v>Uniformity of transfer function</v>
      </c>
      <c r="C169" s="224">
        <f>'Reverb-Er'!D17</f>
        <v>0.5</v>
      </c>
      <c r="D169" s="224">
        <f>'Reverb-Er'!E17</f>
        <v>0.5</v>
      </c>
      <c r="E169" s="224">
        <f>'Reverb-Er'!F17</f>
        <v>0.5</v>
      </c>
      <c r="F169" s="24" t="str">
        <f>'Reverb-Er'!G17</f>
        <v>Gaussian</v>
      </c>
      <c r="G169" s="224">
        <f>'Reverb-Er'!H17</f>
        <v>1</v>
      </c>
      <c r="H169" s="105">
        <v>1</v>
      </c>
      <c r="I169" s="220">
        <f t="shared" si="64"/>
        <v>0.5</v>
      </c>
      <c r="J169" s="220">
        <f t="shared" si="64"/>
        <v>0.5</v>
      </c>
      <c r="K169" s="220">
        <f t="shared" si="64"/>
        <v>0.5</v>
      </c>
      <c r="L169" s="29"/>
      <c r="M169" s="20">
        <f t="shared" si="65"/>
        <v>0.25</v>
      </c>
      <c r="N169" s="20">
        <f t="shared" si="65"/>
        <v>0.25</v>
      </c>
      <c r="O169" s="20">
        <f t="shared" si="65"/>
        <v>0.25</v>
      </c>
    </row>
    <row r="170" spans="1:15">
      <c r="A170" s="389" t="s">
        <v>31</v>
      </c>
      <c r="B170" s="389"/>
      <c r="C170" s="389"/>
      <c r="D170" s="389"/>
      <c r="E170" s="389"/>
      <c r="F170" s="389"/>
      <c r="G170" s="389"/>
      <c r="H170" s="389"/>
      <c r="I170" s="25">
        <f>M170</f>
        <v>0.69658691728551247</v>
      </c>
      <c r="J170" s="25">
        <f t="shared" ref="J170:K171" si="66">N170</f>
        <v>0.74587755921017851</v>
      </c>
      <c r="K170" s="25">
        <f t="shared" si="66"/>
        <v>0.74587755921017851</v>
      </c>
      <c r="L170" s="37"/>
      <c r="M170" s="43">
        <f>(SUM(M160:M169))^0.5</f>
        <v>0.69658691728551247</v>
      </c>
      <c r="N170" s="43">
        <f>(SUM(N160:N169))^0.5</f>
        <v>0.74587755921017851</v>
      </c>
      <c r="O170" s="43">
        <f>(SUM(O160:O169))^0.5</f>
        <v>0.74587755921017851</v>
      </c>
    </row>
    <row r="171" spans="1:15">
      <c r="A171" s="389" t="s">
        <v>32</v>
      </c>
      <c r="B171" s="389"/>
      <c r="C171" s="389"/>
      <c r="D171" s="389"/>
      <c r="E171" s="389"/>
      <c r="F171" s="389"/>
      <c r="G171" s="389"/>
      <c r="H171" s="389"/>
      <c r="I171" s="32">
        <f t="shared" ref="I171" si="67">M171</f>
        <v>1.3653103578796044</v>
      </c>
      <c r="J171" s="32">
        <f t="shared" si="66"/>
        <v>1.4619200160519499</v>
      </c>
      <c r="K171" s="32">
        <f t="shared" si="66"/>
        <v>1.4619200160519499</v>
      </c>
      <c r="L171" s="37"/>
      <c r="M171" s="43">
        <f>M170*1.96</f>
        <v>1.3653103578796044</v>
      </c>
      <c r="N171" s="43">
        <f>N170*1.96</f>
        <v>1.4619200160519499</v>
      </c>
      <c r="O171" s="43">
        <f>O170*1.96</f>
        <v>1.4619200160519499</v>
      </c>
    </row>
    <row r="173" spans="1:15">
      <c r="M173" s="53" t="s">
        <v>406</v>
      </c>
    </row>
  </sheetData>
  <mergeCells count="82">
    <mergeCell ref="B1:E1"/>
    <mergeCell ref="Q99:Q101"/>
    <mergeCell ref="A107:J107"/>
    <mergeCell ref="A116:H116"/>
    <mergeCell ref="A117:H117"/>
    <mergeCell ref="A77:K77"/>
    <mergeCell ref="A74:H74"/>
    <mergeCell ref="A44:H44"/>
    <mergeCell ref="A48:K48"/>
    <mergeCell ref="M48:O50"/>
    <mergeCell ref="A49:A50"/>
    <mergeCell ref="B49:B50"/>
    <mergeCell ref="C49:E49"/>
    <mergeCell ref="F49:F50"/>
    <mergeCell ref="G49:G50"/>
    <mergeCell ref="H49:H50"/>
    <mergeCell ref="A118:H118"/>
    <mergeCell ref="M156:O158"/>
    <mergeCell ref="A13:K13"/>
    <mergeCell ref="A47:K47"/>
    <mergeCell ref="A78:K78"/>
    <mergeCell ref="M78:O80"/>
    <mergeCell ref="A79:A80"/>
    <mergeCell ref="B79:B80"/>
    <mergeCell ref="C79:E79"/>
    <mergeCell ref="F79:F80"/>
    <mergeCell ref="G79:G80"/>
    <mergeCell ref="H79:H80"/>
    <mergeCell ref="I79:K79"/>
    <mergeCell ref="A81:J81"/>
    <mergeCell ref="A119:H119"/>
    <mergeCell ref="A155:K155"/>
    <mergeCell ref="A122:K122"/>
    <mergeCell ref="A171:H171"/>
    <mergeCell ref="I124:K124"/>
    <mergeCell ref="A126:K126"/>
    <mergeCell ref="A135:K135"/>
    <mergeCell ref="A156:K156"/>
    <mergeCell ref="H157:H158"/>
    <mergeCell ref="I157:K157"/>
    <mergeCell ref="A159:J159"/>
    <mergeCell ref="A163:J163"/>
    <mergeCell ref="A170:H170"/>
    <mergeCell ref="A149:H149"/>
    <mergeCell ref="A150:H150"/>
    <mergeCell ref="A151:H151"/>
    <mergeCell ref="A152:H152"/>
    <mergeCell ref="A157:A158"/>
    <mergeCell ref="B157:B158"/>
    <mergeCell ref="C157:E157"/>
    <mergeCell ref="F157:F158"/>
    <mergeCell ref="G157:G158"/>
    <mergeCell ref="A123:K123"/>
    <mergeCell ref="M123:O125"/>
    <mergeCell ref="A124:A125"/>
    <mergeCell ref="B124:B125"/>
    <mergeCell ref="C124:E124"/>
    <mergeCell ref="F124:F125"/>
    <mergeCell ref="G124:G125"/>
    <mergeCell ref="H124:H125"/>
    <mergeCell ref="A73:H73"/>
    <mergeCell ref="A43:H43"/>
    <mergeCell ref="B2:B3"/>
    <mergeCell ref="C2:E2"/>
    <mergeCell ref="A14:K14"/>
    <mergeCell ref="A17:J17"/>
    <mergeCell ref="A27:J27"/>
    <mergeCell ref="A41:H41"/>
    <mergeCell ref="A42:H42"/>
    <mergeCell ref="I49:K49"/>
    <mergeCell ref="A51:J51"/>
    <mergeCell ref="A58:J58"/>
    <mergeCell ref="A71:H71"/>
    <mergeCell ref="A72:H72"/>
    <mergeCell ref="M14:O16"/>
    <mergeCell ref="A15:A16"/>
    <mergeCell ref="B15:B16"/>
    <mergeCell ref="C15:E15"/>
    <mergeCell ref="F15:F16"/>
    <mergeCell ref="G15:G16"/>
    <mergeCell ref="H15:H16"/>
    <mergeCell ref="I15:K15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zoomScaleNormal="100" workbookViewId="0"/>
  </sheetViews>
  <sheetFormatPr defaultColWidth="9.140625" defaultRowHeight="15"/>
  <cols>
    <col min="1" max="1" width="9.140625" style="2"/>
    <col min="2" max="2" width="25.42578125" style="95" customWidth="1"/>
    <col min="3" max="5" width="4.85546875" style="2" customWidth="1"/>
    <col min="6" max="6" width="8.5703125" style="2" customWidth="1"/>
    <col min="7" max="7" width="4.85546875" style="2" customWidth="1"/>
    <col min="8" max="8" width="3.7109375" style="2" customWidth="1"/>
    <col min="9" max="11" width="4.85546875" style="2" customWidth="1"/>
    <col min="12" max="12" width="3.42578125" style="33" customWidth="1"/>
    <col min="13" max="15" width="5" style="2" customWidth="1"/>
    <col min="16" max="16" width="3" style="2" customWidth="1"/>
    <col min="17" max="17" width="33.7109375" style="205" customWidth="1"/>
    <col min="18" max="16384" width="9.140625" style="2"/>
  </cols>
  <sheetData>
    <row r="1" spans="1:17">
      <c r="B1" s="420" t="s">
        <v>523</v>
      </c>
      <c r="C1" s="420"/>
      <c r="D1" s="420"/>
      <c r="E1" s="420"/>
      <c r="Q1" s="209"/>
    </row>
    <row r="2" spans="1:17">
      <c r="B2" s="393" t="s">
        <v>84</v>
      </c>
      <c r="C2" s="424" t="s">
        <v>131</v>
      </c>
      <c r="D2" s="424"/>
      <c r="E2" s="424"/>
      <c r="Q2" s="301" t="s">
        <v>546</v>
      </c>
    </row>
    <row r="3" spans="1:17" ht="48.75" thickBot="1">
      <c r="B3" s="393"/>
      <c r="C3" s="172" t="s">
        <v>508</v>
      </c>
      <c r="D3" s="173" t="s">
        <v>507</v>
      </c>
      <c r="E3" s="174" t="s">
        <v>509</v>
      </c>
    </row>
    <row r="4" spans="1:17">
      <c r="B4" s="93" t="s">
        <v>179</v>
      </c>
      <c r="C4" s="45"/>
      <c r="D4" s="45"/>
      <c r="E4" s="45"/>
    </row>
    <row r="5" spans="1:17">
      <c r="B5" s="93" t="s">
        <v>35</v>
      </c>
      <c r="C5" s="45">
        <f>I36</f>
        <v>1.1181160767457614</v>
      </c>
      <c r="D5" s="45">
        <f t="shared" ref="D5:E5" si="0">J36</f>
        <v>1.302008155841327</v>
      </c>
      <c r="E5" s="45">
        <f t="shared" si="0"/>
        <v>1.302008155841327</v>
      </c>
    </row>
    <row r="6" spans="1:17">
      <c r="B6" s="93" t="s">
        <v>85</v>
      </c>
      <c r="C6" s="45"/>
      <c r="D6" s="45"/>
      <c r="E6" s="45"/>
    </row>
    <row r="7" spans="1:17">
      <c r="B7" s="93" t="s">
        <v>129</v>
      </c>
      <c r="C7" s="45"/>
      <c r="D7" s="45"/>
      <c r="E7" s="45"/>
    </row>
    <row r="8" spans="1:17">
      <c r="B8" s="93" t="s">
        <v>146</v>
      </c>
      <c r="C8" s="45">
        <f>I71</f>
        <v>1.0178570151057564</v>
      </c>
      <c r="D8" s="45">
        <f t="shared" ref="D8:E8" si="1">J71</f>
        <v>1.2214577820511576</v>
      </c>
      <c r="E8" s="311">
        <f t="shared" si="1"/>
        <v>1.292762074010527</v>
      </c>
      <c r="Q8" s="209" t="s">
        <v>545</v>
      </c>
    </row>
    <row r="9" spans="1:17">
      <c r="B9" s="93" t="s">
        <v>159</v>
      </c>
      <c r="C9" s="45">
        <f>I90</f>
        <v>1.3653103578796044</v>
      </c>
      <c r="D9" s="45">
        <f t="shared" ref="D9:E9" si="2">J90</f>
        <v>1.4619200160519499</v>
      </c>
      <c r="E9" s="318">
        <f t="shared" si="2"/>
        <v>1.4619200160519499</v>
      </c>
      <c r="Q9" s="319"/>
    </row>
    <row r="10" spans="1:17">
      <c r="B10" s="94" t="str">
        <f>EIRP!B9</f>
        <v>Common maximum accepted test system uncertainty</v>
      </c>
      <c r="C10" s="61">
        <v>1</v>
      </c>
      <c r="D10" s="61">
        <v>1.2</v>
      </c>
      <c r="E10" s="61">
        <v>1.2</v>
      </c>
    </row>
    <row r="12" spans="1:17">
      <c r="A12" s="396" t="s">
        <v>179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M12" s="394" t="s">
        <v>103</v>
      </c>
      <c r="N12" s="394"/>
      <c r="O12" s="394"/>
    </row>
    <row r="13" spans="1:17">
      <c r="A13" s="382" t="s">
        <v>0</v>
      </c>
      <c r="B13" s="400" t="s">
        <v>1</v>
      </c>
      <c r="C13" s="383" t="s">
        <v>2</v>
      </c>
      <c r="D13" s="383"/>
      <c r="E13" s="383"/>
      <c r="F13" s="382" t="s">
        <v>3</v>
      </c>
      <c r="G13" s="383" t="s">
        <v>4</v>
      </c>
      <c r="H13" s="391" t="s">
        <v>5</v>
      </c>
      <c r="I13" s="389" t="s">
        <v>6</v>
      </c>
      <c r="J13" s="389"/>
      <c r="K13" s="389"/>
      <c r="L13" s="34"/>
      <c r="M13" s="394"/>
      <c r="N13" s="394"/>
      <c r="O13" s="394"/>
    </row>
    <row r="14" spans="1:17" s="1" customFormat="1" ht="48.75" thickBot="1">
      <c r="A14" s="382"/>
      <c r="B14" s="400"/>
      <c r="C14" s="172" t="s">
        <v>508</v>
      </c>
      <c r="D14" s="173" t="s">
        <v>507</v>
      </c>
      <c r="E14" s="174" t="s">
        <v>509</v>
      </c>
      <c r="F14" s="382"/>
      <c r="G14" s="383"/>
      <c r="H14" s="391"/>
      <c r="I14" s="172" t="s">
        <v>508</v>
      </c>
      <c r="J14" s="173" t="s">
        <v>507</v>
      </c>
      <c r="K14" s="174" t="s">
        <v>509</v>
      </c>
      <c r="L14" s="35"/>
      <c r="M14" s="394"/>
      <c r="N14" s="394"/>
      <c r="O14" s="394"/>
      <c r="Q14" s="205"/>
    </row>
    <row r="15" spans="1:17">
      <c r="A15" s="387" t="s">
        <v>7</v>
      </c>
      <c r="B15" s="387"/>
      <c r="C15" s="387"/>
      <c r="D15" s="387"/>
      <c r="E15" s="387"/>
      <c r="F15" s="387"/>
      <c r="G15" s="387"/>
      <c r="H15" s="387"/>
      <c r="I15" s="387"/>
      <c r="J15" s="387"/>
      <c r="K15" s="11"/>
      <c r="L15" s="28"/>
      <c r="M15" s="19"/>
      <c r="N15" s="19"/>
      <c r="O15" s="19"/>
      <c r="Q15" s="206"/>
    </row>
    <row r="16" spans="1:17">
      <c r="A16" s="387" t="s">
        <v>19</v>
      </c>
      <c r="B16" s="387"/>
      <c r="C16" s="387"/>
      <c r="D16" s="387"/>
      <c r="E16" s="387"/>
      <c r="F16" s="387"/>
      <c r="G16" s="387"/>
      <c r="H16" s="387"/>
      <c r="I16" s="387"/>
      <c r="J16" s="387"/>
      <c r="K16" s="11"/>
      <c r="L16" s="28"/>
      <c r="M16" s="20">
        <f>I16^2</f>
        <v>0</v>
      </c>
      <c r="N16" s="20">
        <f>J16^2</f>
        <v>0</v>
      </c>
      <c r="O16" s="20">
        <f>K16^2</f>
        <v>0</v>
      </c>
    </row>
    <row r="17" spans="1:17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8"/>
      <c r="M17" s="18"/>
      <c r="N17" s="18"/>
      <c r="O17" s="18"/>
      <c r="Q17" s="209"/>
    </row>
    <row r="18" spans="1:17">
      <c r="A18" s="49"/>
      <c r="B18" s="110"/>
      <c r="C18" s="49"/>
      <c r="D18" s="49"/>
      <c r="E18" s="49"/>
      <c r="F18" s="49"/>
      <c r="G18" s="49"/>
      <c r="H18" s="49"/>
      <c r="M18" s="53" t="s">
        <v>409</v>
      </c>
    </row>
    <row r="19" spans="1:17">
      <c r="A19" s="411" t="s">
        <v>480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</row>
    <row r="20" spans="1:17">
      <c r="A20" s="395" t="s">
        <v>35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M20" s="394" t="s">
        <v>103</v>
      </c>
      <c r="N20" s="394"/>
      <c r="O20" s="394"/>
    </row>
    <row r="21" spans="1:17">
      <c r="A21" s="382" t="s">
        <v>0</v>
      </c>
      <c r="B21" s="400" t="s">
        <v>1</v>
      </c>
      <c r="C21" s="383" t="s">
        <v>2</v>
      </c>
      <c r="D21" s="383"/>
      <c r="E21" s="383"/>
      <c r="F21" s="382" t="s">
        <v>3</v>
      </c>
      <c r="G21" s="383" t="s">
        <v>4</v>
      </c>
      <c r="H21" s="391" t="s">
        <v>5</v>
      </c>
      <c r="I21" s="389" t="s">
        <v>6</v>
      </c>
      <c r="J21" s="389"/>
      <c r="K21" s="389"/>
      <c r="L21" s="34"/>
      <c r="M21" s="394"/>
      <c r="N21" s="394"/>
      <c r="O21" s="394"/>
    </row>
    <row r="22" spans="1:17" ht="48.75" thickBot="1">
      <c r="A22" s="382"/>
      <c r="B22" s="400"/>
      <c r="C22" s="172" t="s">
        <v>508</v>
      </c>
      <c r="D22" s="173" t="s">
        <v>507</v>
      </c>
      <c r="E22" s="174" t="s">
        <v>509</v>
      </c>
      <c r="F22" s="382"/>
      <c r="G22" s="383"/>
      <c r="H22" s="391"/>
      <c r="I22" s="172" t="s">
        <v>508</v>
      </c>
      <c r="J22" s="173" t="s">
        <v>507</v>
      </c>
      <c r="K22" s="174" t="s">
        <v>509</v>
      </c>
      <c r="L22" s="35"/>
      <c r="M22" s="394"/>
      <c r="N22" s="394"/>
      <c r="O22" s="394"/>
    </row>
    <row r="23" spans="1:17">
      <c r="A23" s="387" t="s">
        <v>7</v>
      </c>
      <c r="B23" s="387"/>
      <c r="C23" s="387"/>
      <c r="D23" s="387"/>
      <c r="E23" s="387"/>
      <c r="F23" s="387"/>
      <c r="G23" s="387"/>
      <c r="H23" s="387"/>
      <c r="I23" s="387"/>
      <c r="J23" s="387"/>
      <c r="K23" s="11"/>
      <c r="L23" s="28"/>
      <c r="M23" s="19"/>
      <c r="N23" s="19"/>
      <c r="O23" s="19"/>
    </row>
    <row r="24" spans="1:17" ht="22.5">
      <c r="A24" s="8" t="str">
        <f>'CATR-Er'!B6</f>
        <v>A2-18</v>
      </c>
      <c r="B24" s="69" t="str">
        <f>'CATR-Er'!C6</f>
        <v>Misalignment DUT &amp; pointing error for TRP</v>
      </c>
      <c r="C24" s="221">
        <f>'CATR-Er'!D6</f>
        <v>0.3</v>
      </c>
      <c r="D24" s="221">
        <f>'CATR-Er'!E6</f>
        <v>0.3</v>
      </c>
      <c r="E24" s="221">
        <f>'CATR-Er'!F6</f>
        <v>0.3</v>
      </c>
      <c r="F24" s="142" t="str">
        <f>'CATR-Er'!G6</f>
        <v>Rectangular</v>
      </c>
      <c r="G24" s="221">
        <f>'CATR-Er'!H6</f>
        <v>1.7320508075688772</v>
      </c>
      <c r="H24" s="8">
        <v>1</v>
      </c>
      <c r="I24" s="220">
        <f t="shared" ref="I24:K26" si="3">C24/$G24</f>
        <v>0.17320508075688773</v>
      </c>
      <c r="J24" s="220">
        <f t="shared" si="3"/>
        <v>0.17320508075688773</v>
      </c>
      <c r="K24" s="220">
        <f t="shared" si="3"/>
        <v>0.17320508075688773</v>
      </c>
      <c r="L24" s="36"/>
      <c r="M24" s="20">
        <f>I24^2</f>
        <v>0.03</v>
      </c>
      <c r="N24" s="20">
        <f>J24^2</f>
        <v>0.03</v>
      </c>
      <c r="O24" s="20">
        <f>K24^2</f>
        <v>0.03</v>
      </c>
    </row>
    <row r="25" spans="1:17" ht="33.75">
      <c r="A25" s="16" t="str">
        <f>TE!A5</f>
        <v>C1-1</v>
      </c>
      <c r="B25" s="99" t="str">
        <f>TE!B5</f>
        <v>RF power measurement equipment (e.g. spectrum analyzer, power meter)</v>
      </c>
      <c r="C25" s="222">
        <f>TE!C5</f>
        <v>0.14000000000000001</v>
      </c>
      <c r="D25" s="222">
        <f>TE!D5</f>
        <v>0.26</v>
      </c>
      <c r="E25" s="222">
        <f>TE!E5</f>
        <v>0.26</v>
      </c>
      <c r="F25" s="126" t="str">
        <f>TE!F5</f>
        <v>Gaussian</v>
      </c>
      <c r="G25" s="222">
        <f>TE!G5</f>
        <v>1</v>
      </c>
      <c r="H25" s="8">
        <v>1</v>
      </c>
      <c r="I25" s="220">
        <f t="shared" si="3"/>
        <v>0.14000000000000001</v>
      </c>
      <c r="J25" s="220">
        <f t="shared" si="3"/>
        <v>0.26</v>
      </c>
      <c r="K25" s="220">
        <f t="shared" si="3"/>
        <v>0.26</v>
      </c>
      <c r="L25" s="36"/>
      <c r="M25" s="20">
        <f t="shared" ref="M25:O32" si="4">I25^2</f>
        <v>1.9600000000000003E-2</v>
      </c>
      <c r="N25" s="20">
        <f t="shared" si="4"/>
        <v>6.7600000000000007E-2</v>
      </c>
      <c r="O25" s="20">
        <f t="shared" si="4"/>
        <v>6.7600000000000007E-2</v>
      </c>
    </row>
    <row r="26" spans="1:17">
      <c r="A26" s="8" t="str">
        <f>'CATR-Er'!B10</f>
        <v>A2-4a</v>
      </c>
      <c r="B26" s="69" t="str">
        <f>'CATR-Er'!C10</f>
        <v>QZ ripple DUT</v>
      </c>
      <c r="C26" s="221">
        <f>'CATR-Er'!D10</f>
        <v>9.2799999999999994E-2</v>
      </c>
      <c r="D26" s="221">
        <f>'CATR-Er'!E10</f>
        <v>9.2799999999999994E-2</v>
      </c>
      <c r="E26" s="221">
        <f>'CATR-Er'!F10</f>
        <v>9.2799999999999994E-2</v>
      </c>
      <c r="F26" s="8" t="str">
        <f>'CATR-Er'!G10</f>
        <v xml:space="preserve">Gaussian </v>
      </c>
      <c r="G26" s="221">
        <f>'CATR-Er'!H10</f>
        <v>1</v>
      </c>
      <c r="H26" s="8">
        <v>1</v>
      </c>
      <c r="I26" s="220">
        <f t="shared" si="3"/>
        <v>9.2799999999999994E-2</v>
      </c>
      <c r="J26" s="220">
        <f t="shared" si="3"/>
        <v>9.2799999999999994E-2</v>
      </c>
      <c r="K26" s="220">
        <f t="shared" si="3"/>
        <v>9.2799999999999994E-2</v>
      </c>
      <c r="L26" s="36"/>
      <c r="M26" s="20">
        <f t="shared" si="4"/>
        <v>8.6118399999999991E-3</v>
      </c>
      <c r="N26" s="20">
        <f t="shared" si="4"/>
        <v>8.6118399999999991E-3</v>
      </c>
      <c r="O26" s="20">
        <f t="shared" si="4"/>
        <v>8.6118399999999991E-3</v>
      </c>
    </row>
    <row r="27" spans="1:17">
      <c r="A27" s="115" t="str">
        <f>'CATR-Er'!B12</f>
        <v>A2-12</v>
      </c>
      <c r="B27" s="116" t="str">
        <f>'CATR-Er'!C12</f>
        <v>Frequency flatness</v>
      </c>
      <c r="C27" s="250">
        <f>'CATR-Er'!D12</f>
        <v>0.25</v>
      </c>
      <c r="D27" s="250">
        <f>'CATR-Er'!E12</f>
        <v>0.25</v>
      </c>
      <c r="E27" s="250">
        <f>'CATR-Er'!F12</f>
        <v>0.25</v>
      </c>
      <c r="F27" s="115" t="str">
        <f>'CATR-Er'!G12</f>
        <v xml:space="preserve">Gaussian </v>
      </c>
      <c r="G27" s="250">
        <f>'CATR-Er'!H12</f>
        <v>1</v>
      </c>
      <c r="H27" s="8">
        <v>1</v>
      </c>
      <c r="I27" s="220">
        <f t="shared" ref="I27" si="5">C27/$G27</f>
        <v>0.25</v>
      </c>
      <c r="J27" s="220">
        <f t="shared" ref="J27" si="6">D27/$G27</f>
        <v>0.25</v>
      </c>
      <c r="K27" s="220">
        <f t="shared" ref="K27" si="7">E27/$G27</f>
        <v>0.25</v>
      </c>
      <c r="L27" s="36"/>
      <c r="M27" s="20">
        <f t="shared" ref="M27" si="8">I27^2</f>
        <v>6.25E-2</v>
      </c>
      <c r="N27" s="20">
        <f t="shared" ref="N27" si="9">J27^2</f>
        <v>6.25E-2</v>
      </c>
      <c r="O27" s="20">
        <f t="shared" ref="O27" si="10">K27^2</f>
        <v>6.25E-2</v>
      </c>
    </row>
    <row r="28" spans="1:17">
      <c r="A28" s="387" t="s">
        <v>19</v>
      </c>
      <c r="B28" s="387"/>
      <c r="C28" s="387"/>
      <c r="D28" s="387"/>
      <c r="E28" s="387"/>
      <c r="F28" s="387"/>
      <c r="G28" s="387"/>
      <c r="H28" s="387"/>
      <c r="I28" s="387"/>
      <c r="J28" s="387"/>
      <c r="K28" s="11"/>
      <c r="L28" s="28"/>
      <c r="M28" s="20">
        <f t="shared" si="4"/>
        <v>0</v>
      </c>
      <c r="N28" s="20">
        <f t="shared" si="4"/>
        <v>0</v>
      </c>
      <c r="O28" s="20">
        <f t="shared" si="4"/>
        <v>0</v>
      </c>
    </row>
    <row r="29" spans="1:17" ht="22.5">
      <c r="A29" s="8" t="str">
        <f>TE!A7</f>
        <v>C1-3</v>
      </c>
      <c r="B29" s="69" t="str">
        <f>TE!B7</f>
        <v>Uncertainty of the network analyzer</v>
      </c>
      <c r="C29" s="221">
        <f>TE!C7</f>
        <v>0.13</v>
      </c>
      <c r="D29" s="221">
        <f>TE!D7</f>
        <v>0.2</v>
      </c>
      <c r="E29" s="221">
        <f>TE!E7</f>
        <v>0.2</v>
      </c>
      <c r="F29" s="8" t="str">
        <f>TE!F7</f>
        <v>Gaussian</v>
      </c>
      <c r="G29" s="221">
        <f>TE!G7</f>
        <v>1</v>
      </c>
      <c r="H29" s="8">
        <v>1</v>
      </c>
      <c r="I29" s="220">
        <f t="shared" ref="I29:K32" si="11">C29/$G29</f>
        <v>0.13</v>
      </c>
      <c r="J29" s="220">
        <f t="shared" si="11"/>
        <v>0.2</v>
      </c>
      <c r="K29" s="220">
        <f t="shared" si="11"/>
        <v>0.2</v>
      </c>
      <c r="L29" s="36"/>
      <c r="M29" s="20">
        <f t="shared" si="4"/>
        <v>1.6900000000000002E-2</v>
      </c>
      <c r="N29" s="20">
        <f t="shared" si="4"/>
        <v>4.0000000000000008E-2</v>
      </c>
      <c r="O29" s="20">
        <f t="shared" si="4"/>
        <v>4.0000000000000008E-2</v>
      </c>
    </row>
    <row r="30" spans="1:17">
      <c r="A30" s="8" t="str">
        <f>'CATR-Er'!B21</f>
        <v>A2-5</v>
      </c>
      <c r="B30" s="69" t="str">
        <f>'CATR-Er'!C21</f>
        <v>Mismatch of receiver chain</v>
      </c>
      <c r="C30" s="221">
        <f>'CATR-Er'!D21</f>
        <v>0.127</v>
      </c>
      <c r="D30" s="221">
        <f>'CATR-Er'!E21</f>
        <v>0.32500000000000001</v>
      </c>
      <c r="E30" s="221">
        <f>'CATR-Er'!F21</f>
        <v>0.32500000000000001</v>
      </c>
      <c r="F30" s="8" t="str">
        <f>'CATR-Er'!G21</f>
        <v>U-shaped</v>
      </c>
      <c r="G30" s="221">
        <f>'CATR-Er'!H21</f>
        <v>1.4142135623730951</v>
      </c>
      <c r="H30" s="8">
        <v>1</v>
      </c>
      <c r="I30" s="220">
        <f t="shared" si="11"/>
        <v>8.9802561210691537E-2</v>
      </c>
      <c r="J30" s="220">
        <f t="shared" si="11"/>
        <v>0.22980970388562794</v>
      </c>
      <c r="K30" s="220">
        <f t="shared" si="11"/>
        <v>0.22980970388562794</v>
      </c>
      <c r="L30" s="36"/>
      <c r="M30" s="20">
        <f t="shared" si="4"/>
        <v>8.0645000000000005E-3</v>
      </c>
      <c r="N30" s="20">
        <f t="shared" si="4"/>
        <v>5.2812499999999998E-2</v>
      </c>
      <c r="O30" s="20">
        <f t="shared" si="4"/>
        <v>5.2812499999999998E-2</v>
      </c>
    </row>
    <row r="31" spans="1:17" ht="22.5">
      <c r="A31" s="8" t="str">
        <f>'CATR-Er'!B22</f>
        <v>A2-6</v>
      </c>
      <c r="B31" s="69" t="str">
        <f>'CATR-Er'!C22</f>
        <v>Insertion loss variation of receiver chain</v>
      </c>
      <c r="C31" s="221">
        <f>'CATR-Er'!D22</f>
        <v>0.18</v>
      </c>
      <c r="D31" s="221">
        <f>'CATR-Er'!E22</f>
        <v>0.18</v>
      </c>
      <c r="E31" s="221">
        <f>'CATR-Er'!F22</f>
        <v>0.18</v>
      </c>
      <c r="F31" s="8" t="str">
        <f>'CATR-Er'!G22</f>
        <v>Rectangular</v>
      </c>
      <c r="G31" s="221">
        <f>'CATR-Er'!H22</f>
        <v>1.7320508075688772</v>
      </c>
      <c r="H31" s="8">
        <v>1</v>
      </c>
      <c r="I31" s="220">
        <f t="shared" si="11"/>
        <v>0.10392304845413264</v>
      </c>
      <c r="J31" s="220">
        <f t="shared" si="11"/>
        <v>0.10392304845413264</v>
      </c>
      <c r="K31" s="220">
        <f t="shared" si="11"/>
        <v>0.10392304845413264</v>
      </c>
      <c r="L31" s="36"/>
      <c r="M31" s="20">
        <f t="shared" si="4"/>
        <v>1.0800000000000001E-2</v>
      </c>
      <c r="N31" s="20">
        <f t="shared" si="4"/>
        <v>1.0800000000000001E-2</v>
      </c>
      <c r="O31" s="20">
        <f t="shared" si="4"/>
        <v>1.0800000000000001E-2</v>
      </c>
    </row>
    <row r="32" spans="1:17" ht="22.5">
      <c r="A32" s="8" t="str">
        <f>'CATR-Er'!B31</f>
        <v>A2-11</v>
      </c>
      <c r="B32" s="69" t="str">
        <f>'CATR-Er'!C31</f>
        <v>Switching uncertainty</v>
      </c>
      <c r="C32" s="221">
        <f>'CATR-Er'!D31</f>
        <v>0.26</v>
      </c>
      <c r="D32" s="221">
        <f>'CATR-Er'!E31</f>
        <v>0.26</v>
      </c>
      <c r="E32" s="221">
        <f>'CATR-Er'!F31</f>
        <v>0.26</v>
      </c>
      <c r="F32" s="8" t="str">
        <f>'CATR-Er'!G31</f>
        <v>Rectangular</v>
      </c>
      <c r="G32" s="221">
        <f>'CATR-Er'!H31</f>
        <v>1.7320508075688772</v>
      </c>
      <c r="H32" s="8">
        <v>1</v>
      </c>
      <c r="I32" s="220">
        <f t="shared" si="11"/>
        <v>0.15011106998930271</v>
      </c>
      <c r="J32" s="220">
        <f t="shared" si="11"/>
        <v>0.15011106998930271</v>
      </c>
      <c r="K32" s="220">
        <f t="shared" si="11"/>
        <v>0.15011106998930271</v>
      </c>
      <c r="L32" s="36"/>
      <c r="M32" s="20">
        <f t="shared" si="4"/>
        <v>2.2533333333333336E-2</v>
      </c>
      <c r="N32" s="20">
        <f t="shared" si="4"/>
        <v>2.2533333333333336E-2</v>
      </c>
      <c r="O32" s="20">
        <f t="shared" si="4"/>
        <v>2.2533333333333336E-2</v>
      </c>
    </row>
    <row r="33" spans="1:17">
      <c r="A33" s="389" t="s">
        <v>31</v>
      </c>
      <c r="B33" s="389"/>
      <c r="C33" s="389"/>
      <c r="D33" s="389"/>
      <c r="E33" s="389"/>
      <c r="F33" s="389"/>
      <c r="G33" s="389"/>
      <c r="H33" s="389"/>
      <c r="I33" s="31">
        <f t="shared" ref="I33:K34" si="12">M33</f>
        <v>0.42309534780393571</v>
      </c>
      <c r="J33" s="31">
        <f>N33</f>
        <v>0.54300798643604986</v>
      </c>
      <c r="K33" s="31">
        <f>O33</f>
        <v>0.54300798643604986</v>
      </c>
      <c r="L33" s="30"/>
      <c r="M33" s="20">
        <f>(SUM(M24:M32))^0.5</f>
        <v>0.42309534780393571</v>
      </c>
      <c r="N33" s="20">
        <f>(SUM(N24:N32))^0.5</f>
        <v>0.54300798643604986</v>
      </c>
      <c r="O33" s="20">
        <f>(SUM(O24:O32))^0.5</f>
        <v>0.54300798643604986</v>
      </c>
    </row>
    <row r="34" spans="1:17">
      <c r="A34" s="389" t="s">
        <v>32</v>
      </c>
      <c r="B34" s="389"/>
      <c r="C34" s="389"/>
      <c r="D34" s="389"/>
      <c r="E34" s="389"/>
      <c r="F34" s="389"/>
      <c r="G34" s="389"/>
      <c r="H34" s="389"/>
      <c r="I34" s="31">
        <f t="shared" si="12"/>
        <v>0.82926688169571394</v>
      </c>
      <c r="J34" s="31">
        <f t="shared" si="12"/>
        <v>1.0642956534146577</v>
      </c>
      <c r="K34" s="31">
        <f t="shared" si="12"/>
        <v>1.0642956534146577</v>
      </c>
      <c r="L34" s="30"/>
      <c r="M34" s="20">
        <f>M33*1.96</f>
        <v>0.82926688169571394</v>
      </c>
      <c r="N34" s="20">
        <f>N33*1.96</f>
        <v>1.0642956534146577</v>
      </c>
      <c r="O34" s="20">
        <f>O33*1.96</f>
        <v>1.0642956534146577</v>
      </c>
    </row>
    <row r="35" spans="1:17">
      <c r="A35" s="425" t="s">
        <v>148</v>
      </c>
      <c r="B35" s="425"/>
      <c r="C35" s="425"/>
      <c r="D35" s="425"/>
      <c r="E35" s="425"/>
      <c r="F35" s="425"/>
      <c r="G35" s="425"/>
      <c r="H35" s="425"/>
      <c r="I35" s="67">
        <v>0.75</v>
      </c>
      <c r="J35" s="67">
        <v>0.75</v>
      </c>
      <c r="K35" s="67">
        <v>0.75</v>
      </c>
      <c r="L35" s="30"/>
      <c r="M35" s="18"/>
      <c r="N35" s="18"/>
      <c r="O35" s="18"/>
    </row>
    <row r="36" spans="1:17">
      <c r="A36" s="425" t="s">
        <v>149</v>
      </c>
      <c r="B36" s="425"/>
      <c r="C36" s="425"/>
      <c r="D36" s="425"/>
      <c r="E36" s="425"/>
      <c r="F36" s="425"/>
      <c r="G36" s="425"/>
      <c r="H36" s="425"/>
      <c r="I36" s="67">
        <f>((I34^2)+(I35^2))^0.5</f>
        <v>1.1181160767457614</v>
      </c>
      <c r="J36" s="67">
        <f t="shared" ref="J36:K36" si="13">((J34^2)+(J35^2))^0.5</f>
        <v>1.302008155841327</v>
      </c>
      <c r="K36" s="67">
        <f t="shared" si="13"/>
        <v>1.302008155841327</v>
      </c>
      <c r="L36" s="30"/>
      <c r="M36" s="53" t="s">
        <v>410</v>
      </c>
      <c r="N36" s="18"/>
      <c r="O36" s="18"/>
    </row>
    <row r="38" spans="1:17">
      <c r="Q38" s="209"/>
    </row>
    <row r="39" spans="1:17">
      <c r="A39" s="411" t="s">
        <v>481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</row>
    <row r="40" spans="1:17">
      <c r="A40" s="397" t="s">
        <v>85</v>
      </c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M40" s="394" t="s">
        <v>103</v>
      </c>
      <c r="N40" s="394"/>
      <c r="O40" s="394"/>
    </row>
    <row r="41" spans="1:17">
      <c r="A41" s="382" t="s">
        <v>0</v>
      </c>
      <c r="B41" s="400" t="s">
        <v>1</v>
      </c>
      <c r="C41" s="383" t="s">
        <v>2</v>
      </c>
      <c r="D41" s="383"/>
      <c r="E41" s="383"/>
      <c r="F41" s="382" t="s">
        <v>3</v>
      </c>
      <c r="G41" s="383" t="s">
        <v>4</v>
      </c>
      <c r="H41" s="391" t="s">
        <v>5</v>
      </c>
      <c r="I41" s="389" t="s">
        <v>6</v>
      </c>
      <c r="J41" s="389"/>
      <c r="K41" s="389"/>
      <c r="L41" s="34"/>
      <c r="M41" s="394"/>
      <c r="N41" s="394"/>
      <c r="O41" s="394"/>
    </row>
    <row r="42" spans="1:17" ht="48.75" thickBot="1">
      <c r="A42" s="382"/>
      <c r="B42" s="400"/>
      <c r="C42" s="172" t="s">
        <v>508</v>
      </c>
      <c r="D42" s="173" t="s">
        <v>507</v>
      </c>
      <c r="E42" s="174" t="s">
        <v>509</v>
      </c>
      <c r="F42" s="382"/>
      <c r="G42" s="383"/>
      <c r="H42" s="391"/>
      <c r="I42" s="172" t="s">
        <v>508</v>
      </c>
      <c r="J42" s="173" t="s">
        <v>507</v>
      </c>
      <c r="K42" s="174" t="s">
        <v>509</v>
      </c>
      <c r="L42" s="35"/>
      <c r="M42" s="394"/>
      <c r="N42" s="394"/>
      <c r="O42" s="394"/>
    </row>
    <row r="43" spans="1:17">
      <c r="A43" s="387" t="s">
        <v>7</v>
      </c>
      <c r="B43" s="387"/>
      <c r="C43" s="387"/>
      <c r="D43" s="387"/>
      <c r="E43" s="387"/>
      <c r="F43" s="387"/>
      <c r="G43" s="387"/>
      <c r="H43" s="387"/>
      <c r="I43" s="387"/>
      <c r="J43" s="387"/>
      <c r="K43" s="11"/>
      <c r="L43" s="28"/>
      <c r="M43" s="42"/>
      <c r="N43" s="42"/>
      <c r="O43" s="42"/>
    </row>
    <row r="44" spans="1:17">
      <c r="A44" s="387" t="s">
        <v>19</v>
      </c>
      <c r="B44" s="387"/>
      <c r="C44" s="387"/>
      <c r="D44" s="387"/>
      <c r="E44" s="387"/>
      <c r="F44" s="387"/>
      <c r="G44" s="387"/>
      <c r="H44" s="387"/>
      <c r="I44" s="387"/>
      <c r="J44" s="387"/>
      <c r="K44" s="6"/>
      <c r="L44" s="29"/>
      <c r="M44" s="20"/>
      <c r="N44" s="20"/>
      <c r="O44" s="20"/>
    </row>
    <row r="45" spans="1:17">
      <c r="Q45" s="206"/>
    </row>
    <row r="46" spans="1:17">
      <c r="Q46" s="206"/>
    </row>
    <row r="47" spans="1:17">
      <c r="A47" s="401" t="s">
        <v>124</v>
      </c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38"/>
      <c r="M47" s="394" t="s">
        <v>103</v>
      </c>
      <c r="N47" s="394"/>
      <c r="O47" s="394"/>
      <c r="Q47" s="206"/>
    </row>
    <row r="48" spans="1:17">
      <c r="A48" s="382" t="s">
        <v>0</v>
      </c>
      <c r="B48" s="400" t="s">
        <v>1</v>
      </c>
      <c r="C48" s="383" t="s">
        <v>2</v>
      </c>
      <c r="D48" s="383"/>
      <c r="E48" s="383"/>
      <c r="F48" s="382" t="s">
        <v>3</v>
      </c>
      <c r="G48" s="383" t="s">
        <v>4</v>
      </c>
      <c r="H48" s="391" t="s">
        <v>5</v>
      </c>
      <c r="I48" s="389" t="s">
        <v>6</v>
      </c>
      <c r="J48" s="389"/>
      <c r="K48" s="389"/>
      <c r="L48" s="39"/>
      <c r="M48" s="394"/>
      <c r="N48" s="394"/>
      <c r="O48" s="394"/>
      <c r="Q48" s="206"/>
    </row>
    <row r="49" spans="1:17" ht="48.75" thickBot="1">
      <c r="A49" s="382"/>
      <c r="B49" s="400"/>
      <c r="C49" s="172" t="s">
        <v>508</v>
      </c>
      <c r="D49" s="173" t="s">
        <v>507</v>
      </c>
      <c r="E49" s="174" t="s">
        <v>509</v>
      </c>
      <c r="F49" s="382"/>
      <c r="G49" s="383"/>
      <c r="H49" s="391"/>
      <c r="I49" s="172" t="s">
        <v>508</v>
      </c>
      <c r="J49" s="173" t="s">
        <v>507</v>
      </c>
      <c r="K49" s="174" t="s">
        <v>509</v>
      </c>
      <c r="L49" s="40"/>
      <c r="M49" s="394"/>
      <c r="N49" s="394"/>
      <c r="O49" s="394"/>
      <c r="Q49" s="206"/>
    </row>
    <row r="50" spans="1:17">
      <c r="A50" s="361" t="s">
        <v>102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41"/>
      <c r="M50" s="42"/>
      <c r="N50" s="42"/>
      <c r="O50" s="42"/>
      <c r="Q50" s="206"/>
    </row>
    <row r="51" spans="1:17">
      <c r="A51" s="361" t="s">
        <v>123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41"/>
      <c r="M51" s="20">
        <f>I51^2</f>
        <v>0</v>
      </c>
      <c r="N51" s="20">
        <f>J51^2</f>
        <v>0</v>
      </c>
      <c r="O51" s="20">
        <f>K51^2</f>
        <v>0</v>
      </c>
      <c r="Q51" s="206"/>
    </row>
    <row r="52" spans="1:17">
      <c r="Q52" s="206"/>
    </row>
    <row r="53" spans="1:17">
      <c r="Q53" s="206"/>
    </row>
    <row r="54" spans="1:17">
      <c r="A54" s="411" t="s">
        <v>482</v>
      </c>
      <c r="B54" s="411"/>
      <c r="C54" s="411"/>
      <c r="D54" s="411"/>
      <c r="E54" s="411"/>
      <c r="F54" s="411"/>
      <c r="G54" s="411"/>
      <c r="H54" s="411"/>
      <c r="I54" s="411"/>
      <c r="J54" s="411"/>
      <c r="K54" s="411"/>
      <c r="Q54" s="206"/>
    </row>
    <row r="55" spans="1:17">
      <c r="A55" s="406" t="s">
        <v>145</v>
      </c>
      <c r="B55" s="406"/>
      <c r="C55" s="406"/>
      <c r="D55" s="406"/>
      <c r="E55" s="406"/>
      <c r="F55" s="406"/>
      <c r="G55" s="406"/>
      <c r="H55" s="406"/>
      <c r="I55" s="406"/>
      <c r="J55" s="406"/>
      <c r="K55" s="406"/>
      <c r="M55" s="394" t="s">
        <v>103</v>
      </c>
      <c r="N55" s="394"/>
      <c r="O55" s="394"/>
      <c r="Q55" s="206"/>
    </row>
    <row r="56" spans="1:17">
      <c r="A56" s="382" t="s">
        <v>0</v>
      </c>
      <c r="B56" s="400" t="s">
        <v>1</v>
      </c>
      <c r="C56" s="383" t="s">
        <v>2</v>
      </c>
      <c r="D56" s="383"/>
      <c r="E56" s="383"/>
      <c r="F56" s="382" t="s">
        <v>3</v>
      </c>
      <c r="G56" s="383" t="s">
        <v>4</v>
      </c>
      <c r="H56" s="391" t="s">
        <v>5</v>
      </c>
      <c r="I56" s="389" t="s">
        <v>6</v>
      </c>
      <c r="J56" s="389"/>
      <c r="K56" s="389"/>
      <c r="M56" s="394"/>
      <c r="N56" s="394"/>
      <c r="O56" s="394"/>
      <c r="Q56" s="206"/>
    </row>
    <row r="57" spans="1:17" ht="34.5" thickBot="1">
      <c r="A57" s="382"/>
      <c r="B57" s="400"/>
      <c r="C57" s="293" t="s">
        <v>539</v>
      </c>
      <c r="D57" s="294" t="s">
        <v>540</v>
      </c>
      <c r="E57" s="295" t="s">
        <v>541</v>
      </c>
      <c r="F57" s="382"/>
      <c r="G57" s="383"/>
      <c r="H57" s="391"/>
      <c r="I57" s="293" t="s">
        <v>542</v>
      </c>
      <c r="J57" s="294" t="s">
        <v>540</v>
      </c>
      <c r="K57" s="295" t="s">
        <v>543</v>
      </c>
      <c r="M57" s="394"/>
      <c r="N57" s="394"/>
      <c r="O57" s="394"/>
      <c r="Q57" s="206"/>
    </row>
    <row r="58" spans="1:17">
      <c r="A58" s="440" t="s">
        <v>102</v>
      </c>
      <c r="B58" s="440"/>
      <c r="C58" s="440"/>
      <c r="D58" s="440"/>
      <c r="E58" s="440"/>
      <c r="F58" s="440"/>
      <c r="G58" s="440"/>
      <c r="H58" s="440"/>
      <c r="I58" s="440"/>
      <c r="J58" s="440"/>
      <c r="K58" s="440"/>
      <c r="M58" s="42"/>
      <c r="N58" s="42"/>
      <c r="O58" s="42"/>
      <c r="Q58" s="206"/>
    </row>
    <row r="59" spans="1:17">
      <c r="A59" s="296" t="str">
        <f>'PWS-Er'!B5</f>
        <v>A7-1a</v>
      </c>
      <c r="B59" s="297" t="str">
        <f>'PWS-Er'!C5</f>
        <v>Misalignment DUT &amp; pointing error</v>
      </c>
      <c r="C59" s="298">
        <f>'PWS-Er'!D5</f>
        <v>0.1</v>
      </c>
      <c r="D59" s="298">
        <f>'PWS-Er'!E5</f>
        <v>0.1</v>
      </c>
      <c r="E59" s="298">
        <f>'PWS-Er'!F5</f>
        <v>0.1</v>
      </c>
      <c r="F59" s="296" t="str">
        <f>'PWS-Er'!G5</f>
        <v>Rectangular</v>
      </c>
      <c r="G59" s="298">
        <f>'PWS-Er'!H5</f>
        <v>1.7320508075688772</v>
      </c>
      <c r="H59" s="296">
        <v>1</v>
      </c>
      <c r="I59" s="220">
        <f t="shared" ref="I59:I62" si="14">C59/$G59</f>
        <v>5.7735026918962581E-2</v>
      </c>
      <c r="J59" s="220">
        <f t="shared" ref="J59:J62" si="15">D59/$G59</f>
        <v>5.7735026918962581E-2</v>
      </c>
      <c r="K59" s="220">
        <f t="shared" ref="K59:K62" si="16">E59/$G59</f>
        <v>5.7735026918962581E-2</v>
      </c>
      <c r="L59" s="29"/>
      <c r="M59" s="20">
        <f t="shared" ref="M59:M62" si="17">I59^2</f>
        <v>3.333333333333334E-3</v>
      </c>
      <c r="N59" s="20">
        <f t="shared" ref="N59:N62" si="18">J59^2</f>
        <v>3.333333333333334E-3</v>
      </c>
      <c r="O59" s="20">
        <f t="shared" ref="O59:O62" si="19">K59^2</f>
        <v>3.333333333333334E-3</v>
      </c>
      <c r="Q59" s="206"/>
    </row>
    <row r="60" spans="1:17">
      <c r="A60" s="296" t="str">
        <f>TE!A5</f>
        <v>C1-1</v>
      </c>
      <c r="B60" s="297" t="str">
        <f>TE!B5</f>
        <v>RF power measurement equipment (e.g. spectrum analyzer, power meter)</v>
      </c>
      <c r="C60" s="298">
        <f>TE!C5</f>
        <v>0.14000000000000001</v>
      </c>
      <c r="D60" s="298">
        <f>TE!D5</f>
        <v>0.26</v>
      </c>
      <c r="E60" s="298">
        <f>TE!E5</f>
        <v>0.26</v>
      </c>
      <c r="F60" s="296" t="str">
        <f>TE!F5</f>
        <v>Gaussian</v>
      </c>
      <c r="G60" s="298">
        <f>TE!G5</f>
        <v>1</v>
      </c>
      <c r="H60" s="296">
        <v>1</v>
      </c>
      <c r="I60" s="220">
        <f t="shared" si="14"/>
        <v>0.14000000000000001</v>
      </c>
      <c r="J60" s="220">
        <f t="shared" si="15"/>
        <v>0.26</v>
      </c>
      <c r="K60" s="220">
        <f t="shared" si="16"/>
        <v>0.26</v>
      </c>
      <c r="L60" s="29"/>
      <c r="M60" s="20">
        <f t="shared" si="17"/>
        <v>1.9600000000000003E-2</v>
      </c>
      <c r="N60" s="20">
        <f t="shared" si="18"/>
        <v>6.7600000000000007E-2</v>
      </c>
      <c r="O60" s="20">
        <f t="shared" si="19"/>
        <v>6.7600000000000007E-2</v>
      </c>
      <c r="Q60" s="206"/>
    </row>
    <row r="61" spans="1:17">
      <c r="A61" s="296" t="str">
        <f>'PWS-Er'!B9</f>
        <v>A7-4a</v>
      </c>
      <c r="B61" s="297" t="str">
        <f>'PWS-Er'!C9</f>
        <v>QZ ripple with DUT</v>
      </c>
      <c r="C61" s="298">
        <f>'PWS-Er'!D9</f>
        <v>0.42</v>
      </c>
      <c r="D61" s="298">
        <f>'PWS-Er'!E9</f>
        <v>0.43</v>
      </c>
      <c r="E61" s="320">
        <f>'PWS-Er'!F9</f>
        <v>0.56999999999999995</v>
      </c>
      <c r="F61" s="296" t="str">
        <f>'PWS-Er'!G9</f>
        <v>Rectangular</v>
      </c>
      <c r="G61" s="298">
        <f>'PWS-Er'!H9</f>
        <v>1.7320508075688772</v>
      </c>
      <c r="H61" s="296">
        <v>1</v>
      </c>
      <c r="I61" s="220">
        <f t="shared" si="14"/>
        <v>0.24248711305964282</v>
      </c>
      <c r="J61" s="220">
        <f t="shared" si="15"/>
        <v>0.2482606157515391</v>
      </c>
      <c r="K61" s="309">
        <f t="shared" si="16"/>
        <v>0.32908965343808666</v>
      </c>
      <c r="L61" s="29"/>
      <c r="M61" s="20">
        <f t="shared" si="17"/>
        <v>5.8799999999999998E-2</v>
      </c>
      <c r="N61" s="20">
        <f t="shared" si="18"/>
        <v>6.1633333333333346E-2</v>
      </c>
      <c r="O61" s="20">
        <f t="shared" si="19"/>
        <v>0.10829999999999998</v>
      </c>
      <c r="Q61" s="209" t="s">
        <v>545</v>
      </c>
    </row>
    <row r="62" spans="1:17">
      <c r="A62" s="296" t="str">
        <f>'PWS-Er'!B12</f>
        <v>A7-13</v>
      </c>
      <c r="B62" s="297" t="str">
        <f>'PWS-Er'!C12</f>
        <v>Frequency Flatness</v>
      </c>
      <c r="C62" s="298">
        <f>'PWS-Er'!D12</f>
        <v>0.13</v>
      </c>
      <c r="D62" s="298">
        <f>'PWS-Er'!E12</f>
        <v>0.13</v>
      </c>
      <c r="E62" s="298">
        <f>'PWS-Er'!F12</f>
        <v>0.13</v>
      </c>
      <c r="F62" s="296" t="str">
        <f>'PWS-Er'!G12</f>
        <v>Rectangular</v>
      </c>
      <c r="G62" s="298">
        <f>'PWS-Er'!H12</f>
        <v>1.7320508075688772</v>
      </c>
      <c r="H62" s="296">
        <v>1</v>
      </c>
      <c r="I62" s="220">
        <f t="shared" si="14"/>
        <v>7.5055534994651354E-2</v>
      </c>
      <c r="J62" s="220">
        <f t="shared" si="15"/>
        <v>7.5055534994651354E-2</v>
      </c>
      <c r="K62" s="220">
        <f t="shared" si="16"/>
        <v>7.5055534994651354E-2</v>
      </c>
      <c r="L62" s="29"/>
      <c r="M62" s="20">
        <f t="shared" si="17"/>
        <v>5.6333333333333339E-3</v>
      </c>
      <c r="N62" s="20">
        <f t="shared" si="18"/>
        <v>5.6333333333333339E-3</v>
      </c>
      <c r="O62" s="20">
        <f t="shared" si="19"/>
        <v>5.6333333333333339E-3</v>
      </c>
      <c r="Q62" s="206"/>
    </row>
    <row r="63" spans="1:17">
      <c r="A63" s="440" t="s">
        <v>123</v>
      </c>
      <c r="B63" s="440"/>
      <c r="C63" s="440"/>
      <c r="D63" s="440"/>
      <c r="E63" s="440"/>
      <c r="F63" s="440"/>
      <c r="G63" s="440"/>
      <c r="H63" s="440"/>
      <c r="I63" s="440"/>
      <c r="J63" s="440"/>
      <c r="K63" s="440"/>
      <c r="M63" s="20">
        <f>I63^2</f>
        <v>0</v>
      </c>
      <c r="N63" s="20">
        <f>J63^2</f>
        <v>0</v>
      </c>
      <c r="O63" s="20">
        <f>K63^2</f>
        <v>0</v>
      </c>
      <c r="Q63" s="206"/>
    </row>
    <row r="64" spans="1:17">
      <c r="A64" s="296" t="str">
        <f>TE!A7</f>
        <v>C1-3</v>
      </c>
      <c r="B64" s="297" t="str">
        <f>TE!B7</f>
        <v>Uncertainty of the network analyzer</v>
      </c>
      <c r="C64" s="298">
        <f>TE!C7</f>
        <v>0.13</v>
      </c>
      <c r="D64" s="298">
        <f>TE!D7</f>
        <v>0.2</v>
      </c>
      <c r="E64" s="298">
        <f>TE!E7</f>
        <v>0.2</v>
      </c>
      <c r="F64" s="296" t="str">
        <f>TE!F7</f>
        <v>Gaussian</v>
      </c>
      <c r="G64" s="298">
        <f>TE!G7</f>
        <v>1</v>
      </c>
      <c r="H64" s="296">
        <v>1</v>
      </c>
      <c r="I64" s="220">
        <f t="shared" ref="I64:I67" si="20">C64/$G64</f>
        <v>0.13</v>
      </c>
      <c r="J64" s="220">
        <f t="shared" ref="J64:J67" si="21">D64/$G64</f>
        <v>0.2</v>
      </c>
      <c r="K64" s="220">
        <f t="shared" ref="K64:K67" si="22">E64/$G64</f>
        <v>0.2</v>
      </c>
      <c r="L64" s="29"/>
      <c r="M64" s="20">
        <f t="shared" ref="M64:M67" si="23">I64^2</f>
        <v>1.6900000000000002E-2</v>
      </c>
      <c r="N64" s="20">
        <f t="shared" ref="N64:N67" si="24">J64^2</f>
        <v>4.0000000000000008E-2</v>
      </c>
      <c r="O64" s="20">
        <f t="shared" ref="O64:O67" si="25">K64^2</f>
        <v>4.0000000000000008E-2</v>
      </c>
      <c r="Q64" s="206"/>
    </row>
    <row r="65" spans="1:17">
      <c r="A65" s="296" t="str">
        <f>'PWS-Er'!B15</f>
        <v>A7-6</v>
      </c>
      <c r="B65" s="297" t="str">
        <f>'PWS-Er'!C15</f>
        <v>Mismatch (i.e. reference antenna, network analyser and reference cable)</v>
      </c>
      <c r="C65" s="298">
        <f>'PWS-Er'!D15</f>
        <v>0.127</v>
      </c>
      <c r="D65" s="298">
        <f>'PWS-Er'!E15</f>
        <v>0.32500000000000001</v>
      </c>
      <c r="E65" s="298">
        <f>'PWS-Er'!F15</f>
        <v>0.32500000000000001</v>
      </c>
      <c r="F65" s="296" t="str">
        <f>'PWS-Er'!G15</f>
        <v>U-shaped</v>
      </c>
      <c r="G65" s="298">
        <f>'PWS-Er'!H15</f>
        <v>1.4142135623730951</v>
      </c>
      <c r="H65" s="296">
        <v>1</v>
      </c>
      <c r="I65" s="220">
        <f t="shared" si="20"/>
        <v>8.9802561210691537E-2</v>
      </c>
      <c r="J65" s="220">
        <f t="shared" si="21"/>
        <v>0.22980970388562794</v>
      </c>
      <c r="K65" s="220">
        <f t="shared" si="22"/>
        <v>0.22980970388562794</v>
      </c>
      <c r="L65" s="29"/>
      <c r="M65" s="20">
        <f t="shared" si="23"/>
        <v>8.0645000000000005E-3</v>
      </c>
      <c r="N65" s="20">
        <f t="shared" si="24"/>
        <v>5.2812499999999998E-2</v>
      </c>
      <c r="O65" s="20">
        <f t="shared" si="25"/>
        <v>5.2812499999999998E-2</v>
      </c>
      <c r="Q65" s="206"/>
    </row>
    <row r="66" spans="1:17">
      <c r="A66" s="296" t="str">
        <f>'PWS-Er'!B16</f>
        <v>A7-7</v>
      </c>
      <c r="B66" s="297" t="str">
        <f>'PWS-Er'!C16</f>
        <v xml:space="preserve">Insertion loss variation </v>
      </c>
      <c r="C66" s="298">
        <f>'PWS-Er'!D16</f>
        <v>0.18</v>
      </c>
      <c r="D66" s="298">
        <f>'PWS-Er'!E16</f>
        <v>0.18</v>
      </c>
      <c r="E66" s="298">
        <f>'PWS-Er'!F16</f>
        <v>0.18</v>
      </c>
      <c r="F66" s="296" t="str">
        <f>'PWS-Er'!G16</f>
        <v>Rectangular</v>
      </c>
      <c r="G66" s="298">
        <f>'PWS-Er'!H16</f>
        <v>1.7320508075688772</v>
      </c>
      <c r="H66" s="296">
        <v>1</v>
      </c>
      <c r="I66" s="220">
        <f t="shared" si="20"/>
        <v>0.10392304845413264</v>
      </c>
      <c r="J66" s="220">
        <f t="shared" si="21"/>
        <v>0.10392304845413264</v>
      </c>
      <c r="K66" s="220">
        <f t="shared" si="22"/>
        <v>0.10392304845413264</v>
      </c>
      <c r="L66" s="29"/>
      <c r="M66" s="20">
        <f t="shared" si="23"/>
        <v>1.0800000000000001E-2</v>
      </c>
      <c r="N66" s="20">
        <f t="shared" si="24"/>
        <v>1.0800000000000001E-2</v>
      </c>
      <c r="O66" s="20">
        <f t="shared" si="25"/>
        <v>1.0800000000000001E-2</v>
      </c>
      <c r="Q66" s="206"/>
    </row>
    <row r="67" spans="1:17">
      <c r="A67" s="296" t="str">
        <f>'PWS-Er'!B25</f>
        <v>A7-11</v>
      </c>
      <c r="B67" s="297" t="str">
        <f>'PWS-Er'!C25</f>
        <v>Switching uncertainty</v>
      </c>
      <c r="C67" s="298">
        <f>'PWS-Er'!D25</f>
        <v>0.02</v>
      </c>
      <c r="D67" s="298">
        <f>'PWS-Er'!E25</f>
        <v>0.02</v>
      </c>
      <c r="E67" s="298">
        <f>'PWS-Er'!F25</f>
        <v>0.02</v>
      </c>
      <c r="F67" s="296" t="str">
        <f>'PWS-Er'!G25</f>
        <v>Rectangular</v>
      </c>
      <c r="G67" s="298">
        <f>'PWS-Er'!H25</f>
        <v>1.7320508075688772</v>
      </c>
      <c r="H67" s="296">
        <v>1</v>
      </c>
      <c r="I67" s="220">
        <f t="shared" si="20"/>
        <v>1.1547005383792516E-2</v>
      </c>
      <c r="J67" s="220">
        <f t="shared" si="21"/>
        <v>1.1547005383792516E-2</v>
      </c>
      <c r="K67" s="220">
        <f t="shared" si="22"/>
        <v>1.1547005383792516E-2</v>
      </c>
      <c r="L67" s="29"/>
      <c r="M67" s="20">
        <f t="shared" si="23"/>
        <v>1.3333333333333334E-4</v>
      </c>
      <c r="N67" s="20">
        <f t="shared" si="24"/>
        <v>1.3333333333333334E-4</v>
      </c>
      <c r="O67" s="20">
        <f t="shared" si="25"/>
        <v>1.3333333333333334E-4</v>
      </c>
      <c r="Q67" s="206"/>
    </row>
    <row r="68" spans="1:17">
      <c r="A68" s="434" t="s">
        <v>31</v>
      </c>
      <c r="B68" s="435"/>
      <c r="C68" s="435"/>
      <c r="D68" s="435"/>
      <c r="E68" s="435"/>
      <c r="F68" s="435"/>
      <c r="G68" s="435"/>
      <c r="H68" s="436"/>
      <c r="I68" s="292">
        <f>M68</f>
        <v>0.35109044418781893</v>
      </c>
      <c r="J68" s="292">
        <f t="shared" ref="J68:J69" si="26">N68</f>
        <v>0.49187989726490489</v>
      </c>
      <c r="K68" s="310">
        <f t="shared" ref="K68:K69" si="27">O68</f>
        <v>0.53722667469141916</v>
      </c>
      <c r="M68" s="43">
        <f>(SUM(M59:M67))^0.5</f>
        <v>0.35109044418781893</v>
      </c>
      <c r="N68" s="43">
        <f t="shared" ref="N68:O68" si="28">(SUM(N59:N67))^0.5</f>
        <v>0.49187989726490489</v>
      </c>
      <c r="O68" s="43">
        <f t="shared" si="28"/>
        <v>0.53722667469141916</v>
      </c>
      <c r="Q68" s="209" t="s">
        <v>545</v>
      </c>
    </row>
    <row r="69" spans="1:17">
      <c r="A69" s="434" t="s">
        <v>32</v>
      </c>
      <c r="B69" s="435"/>
      <c r="C69" s="435"/>
      <c r="D69" s="435"/>
      <c r="E69" s="435"/>
      <c r="F69" s="435"/>
      <c r="G69" s="435"/>
      <c r="H69" s="436"/>
      <c r="I69" s="32">
        <f t="shared" ref="I69" si="29">M69</f>
        <v>0.68813727060812513</v>
      </c>
      <c r="J69" s="32">
        <f t="shared" si="26"/>
        <v>0.96408459863921359</v>
      </c>
      <c r="K69" s="310">
        <f t="shared" si="27"/>
        <v>1.0529642823951815</v>
      </c>
      <c r="M69" s="43">
        <f>M68*1.96</f>
        <v>0.68813727060812513</v>
      </c>
      <c r="N69" s="43">
        <f t="shared" ref="N69:O69" si="30">N68*1.96</f>
        <v>0.96408459863921359</v>
      </c>
      <c r="O69" s="43">
        <f t="shared" si="30"/>
        <v>1.0529642823951815</v>
      </c>
      <c r="Q69" s="209" t="s">
        <v>545</v>
      </c>
    </row>
    <row r="70" spans="1:17">
      <c r="A70" s="437" t="s">
        <v>148</v>
      </c>
      <c r="B70" s="438"/>
      <c r="C70" s="438"/>
      <c r="D70" s="438"/>
      <c r="E70" s="438"/>
      <c r="F70" s="438"/>
      <c r="G70" s="438"/>
      <c r="H70" s="439"/>
      <c r="I70" s="67">
        <v>0.75</v>
      </c>
      <c r="J70" s="67">
        <v>0.75</v>
      </c>
      <c r="K70" s="67">
        <v>0.75</v>
      </c>
      <c r="M70" s="18"/>
      <c r="N70" s="18"/>
      <c r="O70" s="18"/>
      <c r="Q70" s="206"/>
    </row>
    <row r="71" spans="1:17">
      <c r="A71" s="437" t="s">
        <v>149</v>
      </c>
      <c r="B71" s="438"/>
      <c r="C71" s="438"/>
      <c r="D71" s="438"/>
      <c r="E71" s="438"/>
      <c r="F71" s="438"/>
      <c r="G71" s="438"/>
      <c r="H71" s="439"/>
      <c r="I71" s="67">
        <f>((I69^2)+(I70^2))^0.5</f>
        <v>1.0178570151057564</v>
      </c>
      <c r="J71" s="67">
        <f t="shared" ref="J71:K71" si="31">((J69^2)+(J70^2))^0.5</f>
        <v>1.2214577820511576</v>
      </c>
      <c r="K71" s="317">
        <f t="shared" si="31"/>
        <v>1.292762074010527</v>
      </c>
      <c r="M71" s="53" t="s">
        <v>408</v>
      </c>
      <c r="N71" s="18"/>
      <c r="O71" s="18"/>
      <c r="Q71" s="209" t="s">
        <v>545</v>
      </c>
    </row>
    <row r="72" spans="1:17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M72" s="18"/>
      <c r="N72" s="18"/>
      <c r="O72" s="18"/>
      <c r="Q72" s="206"/>
    </row>
    <row r="74" spans="1:17">
      <c r="A74" s="411" t="s">
        <v>485</v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</row>
    <row r="75" spans="1:17">
      <c r="A75" s="429" t="s">
        <v>152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M75" s="394" t="s">
        <v>103</v>
      </c>
      <c r="N75" s="394"/>
      <c r="O75" s="394"/>
    </row>
    <row r="76" spans="1:17">
      <c r="A76" s="382" t="s">
        <v>0</v>
      </c>
      <c r="B76" s="400" t="s">
        <v>1</v>
      </c>
      <c r="C76" s="383" t="s">
        <v>2</v>
      </c>
      <c r="D76" s="383"/>
      <c r="E76" s="383"/>
      <c r="F76" s="382" t="s">
        <v>3</v>
      </c>
      <c r="G76" s="383" t="s">
        <v>4</v>
      </c>
      <c r="H76" s="391" t="s">
        <v>5</v>
      </c>
      <c r="I76" s="389" t="s">
        <v>6</v>
      </c>
      <c r="J76" s="389"/>
      <c r="K76" s="389"/>
      <c r="L76" s="34"/>
      <c r="M76" s="394"/>
      <c r="N76" s="394"/>
      <c r="O76" s="394"/>
    </row>
    <row r="77" spans="1:17" ht="48.75" thickBot="1">
      <c r="A77" s="382"/>
      <c r="B77" s="400"/>
      <c r="C77" s="172" t="s">
        <v>508</v>
      </c>
      <c r="D77" s="173" t="s">
        <v>507</v>
      </c>
      <c r="E77" s="174" t="s">
        <v>509</v>
      </c>
      <c r="F77" s="382"/>
      <c r="G77" s="383"/>
      <c r="H77" s="391"/>
      <c r="I77" s="172" t="s">
        <v>508</v>
      </c>
      <c r="J77" s="173" t="s">
        <v>507</v>
      </c>
      <c r="K77" s="174" t="s">
        <v>509</v>
      </c>
      <c r="L77" s="35"/>
      <c r="M77" s="394"/>
      <c r="N77" s="394"/>
      <c r="O77" s="394"/>
    </row>
    <row r="78" spans="1:17">
      <c r="A78" s="387" t="s">
        <v>7</v>
      </c>
      <c r="B78" s="387"/>
      <c r="C78" s="387"/>
      <c r="D78" s="387"/>
      <c r="E78" s="387"/>
      <c r="F78" s="387"/>
      <c r="G78" s="387"/>
      <c r="H78" s="387"/>
      <c r="I78" s="387"/>
      <c r="J78" s="387"/>
      <c r="K78" s="11"/>
      <c r="L78" s="28"/>
      <c r="M78" s="42"/>
      <c r="N78" s="42"/>
      <c r="O78" s="42"/>
    </row>
    <row r="79" spans="1:17" ht="33.75">
      <c r="A79" s="24" t="str">
        <f>TE!A5</f>
        <v>C1-1</v>
      </c>
      <c r="B79" s="24" t="str">
        <f>TE!B5</f>
        <v>RF power measurement equipment (e.g. spectrum analyzer, power meter)</v>
      </c>
      <c r="C79" s="224">
        <f>TE!C5</f>
        <v>0.14000000000000001</v>
      </c>
      <c r="D79" s="224">
        <f>TE!D5</f>
        <v>0.26</v>
      </c>
      <c r="E79" s="224">
        <f>TE!E5</f>
        <v>0.26</v>
      </c>
      <c r="F79" s="24" t="str">
        <f>TE!F5</f>
        <v>Gaussian</v>
      </c>
      <c r="G79" s="224">
        <f>TE!G5</f>
        <v>1</v>
      </c>
      <c r="H79" s="6">
        <v>1</v>
      </c>
      <c r="I79" s="220">
        <f>C79/$G79</f>
        <v>0.14000000000000001</v>
      </c>
      <c r="J79" s="220">
        <f t="shared" ref="J79:K81" si="32">D79/$G79</f>
        <v>0.26</v>
      </c>
      <c r="K79" s="220">
        <f t="shared" si="32"/>
        <v>0.26</v>
      </c>
      <c r="L79" s="29"/>
      <c r="M79" s="20">
        <f t="shared" ref="M79:O81" si="33">I79^2</f>
        <v>1.9600000000000003E-2</v>
      </c>
      <c r="N79" s="20">
        <f t="shared" si="33"/>
        <v>6.7600000000000007E-2</v>
      </c>
      <c r="O79" s="20">
        <f t="shared" si="33"/>
        <v>6.7600000000000007E-2</v>
      </c>
    </row>
    <row r="80" spans="1:17" ht="22.5">
      <c r="A80" s="24" t="str">
        <f>'Reverb-Er'!B9</f>
        <v>A6-1</v>
      </c>
      <c r="B80" s="24" t="str">
        <f>'Reverb-Er'!C9</f>
        <v>Impedance mismatch in the receiving chain</v>
      </c>
      <c r="C80" s="224">
        <f>'Reverb-Er'!D9</f>
        <v>0.2</v>
      </c>
      <c r="D80" s="224">
        <f>'Reverb-Er'!E9</f>
        <v>0.2</v>
      </c>
      <c r="E80" s="224">
        <f>'Reverb-Er'!F9</f>
        <v>0.2</v>
      </c>
      <c r="F80" s="24" t="str">
        <f>'Reverb-Er'!G9</f>
        <v>U-shaped</v>
      </c>
      <c r="G80" s="224">
        <f>'Reverb-Er'!H9</f>
        <v>1.4142135623730951</v>
      </c>
      <c r="H80" s="6">
        <v>1</v>
      </c>
      <c r="I80" s="241">
        <f t="shared" ref="I80:I81" si="34">C80/$G80</f>
        <v>0.1414213562373095</v>
      </c>
      <c r="J80" s="241">
        <f t="shared" si="32"/>
        <v>0.1414213562373095</v>
      </c>
      <c r="K80" s="220">
        <f t="shared" si="32"/>
        <v>0.1414213562373095</v>
      </c>
      <c r="L80" s="29"/>
      <c r="M80" s="20">
        <f t="shared" si="33"/>
        <v>0.02</v>
      </c>
      <c r="N80" s="20">
        <f t="shared" si="33"/>
        <v>0.02</v>
      </c>
      <c r="O80" s="20">
        <f t="shared" si="33"/>
        <v>0.02</v>
      </c>
    </row>
    <row r="81" spans="1:15" ht="22.5">
      <c r="A81" s="24" t="str">
        <f>'Reverb-Er'!B10</f>
        <v>A6-2</v>
      </c>
      <c r="B81" s="24" t="str">
        <f>'Reverb-Er'!C10</f>
        <v>Random uncertainty</v>
      </c>
      <c r="C81" s="224">
        <f>'Reverb-Er'!D10</f>
        <v>0.1</v>
      </c>
      <c r="D81" s="224">
        <f>'Reverb-Er'!E10</f>
        <v>0.1</v>
      </c>
      <c r="E81" s="224">
        <f>'Reverb-Er'!F10</f>
        <v>0.1</v>
      </c>
      <c r="F81" s="24" t="str">
        <f>'Reverb-Er'!G10</f>
        <v>Rectangular</v>
      </c>
      <c r="G81" s="224">
        <f>'Reverb-Er'!H10</f>
        <v>1.7320508075688772</v>
      </c>
      <c r="H81" s="6">
        <v>1</v>
      </c>
      <c r="I81" s="220">
        <f t="shared" si="34"/>
        <v>5.7735026918962581E-2</v>
      </c>
      <c r="J81" s="220">
        <f t="shared" si="32"/>
        <v>5.7735026918962581E-2</v>
      </c>
      <c r="K81" s="220">
        <f t="shared" si="32"/>
        <v>5.7735026918962581E-2</v>
      </c>
      <c r="L81" s="29"/>
      <c r="M81" s="20">
        <f t="shared" si="33"/>
        <v>3.333333333333334E-3</v>
      </c>
      <c r="N81" s="20">
        <f t="shared" si="33"/>
        <v>3.333333333333334E-3</v>
      </c>
      <c r="O81" s="20">
        <f t="shared" si="33"/>
        <v>3.333333333333334E-3</v>
      </c>
    </row>
    <row r="82" spans="1:15">
      <c r="A82" s="387" t="s">
        <v>19</v>
      </c>
      <c r="B82" s="387"/>
      <c r="C82" s="387"/>
      <c r="D82" s="387"/>
      <c r="E82" s="387"/>
      <c r="F82" s="387"/>
      <c r="G82" s="387"/>
      <c r="H82" s="387"/>
      <c r="I82" s="387"/>
      <c r="J82" s="387"/>
      <c r="K82" s="6"/>
      <c r="L82" s="29"/>
      <c r="M82" s="20"/>
      <c r="N82" s="20"/>
      <c r="O82" s="20"/>
    </row>
    <row r="83" spans="1:15" ht="22.5">
      <c r="A83" s="24" t="str">
        <f>'Reverb-Er'!B12</f>
        <v>A6-3</v>
      </c>
      <c r="B83" s="24" t="str">
        <f>'Reverb-Er'!C12</f>
        <v>Reference antenna radiation efficiency</v>
      </c>
      <c r="C83" s="224">
        <f>'Reverb-Er'!D12</f>
        <v>0.2</v>
      </c>
      <c r="D83" s="224">
        <f>'Reverb-Er'!E12</f>
        <v>0.2</v>
      </c>
      <c r="E83" s="224">
        <f>'Reverb-Er'!F12</f>
        <v>0.2</v>
      </c>
      <c r="F83" s="24" t="str">
        <f>'Reverb-Er'!G12</f>
        <v>Gaussian</v>
      </c>
      <c r="G83" s="24">
        <f>'Reverb-Er'!H12</f>
        <v>1</v>
      </c>
      <c r="H83" s="6">
        <v>1</v>
      </c>
      <c r="I83" s="220">
        <f t="shared" ref="I83:K88" si="35">C83/$G83</f>
        <v>0.2</v>
      </c>
      <c r="J83" s="220">
        <f t="shared" si="35"/>
        <v>0.2</v>
      </c>
      <c r="K83" s="220">
        <f t="shared" si="35"/>
        <v>0.2</v>
      </c>
      <c r="L83" s="29"/>
      <c r="M83" s="20">
        <f t="shared" ref="M83:O88" si="36">I83^2</f>
        <v>4.0000000000000008E-2</v>
      </c>
      <c r="N83" s="20">
        <f t="shared" si="36"/>
        <v>4.0000000000000008E-2</v>
      </c>
      <c r="O83" s="20">
        <f t="shared" si="36"/>
        <v>4.0000000000000008E-2</v>
      </c>
    </row>
    <row r="84" spans="1:15" ht="33.75">
      <c r="A84" s="24" t="str">
        <f>'Reverb-Er'!B13</f>
        <v>A6-4</v>
      </c>
      <c r="B84" s="24" t="str">
        <f>'Reverb-Er'!C13</f>
        <v>Mean value estimation of reference antenna radiation efficiency</v>
      </c>
      <c r="C84" s="224">
        <f>'Reverb-Er'!D13</f>
        <v>0.15</v>
      </c>
      <c r="D84" s="224">
        <f>'Reverb-Er'!E13</f>
        <v>0.15</v>
      </c>
      <c r="E84" s="224">
        <f>'Reverb-Er'!F13</f>
        <v>0.15</v>
      </c>
      <c r="F84" s="24" t="str">
        <f>'Reverb-Er'!G13</f>
        <v>Gaussian</v>
      </c>
      <c r="G84" s="24">
        <f>'Reverb-Er'!H13</f>
        <v>1</v>
      </c>
      <c r="H84" s="6">
        <v>1</v>
      </c>
      <c r="I84" s="220">
        <f t="shared" si="35"/>
        <v>0.15</v>
      </c>
      <c r="J84" s="220">
        <f t="shared" si="35"/>
        <v>0.15</v>
      </c>
      <c r="K84" s="220">
        <f t="shared" si="35"/>
        <v>0.15</v>
      </c>
      <c r="L84" s="29"/>
      <c r="M84" s="20">
        <f t="shared" si="36"/>
        <v>2.2499999999999999E-2</v>
      </c>
      <c r="N84" s="20">
        <f t="shared" si="36"/>
        <v>2.2499999999999999E-2</v>
      </c>
      <c r="O84" s="20">
        <f t="shared" si="36"/>
        <v>2.2499999999999999E-2</v>
      </c>
    </row>
    <row r="85" spans="1:15" ht="22.5">
      <c r="A85" s="24" t="str">
        <f>TE!A7</f>
        <v>C1-3</v>
      </c>
      <c r="B85" s="24" t="str">
        <f>TE!B7</f>
        <v>Uncertainty of the network analyzer</v>
      </c>
      <c r="C85" s="224">
        <f>TE!C7</f>
        <v>0.13</v>
      </c>
      <c r="D85" s="224">
        <f>TE!D7</f>
        <v>0.2</v>
      </c>
      <c r="E85" s="224">
        <f>TE!E7</f>
        <v>0.2</v>
      </c>
      <c r="F85" s="24" t="str">
        <f>TE!F7</f>
        <v>Gaussian</v>
      </c>
      <c r="G85" s="24">
        <f>TE!G7</f>
        <v>1</v>
      </c>
      <c r="H85" s="6">
        <v>1</v>
      </c>
      <c r="I85" s="220">
        <f t="shared" si="35"/>
        <v>0.13</v>
      </c>
      <c r="J85" s="220">
        <f t="shared" si="35"/>
        <v>0.2</v>
      </c>
      <c r="K85" s="220">
        <f t="shared" si="35"/>
        <v>0.2</v>
      </c>
      <c r="L85" s="29"/>
      <c r="M85" s="20">
        <f t="shared" si="36"/>
        <v>1.6900000000000002E-2</v>
      </c>
      <c r="N85" s="20">
        <f t="shared" si="36"/>
        <v>4.0000000000000008E-2</v>
      </c>
      <c r="O85" s="20">
        <f t="shared" si="36"/>
        <v>4.0000000000000008E-2</v>
      </c>
    </row>
    <row r="86" spans="1:15" ht="22.5">
      <c r="A86" s="24" t="str">
        <f>'Reverb-Er'!B15</f>
        <v>A6-5</v>
      </c>
      <c r="B86" s="24" t="str">
        <f>'Reverb-Er'!C15</f>
        <v>Influence of the reference antenna feed cable</v>
      </c>
      <c r="C86" s="224">
        <f>'Reverb-Er'!D15</f>
        <v>0.2</v>
      </c>
      <c r="D86" s="224">
        <f>'Reverb-Er'!E15</f>
        <v>0.2</v>
      </c>
      <c r="E86" s="224">
        <f>'Reverb-Er'!F15</f>
        <v>0.2</v>
      </c>
      <c r="F86" s="24" t="str">
        <f>'Reverb-Er'!G15</f>
        <v>Gaussian</v>
      </c>
      <c r="G86" s="24">
        <f>'Reverb-Er'!H15</f>
        <v>1</v>
      </c>
      <c r="H86" s="6">
        <v>1</v>
      </c>
      <c r="I86" s="220">
        <f t="shared" si="35"/>
        <v>0.2</v>
      </c>
      <c r="J86" s="220">
        <f t="shared" si="35"/>
        <v>0.2</v>
      </c>
      <c r="K86" s="220">
        <f t="shared" si="35"/>
        <v>0.2</v>
      </c>
      <c r="L86" s="29"/>
      <c r="M86" s="20">
        <f t="shared" si="36"/>
        <v>4.0000000000000008E-2</v>
      </c>
      <c r="N86" s="20">
        <f t="shared" si="36"/>
        <v>4.0000000000000008E-2</v>
      </c>
      <c r="O86" s="20">
        <f t="shared" si="36"/>
        <v>4.0000000000000008E-2</v>
      </c>
    </row>
    <row r="87" spans="1:15" ht="22.5">
      <c r="A87" s="24" t="str">
        <f>'Reverb-Er'!B16</f>
        <v>A6-6</v>
      </c>
      <c r="B87" s="24" t="str">
        <f>'Reverb-Er'!C16</f>
        <v>Mean value estimation of transfer function</v>
      </c>
      <c r="C87" s="224">
        <f>'Reverb-Er'!D16</f>
        <v>0.27</v>
      </c>
      <c r="D87" s="224">
        <f>'Reverb-Er'!E16</f>
        <v>0.27</v>
      </c>
      <c r="E87" s="224">
        <f>'Reverb-Er'!F16</f>
        <v>0.27</v>
      </c>
      <c r="F87" s="24" t="str">
        <f>'Reverb-Er'!G16</f>
        <v>Gaussian</v>
      </c>
      <c r="G87" s="24">
        <f>'Reverb-Er'!H16</f>
        <v>1</v>
      </c>
      <c r="H87" s="6">
        <v>1</v>
      </c>
      <c r="I87" s="220">
        <f t="shared" si="35"/>
        <v>0.27</v>
      </c>
      <c r="J87" s="220">
        <f t="shared" si="35"/>
        <v>0.27</v>
      </c>
      <c r="K87" s="220">
        <f t="shared" si="35"/>
        <v>0.27</v>
      </c>
      <c r="L87" s="29"/>
      <c r="M87" s="20">
        <f t="shared" si="36"/>
        <v>7.2900000000000006E-2</v>
      </c>
      <c r="N87" s="20">
        <f t="shared" si="36"/>
        <v>7.2900000000000006E-2</v>
      </c>
      <c r="O87" s="20">
        <f t="shared" si="36"/>
        <v>7.2900000000000006E-2</v>
      </c>
    </row>
    <row r="88" spans="1:15">
      <c r="A88" s="24" t="str">
        <f>'Reverb-Er'!B17</f>
        <v>A6-7</v>
      </c>
      <c r="B88" s="24" t="str">
        <f>'Reverb-Er'!C17</f>
        <v>Uniformity of transfer function</v>
      </c>
      <c r="C88" s="224">
        <f>'Reverb-Er'!D17</f>
        <v>0.5</v>
      </c>
      <c r="D88" s="224">
        <f>'Reverb-Er'!E17</f>
        <v>0.5</v>
      </c>
      <c r="E88" s="224">
        <f>'Reverb-Er'!F17</f>
        <v>0.5</v>
      </c>
      <c r="F88" s="24" t="str">
        <f>'Reverb-Er'!G17</f>
        <v>Gaussian</v>
      </c>
      <c r="G88" s="24">
        <f>'Reverb-Er'!H17</f>
        <v>1</v>
      </c>
      <c r="H88" s="6">
        <v>1</v>
      </c>
      <c r="I88" s="220">
        <f t="shared" si="35"/>
        <v>0.5</v>
      </c>
      <c r="J88" s="220">
        <f t="shared" si="35"/>
        <v>0.5</v>
      </c>
      <c r="K88" s="220">
        <f t="shared" si="35"/>
        <v>0.5</v>
      </c>
      <c r="L88" s="29"/>
      <c r="M88" s="20">
        <f t="shared" si="36"/>
        <v>0.25</v>
      </c>
      <c r="N88" s="20">
        <f t="shared" si="36"/>
        <v>0.25</v>
      </c>
      <c r="O88" s="20">
        <f t="shared" si="36"/>
        <v>0.25</v>
      </c>
    </row>
    <row r="89" spans="1:15">
      <c r="A89" s="389" t="s">
        <v>31</v>
      </c>
      <c r="B89" s="389"/>
      <c r="C89" s="389"/>
      <c r="D89" s="389"/>
      <c r="E89" s="389"/>
      <c r="F89" s="389"/>
      <c r="G89" s="389"/>
      <c r="H89" s="389"/>
      <c r="I89" s="25">
        <f>M89</f>
        <v>0.69658691728551247</v>
      </c>
      <c r="J89" s="25">
        <f t="shared" ref="J89:K90" si="37">N89</f>
        <v>0.74587755921017851</v>
      </c>
      <c r="K89" s="25">
        <f t="shared" si="37"/>
        <v>0.74587755921017851</v>
      </c>
      <c r="L89" s="37"/>
      <c r="M89" s="43">
        <f>(SUM(M79:M88))^0.5</f>
        <v>0.69658691728551247</v>
      </c>
      <c r="N89" s="43">
        <f>(SUM(N79:N88))^0.5</f>
        <v>0.74587755921017851</v>
      </c>
      <c r="O89" s="43">
        <f>(SUM(O79:O88))^0.5</f>
        <v>0.74587755921017851</v>
      </c>
    </row>
    <row r="90" spans="1:15">
      <c r="A90" s="389" t="s">
        <v>32</v>
      </c>
      <c r="B90" s="389"/>
      <c r="C90" s="389"/>
      <c r="D90" s="389"/>
      <c r="E90" s="389"/>
      <c r="F90" s="389"/>
      <c r="G90" s="389"/>
      <c r="H90" s="389"/>
      <c r="I90" s="32">
        <f t="shared" ref="I90" si="38">M90</f>
        <v>1.3653103578796044</v>
      </c>
      <c r="J90" s="32">
        <f t="shared" si="37"/>
        <v>1.4619200160519499</v>
      </c>
      <c r="K90" s="32">
        <f t="shared" si="37"/>
        <v>1.4619200160519499</v>
      </c>
      <c r="L90" s="37"/>
      <c r="M90" s="43">
        <f>M89*1.96</f>
        <v>1.3653103578796044</v>
      </c>
      <c r="N90" s="43">
        <f>N89*1.96</f>
        <v>1.4619200160519499</v>
      </c>
      <c r="O90" s="43">
        <f>O89*1.96</f>
        <v>1.4619200160519499</v>
      </c>
    </row>
    <row r="92" spans="1:15">
      <c r="M92" s="53" t="s">
        <v>412</v>
      </c>
    </row>
  </sheetData>
  <mergeCells count="83">
    <mergeCell ref="B1:E1"/>
    <mergeCell ref="A48:A49"/>
    <mergeCell ref="B48:B49"/>
    <mergeCell ref="A90:H90"/>
    <mergeCell ref="I56:K56"/>
    <mergeCell ref="A58:K58"/>
    <mergeCell ref="A63:K63"/>
    <mergeCell ref="A75:K75"/>
    <mergeCell ref="H76:H77"/>
    <mergeCell ref="I76:K76"/>
    <mergeCell ref="A78:J78"/>
    <mergeCell ref="A82:J82"/>
    <mergeCell ref="A89:H89"/>
    <mergeCell ref="A68:H68"/>
    <mergeCell ref="A69:H69"/>
    <mergeCell ref="A70:H70"/>
    <mergeCell ref="A71:H71"/>
    <mergeCell ref="A74:K74"/>
    <mergeCell ref="M75:O77"/>
    <mergeCell ref="A76:A77"/>
    <mergeCell ref="B76:B77"/>
    <mergeCell ref="C76:E76"/>
    <mergeCell ref="F76:F77"/>
    <mergeCell ref="G76:G77"/>
    <mergeCell ref="A50:K50"/>
    <mergeCell ref="A51:K51"/>
    <mergeCell ref="A55:K55"/>
    <mergeCell ref="M55:O57"/>
    <mergeCell ref="A56:A57"/>
    <mergeCell ref="B56:B57"/>
    <mergeCell ref="C56:E56"/>
    <mergeCell ref="F56:F57"/>
    <mergeCell ref="G56:G57"/>
    <mergeCell ref="H56:H57"/>
    <mergeCell ref="A54:K54"/>
    <mergeCell ref="A47:K47"/>
    <mergeCell ref="M47:O49"/>
    <mergeCell ref="C48:E48"/>
    <mergeCell ref="F48:F49"/>
    <mergeCell ref="G48:G49"/>
    <mergeCell ref="H48:H49"/>
    <mergeCell ref="I48:K48"/>
    <mergeCell ref="B2:B3"/>
    <mergeCell ref="C2:E2"/>
    <mergeCell ref="A12:K12"/>
    <mergeCell ref="A36:H36"/>
    <mergeCell ref="A20:K20"/>
    <mergeCell ref="A21:A22"/>
    <mergeCell ref="B21:B22"/>
    <mergeCell ref="C21:E21"/>
    <mergeCell ref="F21:F22"/>
    <mergeCell ref="G21:G22"/>
    <mergeCell ref="H21:H22"/>
    <mergeCell ref="I21:K21"/>
    <mergeCell ref="A23:J23"/>
    <mergeCell ref="A28:J28"/>
    <mergeCell ref="A15:J15"/>
    <mergeCell ref="A16:J16"/>
    <mergeCell ref="A43:J43"/>
    <mergeCell ref="A44:J44"/>
    <mergeCell ref="A40:K40"/>
    <mergeCell ref="M40:O42"/>
    <mergeCell ref="A41:A42"/>
    <mergeCell ref="B41:B42"/>
    <mergeCell ref="C41:E41"/>
    <mergeCell ref="F41:F42"/>
    <mergeCell ref="G41:G42"/>
    <mergeCell ref="H41:H42"/>
    <mergeCell ref="I41:K41"/>
    <mergeCell ref="A19:K19"/>
    <mergeCell ref="A39:K39"/>
    <mergeCell ref="A33:H33"/>
    <mergeCell ref="A34:H34"/>
    <mergeCell ref="M12:O14"/>
    <mergeCell ref="A13:A14"/>
    <mergeCell ref="B13:B14"/>
    <mergeCell ref="C13:E13"/>
    <mergeCell ref="F13:F14"/>
    <mergeCell ref="G13:G14"/>
    <mergeCell ref="H13:H14"/>
    <mergeCell ref="I13:K13"/>
    <mergeCell ref="M20:O22"/>
    <mergeCell ref="A35:H35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zoomScaleNormal="100" workbookViewId="0"/>
  </sheetViews>
  <sheetFormatPr defaultColWidth="9.140625" defaultRowHeight="15"/>
  <cols>
    <col min="1" max="1" width="7.5703125" style="2" customWidth="1"/>
    <col min="2" max="2" width="22.5703125" style="104" customWidth="1"/>
    <col min="3" max="5" width="6" style="223" customWidth="1"/>
    <col min="6" max="6" width="9.140625" style="2"/>
    <col min="7" max="7" width="7" style="223" customWidth="1"/>
    <col min="8" max="8" width="4.42578125" style="2" customWidth="1"/>
    <col min="9" max="11" width="6" style="223" customWidth="1"/>
    <col min="12" max="12" width="3.42578125" style="33" customWidth="1"/>
    <col min="13" max="15" width="5" style="2" customWidth="1"/>
    <col min="16" max="16" width="3" style="2" customWidth="1"/>
    <col min="17" max="17" width="33.7109375" style="205" customWidth="1"/>
    <col min="18" max="16384" width="9.140625" style="2"/>
  </cols>
  <sheetData>
    <row r="1" spans="1:17">
      <c r="B1" s="420" t="s">
        <v>492</v>
      </c>
      <c r="C1" s="420"/>
      <c r="D1" s="420"/>
      <c r="E1" s="420"/>
      <c r="Q1" s="209"/>
    </row>
    <row r="2" spans="1:17">
      <c r="B2" s="413" t="s">
        <v>84</v>
      </c>
      <c r="C2" s="392" t="s">
        <v>131</v>
      </c>
      <c r="D2" s="392"/>
      <c r="E2" s="392"/>
      <c r="Q2" s="301" t="s">
        <v>546</v>
      </c>
    </row>
    <row r="3" spans="1:17" ht="36.75" thickBot="1">
      <c r="B3" s="413"/>
      <c r="C3" s="251" t="s">
        <v>508</v>
      </c>
      <c r="D3" s="252" t="s">
        <v>507</v>
      </c>
      <c r="E3" s="253" t="s">
        <v>509</v>
      </c>
    </row>
    <row r="4" spans="1:17">
      <c r="B4" s="200" t="s">
        <v>179</v>
      </c>
      <c r="C4" s="45">
        <f>I44</f>
        <v>1.1484385225165517</v>
      </c>
      <c r="D4" s="45">
        <f>J44</f>
        <v>1.2963786792446101</v>
      </c>
      <c r="E4" s="45">
        <f>K44</f>
        <v>1.2963786792446101</v>
      </c>
    </row>
    <row r="5" spans="1:17">
      <c r="B5" s="200" t="s">
        <v>35</v>
      </c>
      <c r="C5" s="45">
        <f>I74</f>
        <v>1.3853899468688708</v>
      </c>
      <c r="D5" s="45">
        <f t="shared" ref="D5:E5" si="0">J74</f>
        <v>1.5104199487842225</v>
      </c>
      <c r="E5" s="45">
        <f t="shared" si="0"/>
        <v>1.5104199487842225</v>
      </c>
    </row>
    <row r="6" spans="1:17">
      <c r="B6" s="200" t="s">
        <v>85</v>
      </c>
      <c r="C6" s="45">
        <f>I119</f>
        <v>1.261064170486216</v>
      </c>
      <c r="D6" s="45">
        <f t="shared" ref="D6:E6" si="1">J119</f>
        <v>1.3343320584037877</v>
      </c>
      <c r="E6" s="45">
        <f t="shared" si="1"/>
        <v>1.3343320584037877</v>
      </c>
    </row>
    <row r="7" spans="1:17">
      <c r="B7" s="200" t="s">
        <v>129</v>
      </c>
      <c r="C7" s="45"/>
      <c r="D7" s="45"/>
      <c r="E7" s="45"/>
    </row>
    <row r="8" spans="1:17">
      <c r="B8" s="200" t="s">
        <v>146</v>
      </c>
      <c r="C8" s="145">
        <f>I152</f>
        <v>1.2378288903829424</v>
      </c>
      <c r="D8" s="145">
        <f t="shared" ref="D8:E8" si="2">J152</f>
        <v>1.4031462797584577</v>
      </c>
      <c r="E8" s="311">
        <f t="shared" si="2"/>
        <v>1.4938918889040576</v>
      </c>
      <c r="Q8" s="209" t="s">
        <v>545</v>
      </c>
    </row>
    <row r="9" spans="1:17">
      <c r="B9" s="200" t="s">
        <v>159</v>
      </c>
      <c r="C9" s="45">
        <f>I171</f>
        <v>1.3974309762322192</v>
      </c>
      <c r="D9" s="45">
        <f t="shared" ref="D9:E9" si="3">J171</f>
        <v>1.4619200160519499</v>
      </c>
      <c r="E9" s="45">
        <f t="shared" si="3"/>
        <v>1.4619200160519499</v>
      </c>
    </row>
    <row r="10" spans="1:17" ht="36">
      <c r="B10" s="103" t="str">
        <f>EIRP!B9</f>
        <v>Common maximum accepted test system uncertainty</v>
      </c>
      <c r="C10" s="61">
        <v>1.8</v>
      </c>
      <c r="D10" s="61">
        <v>2</v>
      </c>
      <c r="E10" s="61">
        <v>2</v>
      </c>
      <c r="F10" s="76" t="s">
        <v>175</v>
      </c>
    </row>
    <row r="11" spans="1:17">
      <c r="B11" s="218"/>
      <c r="C11" s="59"/>
      <c r="D11" s="59"/>
      <c r="E11" s="58"/>
    </row>
    <row r="12" spans="1:17">
      <c r="B12" s="218"/>
      <c r="C12" s="59"/>
      <c r="D12" s="59"/>
      <c r="E12" s="58"/>
      <c r="Q12" s="209"/>
    </row>
    <row r="13" spans="1:17">
      <c r="A13" s="411" t="s">
        <v>488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</row>
    <row r="14" spans="1:17">
      <c r="A14" s="396" t="s">
        <v>179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M14" s="394" t="s">
        <v>103</v>
      </c>
      <c r="N14" s="394"/>
      <c r="O14" s="394"/>
    </row>
    <row r="15" spans="1:17">
      <c r="A15" s="382" t="s">
        <v>0</v>
      </c>
      <c r="B15" s="400" t="s">
        <v>1</v>
      </c>
      <c r="C15" s="383" t="s">
        <v>2</v>
      </c>
      <c r="D15" s="383"/>
      <c r="E15" s="383"/>
      <c r="F15" s="382" t="s">
        <v>3</v>
      </c>
      <c r="G15" s="383" t="s">
        <v>4</v>
      </c>
      <c r="H15" s="391" t="s">
        <v>5</v>
      </c>
      <c r="I15" s="384" t="s">
        <v>6</v>
      </c>
      <c r="J15" s="384"/>
      <c r="K15" s="384"/>
      <c r="L15" s="34"/>
      <c r="M15" s="394"/>
      <c r="N15" s="394"/>
      <c r="O15" s="394"/>
    </row>
    <row r="16" spans="1:17" s="1" customFormat="1" ht="36.75" thickBot="1">
      <c r="A16" s="382"/>
      <c r="B16" s="400"/>
      <c r="C16" s="251" t="s">
        <v>508</v>
      </c>
      <c r="D16" s="252" t="s">
        <v>507</v>
      </c>
      <c r="E16" s="253" t="s">
        <v>509</v>
      </c>
      <c r="F16" s="382"/>
      <c r="G16" s="383"/>
      <c r="H16" s="391"/>
      <c r="I16" s="251" t="s">
        <v>508</v>
      </c>
      <c r="J16" s="252" t="s">
        <v>507</v>
      </c>
      <c r="K16" s="253" t="s">
        <v>509</v>
      </c>
      <c r="L16" s="35"/>
      <c r="M16" s="394"/>
      <c r="N16" s="394"/>
      <c r="O16" s="394"/>
      <c r="Q16" s="206"/>
    </row>
    <row r="17" spans="1:15">
      <c r="A17" s="387" t="s">
        <v>7</v>
      </c>
      <c r="B17" s="387"/>
      <c r="C17" s="387"/>
      <c r="D17" s="387"/>
      <c r="E17" s="387"/>
      <c r="F17" s="387"/>
      <c r="G17" s="387"/>
      <c r="H17" s="387"/>
      <c r="I17" s="387"/>
      <c r="J17" s="387"/>
      <c r="K17" s="254"/>
      <c r="L17" s="28"/>
      <c r="M17" s="19"/>
      <c r="N17" s="19"/>
      <c r="O17" s="19"/>
    </row>
    <row r="18" spans="1:15" ht="33.75">
      <c r="A18" s="8" t="str">
        <f>'IA-Er'!B5</f>
        <v>A1-1</v>
      </c>
      <c r="B18" s="69" t="str">
        <f>'IA-Er'!C5</f>
        <v>Positioning misalignment between the AAS BS and the reference antenna</v>
      </c>
      <c r="C18" s="221">
        <f>'IA-Er'!D5</f>
        <v>0.03</v>
      </c>
      <c r="D18" s="221">
        <f>'IA-Er'!E5</f>
        <v>0.03</v>
      </c>
      <c r="E18" s="221">
        <f>'IA-Er'!F5</f>
        <v>0.03</v>
      </c>
      <c r="F18" s="8" t="str">
        <f>'IA-Er'!G5</f>
        <v>Rectangular</v>
      </c>
      <c r="G18" s="221">
        <f>'IA-Er'!H5</f>
        <v>1.7320508075688772</v>
      </c>
      <c r="H18" s="6">
        <f>'IA-Er'!I5</f>
        <v>1</v>
      </c>
      <c r="I18" s="220">
        <f>C18/$G18</f>
        <v>1.7320508075688773E-2</v>
      </c>
      <c r="J18" s="220">
        <f t="shared" ref="J18:K18" si="4">D18/$G18</f>
        <v>1.7320508075688773E-2</v>
      </c>
      <c r="K18" s="220">
        <f t="shared" si="4"/>
        <v>1.7320508075688773E-2</v>
      </c>
      <c r="L18" s="29"/>
      <c r="M18" s="20">
        <f t="shared" ref="M18:M40" si="5">I18^2</f>
        <v>3.0000000000000003E-4</v>
      </c>
      <c r="N18" s="20">
        <f t="shared" ref="N18:N40" si="6">J18^2</f>
        <v>3.0000000000000003E-4</v>
      </c>
      <c r="O18" s="20">
        <f t="shared" ref="O18:O40" si="7">K18^2</f>
        <v>3.0000000000000003E-4</v>
      </c>
    </row>
    <row r="19" spans="1:15" ht="33.75">
      <c r="A19" s="8" t="str">
        <f>'IA-Er'!B6</f>
        <v>A1-2</v>
      </c>
      <c r="B19" s="69" t="str">
        <f>'IA-Er'!C6</f>
        <v>Pointing misalignment between the AAS BS and the receiving antenna</v>
      </c>
      <c r="C19" s="221">
        <f>'IA-Er'!D6</f>
        <v>0.3</v>
      </c>
      <c r="D19" s="221">
        <f>'IA-Er'!E6</f>
        <v>0.3</v>
      </c>
      <c r="E19" s="221">
        <f>'IA-Er'!F6</f>
        <v>0.3</v>
      </c>
      <c r="F19" s="8" t="str">
        <f>'IA-Er'!G6</f>
        <v>Rectangular</v>
      </c>
      <c r="G19" s="221">
        <f>'IA-Er'!H6</f>
        <v>1.7320508075688772</v>
      </c>
      <c r="H19" s="6">
        <f>'IA-Er'!I6</f>
        <v>1</v>
      </c>
      <c r="I19" s="220">
        <f t="shared" ref="I19:I26" si="8">C19/$G19</f>
        <v>0.17320508075688773</v>
      </c>
      <c r="J19" s="220">
        <f t="shared" ref="J19:J26" si="9">D19/$G19</f>
        <v>0.17320508075688773</v>
      </c>
      <c r="K19" s="220">
        <f t="shared" ref="K19:K26" si="10">E19/$G19</f>
        <v>0.17320508075688773</v>
      </c>
      <c r="L19" s="29"/>
      <c r="M19" s="20">
        <f t="shared" si="5"/>
        <v>0.03</v>
      </c>
      <c r="N19" s="20">
        <f t="shared" si="6"/>
        <v>0.03</v>
      </c>
      <c r="O19" s="20">
        <f t="shared" si="7"/>
        <v>0.03</v>
      </c>
    </row>
    <row r="20" spans="1:15">
      <c r="A20" s="8" t="str">
        <f>'IA-Er'!B7</f>
        <v>A1-3</v>
      </c>
      <c r="B20" s="69" t="str">
        <f>'IA-Er'!C7</f>
        <v>Quality of quiet zone</v>
      </c>
      <c r="C20" s="221">
        <f>'IA-Er'!D7</f>
        <v>0.1</v>
      </c>
      <c r="D20" s="221">
        <f>'IA-Er'!E7</f>
        <v>0.1</v>
      </c>
      <c r="E20" s="221">
        <f>'IA-Er'!F7</f>
        <v>0.1</v>
      </c>
      <c r="F20" s="8" t="str">
        <f>'IA-Er'!G7</f>
        <v>Gaussian</v>
      </c>
      <c r="G20" s="221">
        <f>'IA-Er'!H7</f>
        <v>1</v>
      </c>
      <c r="H20" s="6">
        <f>'IA-Er'!I7</f>
        <v>1</v>
      </c>
      <c r="I20" s="220">
        <f t="shared" si="8"/>
        <v>0.1</v>
      </c>
      <c r="J20" s="220">
        <f t="shared" si="9"/>
        <v>0.1</v>
      </c>
      <c r="K20" s="220">
        <f t="shared" si="10"/>
        <v>0.1</v>
      </c>
      <c r="L20" s="29"/>
      <c r="M20" s="20">
        <f t="shared" si="5"/>
        <v>1.0000000000000002E-2</v>
      </c>
      <c r="N20" s="20">
        <f t="shared" si="6"/>
        <v>1.0000000000000002E-2</v>
      </c>
      <c r="O20" s="20">
        <f t="shared" si="7"/>
        <v>1.0000000000000002E-2</v>
      </c>
    </row>
    <row r="21" spans="1:15" ht="33.75">
      <c r="A21" s="8" t="str">
        <f>'IA-Er'!B8</f>
        <v>A1-4a</v>
      </c>
      <c r="B21" s="69" t="str">
        <f>'IA-Er'!C8</f>
        <v>Polarization mismatch between the AAS BS and the receiving antenna</v>
      </c>
      <c r="C21" s="221">
        <f>'IA-Er'!D8</f>
        <v>0.01</v>
      </c>
      <c r="D21" s="221">
        <f>'IA-Er'!E8</f>
        <v>0.01</v>
      </c>
      <c r="E21" s="221">
        <f>'IA-Er'!F8</f>
        <v>0.01</v>
      </c>
      <c r="F21" s="8" t="str">
        <f>'IA-Er'!G8</f>
        <v>Rectangular</v>
      </c>
      <c r="G21" s="221">
        <f>'IA-Er'!H8</f>
        <v>1.7320508075688772</v>
      </c>
      <c r="H21" s="6">
        <f>'IA-Er'!I8</f>
        <v>1</v>
      </c>
      <c r="I21" s="220">
        <f t="shared" si="8"/>
        <v>5.773502691896258E-3</v>
      </c>
      <c r="J21" s="220">
        <f t="shared" si="9"/>
        <v>5.773502691896258E-3</v>
      </c>
      <c r="K21" s="220">
        <f t="shared" si="10"/>
        <v>5.773502691896258E-3</v>
      </c>
      <c r="L21" s="29"/>
      <c r="M21" s="20">
        <f t="shared" si="5"/>
        <v>3.3333333333333335E-5</v>
      </c>
      <c r="N21" s="20">
        <f t="shared" si="6"/>
        <v>3.3333333333333335E-5</v>
      </c>
      <c r="O21" s="20">
        <f t="shared" si="7"/>
        <v>3.3333333333333335E-5</v>
      </c>
    </row>
    <row r="22" spans="1:15" ht="33.75">
      <c r="A22" s="8" t="str">
        <f>'IA-Er'!B9</f>
        <v>A1-5</v>
      </c>
      <c r="B22" s="69" t="str">
        <f>'IA-Er'!C9</f>
        <v>Mutual coupling between the AAS BS and the receiving antenna</v>
      </c>
      <c r="C22" s="221">
        <f>'IA-Er'!D9</f>
        <v>0</v>
      </c>
      <c r="D22" s="221">
        <f>'IA-Er'!E9</f>
        <v>0</v>
      </c>
      <c r="E22" s="221">
        <f>'IA-Er'!F9</f>
        <v>0</v>
      </c>
      <c r="F22" s="8" t="str">
        <f>'IA-Er'!G9</f>
        <v>Rectangular</v>
      </c>
      <c r="G22" s="221">
        <f>'IA-Er'!H9</f>
        <v>1.7320508075688772</v>
      </c>
      <c r="H22" s="6">
        <f>'IA-Er'!I9</f>
        <v>1</v>
      </c>
      <c r="I22" s="220">
        <f t="shared" si="8"/>
        <v>0</v>
      </c>
      <c r="J22" s="220">
        <f t="shared" si="9"/>
        <v>0</v>
      </c>
      <c r="K22" s="220">
        <f t="shared" si="10"/>
        <v>0</v>
      </c>
      <c r="L22" s="29"/>
      <c r="M22" s="20">
        <f t="shared" si="5"/>
        <v>0</v>
      </c>
      <c r="N22" s="20">
        <f t="shared" si="6"/>
        <v>0</v>
      </c>
      <c r="O22" s="20">
        <f t="shared" si="7"/>
        <v>0</v>
      </c>
    </row>
    <row r="23" spans="1:15">
      <c r="A23" s="8" t="str">
        <f>'IA-Er'!B10</f>
        <v>A1-6</v>
      </c>
      <c r="B23" s="69" t="str">
        <f>'IA-Er'!C10</f>
        <v>Phase curvature</v>
      </c>
      <c r="C23" s="221">
        <f>'IA-Er'!D10</f>
        <v>0.05</v>
      </c>
      <c r="D23" s="221">
        <f>'IA-Er'!E10</f>
        <v>0.05</v>
      </c>
      <c r="E23" s="221">
        <f>'IA-Er'!F10</f>
        <v>0.05</v>
      </c>
      <c r="F23" s="8" t="str">
        <f>'IA-Er'!G10</f>
        <v>Gaussian</v>
      </c>
      <c r="G23" s="221">
        <f>'IA-Er'!H10</f>
        <v>1</v>
      </c>
      <c r="H23" s="6">
        <v>1</v>
      </c>
      <c r="I23" s="220">
        <f t="shared" si="8"/>
        <v>0.05</v>
      </c>
      <c r="J23" s="220">
        <f t="shared" si="9"/>
        <v>0.05</v>
      </c>
      <c r="K23" s="220">
        <f t="shared" si="10"/>
        <v>0.05</v>
      </c>
      <c r="L23" s="29"/>
      <c r="M23" s="20">
        <f t="shared" si="5"/>
        <v>2.5000000000000005E-3</v>
      </c>
      <c r="N23" s="20">
        <f t="shared" si="6"/>
        <v>2.5000000000000005E-3</v>
      </c>
      <c r="O23" s="20">
        <f t="shared" si="7"/>
        <v>2.5000000000000005E-3</v>
      </c>
    </row>
    <row r="24" spans="1:15" ht="33.75">
      <c r="A24" s="8" t="str">
        <f>TE!A5</f>
        <v>C1-1</v>
      </c>
      <c r="B24" s="69" t="str">
        <f>TE!B5</f>
        <v>RF power measurement equipment (e.g. spectrum analyzer, power meter)</v>
      </c>
      <c r="C24" s="221">
        <f>TE!C5</f>
        <v>0.14000000000000001</v>
      </c>
      <c r="D24" s="221">
        <f>TE!D5</f>
        <v>0.26</v>
      </c>
      <c r="E24" s="221">
        <f>TE!E5</f>
        <v>0.26</v>
      </c>
      <c r="F24" s="102" t="str">
        <f>TE!F5</f>
        <v>Gaussian</v>
      </c>
      <c r="G24" s="221">
        <f>TE!G5</f>
        <v>1</v>
      </c>
      <c r="H24" s="105">
        <f>'IA-Er'!I11</f>
        <v>1</v>
      </c>
      <c r="I24" s="220">
        <f t="shared" si="8"/>
        <v>0.14000000000000001</v>
      </c>
      <c r="J24" s="220">
        <f t="shared" si="9"/>
        <v>0.26</v>
      </c>
      <c r="K24" s="220">
        <f t="shared" si="10"/>
        <v>0.26</v>
      </c>
      <c r="L24" s="29"/>
      <c r="M24" s="20">
        <f t="shared" si="5"/>
        <v>1.9600000000000003E-2</v>
      </c>
      <c r="N24" s="20">
        <f t="shared" si="6"/>
        <v>6.7600000000000007E-2</v>
      </c>
      <c r="O24" s="20">
        <f t="shared" si="7"/>
        <v>6.7600000000000007E-2</v>
      </c>
    </row>
    <row r="25" spans="1:15" ht="22.5">
      <c r="A25" s="8" t="str">
        <f>'IA-Er'!B12</f>
        <v>A1-7</v>
      </c>
      <c r="B25" s="69" t="str">
        <f>'IA-Er'!C12</f>
        <v>Impedance mismatch in the receiving chain</v>
      </c>
      <c r="C25" s="221">
        <f>'IA-Er'!D12</f>
        <v>0.14000000000000001</v>
      </c>
      <c r="D25" s="221">
        <f>'IA-Er'!E12</f>
        <v>0.33</v>
      </c>
      <c r="E25" s="221">
        <f>'IA-Er'!F12</f>
        <v>0.33</v>
      </c>
      <c r="F25" s="8" t="str">
        <f>'IA-Er'!G12</f>
        <v>U-shaped</v>
      </c>
      <c r="G25" s="221">
        <f>'IA-Er'!H12</f>
        <v>1.4142135623730951</v>
      </c>
      <c r="H25" s="6">
        <f>'IA-Er'!I12</f>
        <v>1</v>
      </c>
      <c r="I25" s="220">
        <f t="shared" si="8"/>
        <v>9.899494936611665E-2</v>
      </c>
      <c r="J25" s="220">
        <f t="shared" si="9"/>
        <v>0.23334523779156069</v>
      </c>
      <c r="K25" s="220">
        <f t="shared" si="10"/>
        <v>0.23334523779156069</v>
      </c>
      <c r="L25" s="29"/>
      <c r="M25" s="20">
        <f t="shared" si="5"/>
        <v>9.7999999999999997E-3</v>
      </c>
      <c r="N25" s="20">
        <f t="shared" si="6"/>
        <v>5.4450000000000005E-2</v>
      </c>
      <c r="O25" s="20">
        <f t="shared" si="7"/>
        <v>5.4450000000000005E-2</v>
      </c>
    </row>
    <row r="26" spans="1:15" ht="22.5">
      <c r="A26" s="8" t="str">
        <f>'IA-Er'!B13</f>
        <v>A1-8</v>
      </c>
      <c r="B26" s="69" t="str">
        <f>'IA-Er'!C13</f>
        <v>Random uncertainty</v>
      </c>
      <c r="C26" s="221">
        <f>'IA-Er'!D13</f>
        <v>0.1</v>
      </c>
      <c r="D26" s="221">
        <f>'IA-Er'!E13</f>
        <v>0.1</v>
      </c>
      <c r="E26" s="221">
        <f>'IA-Er'!F13</f>
        <v>0.1</v>
      </c>
      <c r="F26" s="8" t="str">
        <f>'IA-Er'!G13</f>
        <v>Rectangular</v>
      </c>
      <c r="G26" s="221">
        <f>'IA-Er'!H13</f>
        <v>1.7320508075688772</v>
      </c>
      <c r="H26" s="6">
        <f>'IA-Er'!I13</f>
        <v>1</v>
      </c>
      <c r="I26" s="220">
        <f t="shared" si="8"/>
        <v>5.7735026918962581E-2</v>
      </c>
      <c r="J26" s="220">
        <f t="shared" si="9"/>
        <v>5.7735026918962581E-2</v>
      </c>
      <c r="K26" s="220">
        <f t="shared" si="10"/>
        <v>5.7735026918962581E-2</v>
      </c>
      <c r="L26" s="29"/>
      <c r="M26" s="20">
        <f t="shared" si="5"/>
        <v>3.333333333333334E-3</v>
      </c>
      <c r="N26" s="20">
        <f t="shared" si="6"/>
        <v>3.333333333333334E-3</v>
      </c>
      <c r="O26" s="20">
        <f t="shared" si="7"/>
        <v>3.333333333333334E-3</v>
      </c>
    </row>
    <row r="27" spans="1:15">
      <c r="A27" s="387" t="s">
        <v>19</v>
      </c>
      <c r="B27" s="387"/>
      <c r="C27" s="387"/>
      <c r="D27" s="387"/>
      <c r="E27" s="387"/>
      <c r="F27" s="387"/>
      <c r="G27" s="387"/>
      <c r="H27" s="387"/>
      <c r="I27" s="387"/>
      <c r="J27" s="387"/>
      <c r="K27" s="254"/>
      <c r="L27" s="28"/>
      <c r="M27" s="20">
        <f t="shared" si="5"/>
        <v>0</v>
      </c>
      <c r="N27" s="20">
        <f t="shared" si="6"/>
        <v>0</v>
      </c>
      <c r="O27" s="20">
        <f t="shared" si="7"/>
        <v>0</v>
      </c>
    </row>
    <row r="28" spans="1:15" ht="33.75">
      <c r="A28" s="8" t="str">
        <f>'IA-Er'!B20</f>
        <v>A1-9</v>
      </c>
      <c r="B28" s="69" t="str">
        <f>'IA-Er'!C20</f>
        <v>Impedance mismatch between the receiving antenna and the network analyzer</v>
      </c>
      <c r="C28" s="221">
        <f>'IA-Er'!D20</f>
        <v>0.05</v>
      </c>
      <c r="D28" s="221">
        <f>'IA-Er'!E20</f>
        <v>0.05</v>
      </c>
      <c r="E28" s="221">
        <f>'IA-Er'!F20</f>
        <v>0.05</v>
      </c>
      <c r="F28" s="8" t="str">
        <f>'IA-Er'!G20</f>
        <v>U-shaped</v>
      </c>
      <c r="G28" s="221">
        <f>'IA-Er'!H20</f>
        <v>1.4142135623730951</v>
      </c>
      <c r="H28" s="6">
        <v>1</v>
      </c>
      <c r="I28" s="220">
        <f t="shared" ref="I28:I40" si="11">C28/$G28</f>
        <v>3.5355339059327376E-2</v>
      </c>
      <c r="J28" s="220">
        <f t="shared" ref="J28:J40" si="12">D28/$G28</f>
        <v>3.5355339059327376E-2</v>
      </c>
      <c r="K28" s="220">
        <f t="shared" ref="K28:K40" si="13">E28/$G28</f>
        <v>3.5355339059327376E-2</v>
      </c>
      <c r="L28" s="29"/>
      <c r="M28" s="20">
        <f t="shared" si="5"/>
        <v>1.25E-3</v>
      </c>
      <c r="N28" s="20">
        <f t="shared" si="6"/>
        <v>1.25E-3</v>
      </c>
      <c r="O28" s="20">
        <f t="shared" si="7"/>
        <v>1.25E-3</v>
      </c>
    </row>
    <row r="29" spans="1:15" ht="45">
      <c r="A29" s="8" t="str">
        <f>'IA-Er'!B21</f>
        <v>A1-10</v>
      </c>
      <c r="B29" s="69" t="str">
        <f>'IA-Er'!C21</f>
        <v>Positioning and pointing misalignment between the reference antenna and the receiving antenna</v>
      </c>
      <c r="C29" s="221">
        <f>'IA-Er'!D21</f>
        <v>0.01</v>
      </c>
      <c r="D29" s="221">
        <f>'IA-Er'!E21</f>
        <v>0.01</v>
      </c>
      <c r="E29" s="221">
        <f>'IA-Er'!F21</f>
        <v>0.01</v>
      </c>
      <c r="F29" s="8" t="str">
        <f>'IA-Er'!G21</f>
        <v>Rectangular</v>
      </c>
      <c r="G29" s="221">
        <f>'IA-Er'!H21</f>
        <v>1.7320508075688772</v>
      </c>
      <c r="H29" s="6">
        <v>1</v>
      </c>
      <c r="I29" s="220">
        <f t="shared" si="11"/>
        <v>5.773502691896258E-3</v>
      </c>
      <c r="J29" s="220">
        <f t="shared" si="12"/>
        <v>5.773502691896258E-3</v>
      </c>
      <c r="K29" s="220">
        <f t="shared" si="13"/>
        <v>5.773502691896258E-3</v>
      </c>
      <c r="L29" s="29"/>
      <c r="M29" s="20">
        <f t="shared" si="5"/>
        <v>3.3333333333333335E-5</v>
      </c>
      <c r="N29" s="20">
        <f t="shared" si="6"/>
        <v>3.3333333333333335E-5</v>
      </c>
      <c r="O29" s="20">
        <f t="shared" si="7"/>
        <v>3.3333333333333335E-5</v>
      </c>
    </row>
    <row r="30" spans="1:15" ht="33.75">
      <c r="A30" s="8" t="str">
        <f>'IA-Er'!B22</f>
        <v>A1-11</v>
      </c>
      <c r="B30" s="69" t="str">
        <f>'IA-Er'!C22</f>
        <v>Impedance mismatch between the reference antenna and the network analyzer.</v>
      </c>
      <c r="C30" s="221">
        <f>'IA-Er'!D22</f>
        <v>0.05</v>
      </c>
      <c r="D30" s="221">
        <f>'IA-Er'!E22</f>
        <v>0.05</v>
      </c>
      <c r="E30" s="221">
        <f>'IA-Er'!F22</f>
        <v>0.05</v>
      </c>
      <c r="F30" s="8" t="str">
        <f>'IA-Er'!G22</f>
        <v>U-shaped</v>
      </c>
      <c r="G30" s="221">
        <f>'IA-Er'!H22</f>
        <v>1.4142135623730951</v>
      </c>
      <c r="H30" s="6">
        <v>1</v>
      </c>
      <c r="I30" s="220">
        <f t="shared" si="11"/>
        <v>3.5355339059327376E-2</v>
      </c>
      <c r="J30" s="220">
        <f t="shared" si="12"/>
        <v>3.5355339059327376E-2</v>
      </c>
      <c r="K30" s="220">
        <f t="shared" si="13"/>
        <v>3.5355339059327376E-2</v>
      </c>
      <c r="L30" s="29"/>
      <c r="M30" s="20">
        <f t="shared" si="5"/>
        <v>1.25E-3</v>
      </c>
      <c r="N30" s="20">
        <f t="shared" si="6"/>
        <v>1.25E-3</v>
      </c>
      <c r="O30" s="20">
        <f t="shared" si="7"/>
        <v>1.25E-3</v>
      </c>
    </row>
    <row r="31" spans="1:15">
      <c r="A31" s="8" t="str">
        <f>'IA-Er'!B23</f>
        <v>A1-3</v>
      </c>
      <c r="B31" s="69" t="str">
        <f>'IA-Er'!C23</f>
        <v>Quality of quiet zone</v>
      </c>
      <c r="C31" s="221">
        <f>'IA-Er'!D23</f>
        <v>0.1</v>
      </c>
      <c r="D31" s="221">
        <f>'IA-Er'!E23</f>
        <v>0.1</v>
      </c>
      <c r="E31" s="221">
        <f>'IA-Er'!F23</f>
        <v>0.1</v>
      </c>
      <c r="F31" s="8" t="str">
        <f>'IA-Er'!G23</f>
        <v>Gaussian</v>
      </c>
      <c r="G31" s="221">
        <f>'IA-Er'!H23</f>
        <v>1</v>
      </c>
      <c r="H31" s="6">
        <v>1</v>
      </c>
      <c r="I31" s="220">
        <f t="shared" si="11"/>
        <v>0.1</v>
      </c>
      <c r="J31" s="220">
        <f t="shared" si="12"/>
        <v>0.1</v>
      </c>
      <c r="K31" s="220">
        <f t="shared" si="13"/>
        <v>0.1</v>
      </c>
      <c r="L31" s="29"/>
      <c r="M31" s="20">
        <f t="shared" si="5"/>
        <v>1.0000000000000002E-2</v>
      </c>
      <c r="N31" s="20">
        <f t="shared" si="6"/>
        <v>1.0000000000000002E-2</v>
      </c>
      <c r="O31" s="20">
        <f t="shared" si="7"/>
        <v>1.0000000000000002E-2</v>
      </c>
    </row>
    <row r="32" spans="1:15" ht="45">
      <c r="A32" s="8" t="str">
        <f>'IA-Er'!B24</f>
        <v>A1-4b</v>
      </c>
      <c r="B32" s="69" t="str">
        <f>'IA-Er'!C24</f>
        <v>Polarization mismatch between the reference antenna and the receiving antenna</v>
      </c>
      <c r="C32" s="221">
        <f>'IA-Er'!D24</f>
        <v>0.01</v>
      </c>
      <c r="D32" s="221">
        <f>'IA-Er'!E24</f>
        <v>0.01</v>
      </c>
      <c r="E32" s="221">
        <f>'IA-Er'!F24</f>
        <v>0.01</v>
      </c>
      <c r="F32" s="8" t="str">
        <f>'IA-Er'!G24</f>
        <v>Rectangular</v>
      </c>
      <c r="G32" s="221">
        <f>'IA-Er'!H24</f>
        <v>1.7320508075688772</v>
      </c>
      <c r="H32" s="6">
        <v>1</v>
      </c>
      <c r="I32" s="220">
        <f t="shared" si="11"/>
        <v>5.773502691896258E-3</v>
      </c>
      <c r="J32" s="220">
        <f t="shared" si="12"/>
        <v>5.773502691896258E-3</v>
      </c>
      <c r="K32" s="220">
        <f t="shared" si="13"/>
        <v>5.773502691896258E-3</v>
      </c>
      <c r="L32" s="29"/>
      <c r="M32" s="20">
        <f t="shared" si="5"/>
        <v>3.3333333333333335E-5</v>
      </c>
      <c r="N32" s="20">
        <f t="shared" si="6"/>
        <v>3.3333333333333335E-5</v>
      </c>
      <c r="O32" s="20">
        <f t="shared" si="7"/>
        <v>3.3333333333333335E-5</v>
      </c>
    </row>
    <row r="33" spans="1:17" ht="33.75">
      <c r="A33" s="8" t="str">
        <f>'IA-Er'!B25</f>
        <v>A1-5</v>
      </c>
      <c r="B33" s="69" t="str">
        <f>'IA-Er'!C25</f>
        <v>Mutual coupling between the reference antenna and the receiving antenna</v>
      </c>
      <c r="C33" s="221">
        <f>'IA-Er'!D25</f>
        <v>0</v>
      </c>
      <c r="D33" s="221">
        <f>'IA-Er'!E25</f>
        <v>0</v>
      </c>
      <c r="E33" s="221">
        <f>'IA-Er'!F25</f>
        <v>0</v>
      </c>
      <c r="F33" s="8" t="str">
        <f>'IA-Er'!G25</f>
        <v>Rectangular</v>
      </c>
      <c r="G33" s="221">
        <f>'IA-Er'!H25</f>
        <v>1.7320508075688772</v>
      </c>
      <c r="H33" s="6">
        <v>1</v>
      </c>
      <c r="I33" s="220">
        <f t="shared" si="11"/>
        <v>0</v>
      </c>
      <c r="J33" s="220">
        <f t="shared" si="12"/>
        <v>0</v>
      </c>
      <c r="K33" s="220">
        <f t="shared" si="13"/>
        <v>0</v>
      </c>
      <c r="L33" s="29"/>
      <c r="M33" s="20">
        <f t="shared" si="5"/>
        <v>0</v>
      </c>
      <c r="N33" s="20">
        <f t="shared" si="6"/>
        <v>0</v>
      </c>
      <c r="O33" s="20">
        <f t="shared" si="7"/>
        <v>0</v>
      </c>
    </row>
    <row r="34" spans="1:17">
      <c r="A34" s="8" t="str">
        <f>'IA-Er'!B26</f>
        <v>A1-6</v>
      </c>
      <c r="B34" s="69" t="str">
        <f>'IA-Er'!C26</f>
        <v>Phase curvature</v>
      </c>
      <c r="C34" s="221">
        <f>'IA-Er'!D26</f>
        <v>0.05</v>
      </c>
      <c r="D34" s="221">
        <f>'IA-Er'!E26</f>
        <v>0.05</v>
      </c>
      <c r="E34" s="221">
        <f>'IA-Er'!F26</f>
        <v>0.05</v>
      </c>
      <c r="F34" s="8" t="str">
        <f>'IA-Er'!G26</f>
        <v>Gaussian</v>
      </c>
      <c r="G34" s="221">
        <f>'IA-Er'!H26</f>
        <v>1</v>
      </c>
      <c r="H34" s="6">
        <v>1</v>
      </c>
      <c r="I34" s="220">
        <f t="shared" si="11"/>
        <v>0.05</v>
      </c>
      <c r="J34" s="220">
        <f t="shared" si="12"/>
        <v>0.05</v>
      </c>
      <c r="K34" s="220">
        <f t="shared" si="13"/>
        <v>0.05</v>
      </c>
      <c r="L34" s="29"/>
      <c r="M34" s="20">
        <f t="shared" si="5"/>
        <v>2.5000000000000005E-3</v>
      </c>
      <c r="N34" s="20">
        <f t="shared" si="6"/>
        <v>2.5000000000000005E-3</v>
      </c>
      <c r="O34" s="20">
        <f t="shared" si="7"/>
        <v>2.5000000000000005E-3</v>
      </c>
    </row>
    <row r="35" spans="1:17" ht="22.5">
      <c r="A35" s="8" t="str">
        <f>TE!A7</f>
        <v>C1-3</v>
      </c>
      <c r="B35" s="69" t="str">
        <f>TE!B7</f>
        <v>Uncertainty of the network analyzer</v>
      </c>
      <c r="C35" s="221">
        <f>TE!C7</f>
        <v>0.13</v>
      </c>
      <c r="D35" s="221">
        <f>TE!D7</f>
        <v>0.2</v>
      </c>
      <c r="E35" s="221">
        <f>TE!E7</f>
        <v>0.2</v>
      </c>
      <c r="F35" s="8" t="str">
        <f>TE!F7</f>
        <v>Gaussian</v>
      </c>
      <c r="G35" s="221">
        <f>TE!G7</f>
        <v>1</v>
      </c>
      <c r="H35" s="6">
        <v>1</v>
      </c>
      <c r="I35" s="220">
        <f t="shared" si="11"/>
        <v>0.13</v>
      </c>
      <c r="J35" s="220">
        <f t="shared" si="12"/>
        <v>0.2</v>
      </c>
      <c r="K35" s="220">
        <f t="shared" si="13"/>
        <v>0.2</v>
      </c>
      <c r="L35" s="29"/>
      <c r="M35" s="20">
        <f t="shared" si="5"/>
        <v>1.6900000000000002E-2</v>
      </c>
      <c r="N35" s="20">
        <f t="shared" si="6"/>
        <v>4.0000000000000008E-2</v>
      </c>
      <c r="O35" s="20">
        <f t="shared" si="7"/>
        <v>4.0000000000000008E-2</v>
      </c>
    </row>
    <row r="36" spans="1:17" ht="22.5">
      <c r="A36" s="8" t="str">
        <f>'IA-Er'!B28</f>
        <v>A1-12</v>
      </c>
      <c r="B36" s="69" t="str">
        <f>'IA-Er'!C28</f>
        <v>Influence of the reference antenna feed cable</v>
      </c>
      <c r="C36" s="221">
        <f>'IA-Er'!D28</f>
        <v>0.05</v>
      </c>
      <c r="D36" s="221">
        <f>'IA-Er'!E28</f>
        <v>0.05</v>
      </c>
      <c r="E36" s="221">
        <f>'IA-Er'!F28</f>
        <v>0.05</v>
      </c>
      <c r="F36" s="8" t="str">
        <f>'IA-Er'!G28</f>
        <v>Rectangular</v>
      </c>
      <c r="G36" s="221">
        <f>'IA-Er'!H28</f>
        <v>1.7320508075688772</v>
      </c>
      <c r="H36" s="6">
        <v>1</v>
      </c>
      <c r="I36" s="220">
        <f t="shared" si="11"/>
        <v>2.8867513459481291E-2</v>
      </c>
      <c r="J36" s="220">
        <f t="shared" si="12"/>
        <v>2.8867513459481291E-2</v>
      </c>
      <c r="K36" s="220">
        <f t="shared" si="13"/>
        <v>2.8867513459481291E-2</v>
      </c>
      <c r="L36" s="29"/>
      <c r="M36" s="20">
        <f t="shared" si="5"/>
        <v>8.333333333333335E-4</v>
      </c>
      <c r="N36" s="20">
        <f t="shared" si="6"/>
        <v>8.333333333333335E-4</v>
      </c>
      <c r="O36" s="20">
        <f t="shared" si="7"/>
        <v>8.333333333333335E-4</v>
      </c>
    </row>
    <row r="37" spans="1:17" ht="22.5">
      <c r="A37" s="8" t="str">
        <f>'IA-Er'!B29</f>
        <v>A1-13</v>
      </c>
      <c r="B37" s="69" t="str">
        <f>'IA-Er'!C29</f>
        <v>Reference antenna feed cable loss measurement uncertainty</v>
      </c>
      <c r="C37" s="221">
        <f>'IA-Er'!D29</f>
        <v>0.06</v>
      </c>
      <c r="D37" s="221">
        <f>'IA-Er'!E29</f>
        <v>0.06</v>
      </c>
      <c r="E37" s="221">
        <f>'IA-Er'!F29</f>
        <v>0.06</v>
      </c>
      <c r="F37" s="8" t="str">
        <f>'IA-Er'!G29</f>
        <v>Gaussian</v>
      </c>
      <c r="G37" s="221">
        <f>'IA-Er'!H29</f>
        <v>1</v>
      </c>
      <c r="H37" s="6">
        <v>1</v>
      </c>
      <c r="I37" s="220">
        <f t="shared" si="11"/>
        <v>0.06</v>
      </c>
      <c r="J37" s="220">
        <f t="shared" si="12"/>
        <v>0.06</v>
      </c>
      <c r="K37" s="220">
        <f t="shared" si="13"/>
        <v>0.06</v>
      </c>
      <c r="L37" s="29"/>
      <c r="M37" s="20">
        <f t="shared" si="5"/>
        <v>3.5999999999999999E-3</v>
      </c>
      <c r="N37" s="20">
        <f t="shared" si="6"/>
        <v>3.5999999999999999E-3</v>
      </c>
      <c r="O37" s="20">
        <f t="shared" si="7"/>
        <v>3.5999999999999999E-3</v>
      </c>
    </row>
    <row r="38" spans="1:17" ht="22.5">
      <c r="A38" s="8" t="str">
        <f>'IA-Er'!B30</f>
        <v>A1-14</v>
      </c>
      <c r="B38" s="69" t="str">
        <f>'IA-Er'!C30</f>
        <v>Influence of the receiving antenna feed cable</v>
      </c>
      <c r="C38" s="221">
        <f>'IA-Er'!D30</f>
        <v>0.05</v>
      </c>
      <c r="D38" s="221">
        <f>'IA-Er'!E30</f>
        <v>0.05</v>
      </c>
      <c r="E38" s="221">
        <f>'IA-Er'!F30</f>
        <v>0.05</v>
      </c>
      <c r="F38" s="8" t="str">
        <f>'IA-Er'!G30</f>
        <v>Rectangular</v>
      </c>
      <c r="G38" s="221">
        <f>'IA-Er'!H30</f>
        <v>1.7320508075688772</v>
      </c>
      <c r="H38" s="6">
        <v>1</v>
      </c>
      <c r="I38" s="220">
        <f t="shared" si="11"/>
        <v>2.8867513459481291E-2</v>
      </c>
      <c r="J38" s="220">
        <f t="shared" si="12"/>
        <v>2.8867513459481291E-2</v>
      </c>
      <c r="K38" s="220">
        <f t="shared" si="13"/>
        <v>2.8867513459481291E-2</v>
      </c>
      <c r="L38" s="29"/>
      <c r="M38" s="20">
        <f t="shared" si="5"/>
        <v>8.333333333333335E-4</v>
      </c>
      <c r="N38" s="20">
        <f t="shared" si="6"/>
        <v>8.333333333333335E-4</v>
      </c>
      <c r="O38" s="20">
        <f t="shared" si="7"/>
        <v>8.333333333333335E-4</v>
      </c>
    </row>
    <row r="39" spans="1:17" ht="22.5">
      <c r="A39" s="8" t="str">
        <f>TE!A8</f>
        <v>C1-4</v>
      </c>
      <c r="B39" s="69" t="str">
        <f>TE!B8</f>
        <v>Uncertainty of the absolute gain of the reference antenna</v>
      </c>
      <c r="C39" s="221">
        <f>TE!C8</f>
        <v>0.50229473419497439</v>
      </c>
      <c r="D39" s="221">
        <f>TE!D8</f>
        <v>0.4330127018922193</v>
      </c>
      <c r="E39" s="221">
        <f>TE!E8</f>
        <v>0.4330127018922193</v>
      </c>
      <c r="F39" s="8" t="str">
        <f>TE!F8</f>
        <v>Rectangular</v>
      </c>
      <c r="G39" s="221">
        <f>TE!G8</f>
        <v>1.7320508075688772</v>
      </c>
      <c r="H39" s="6">
        <v>1</v>
      </c>
      <c r="I39" s="220">
        <f t="shared" si="11"/>
        <v>0.28999999999999998</v>
      </c>
      <c r="J39" s="220">
        <f t="shared" si="12"/>
        <v>0.25</v>
      </c>
      <c r="K39" s="220">
        <f t="shared" si="13"/>
        <v>0.25</v>
      </c>
      <c r="L39" s="29"/>
      <c r="M39" s="20">
        <f t="shared" si="5"/>
        <v>8.4099999999999994E-2</v>
      </c>
      <c r="N39" s="20">
        <f t="shared" si="6"/>
        <v>6.25E-2</v>
      </c>
      <c r="O39" s="20">
        <f t="shared" si="7"/>
        <v>6.25E-2</v>
      </c>
    </row>
    <row r="40" spans="1:17" ht="22.5">
      <c r="A40" s="8" t="str">
        <f>'IA-Er'!B32</f>
        <v>A1-15</v>
      </c>
      <c r="B40" s="69" t="str">
        <f>'IA-Er'!C32</f>
        <v>Uncertainty of the absolute gain of the receiving antenna</v>
      </c>
      <c r="C40" s="221">
        <f>'IA-Er'!D32</f>
        <v>0</v>
      </c>
      <c r="D40" s="221">
        <f>'IA-Er'!E32</f>
        <v>0</v>
      </c>
      <c r="E40" s="221">
        <f>'IA-Er'!F32</f>
        <v>0</v>
      </c>
      <c r="F40" s="8" t="str">
        <f>'IA-Er'!G32</f>
        <v>Rectangular</v>
      </c>
      <c r="G40" s="221">
        <f>'IA-Er'!H32</f>
        <v>1.7320508075688772</v>
      </c>
      <c r="H40" s="6">
        <v>1</v>
      </c>
      <c r="I40" s="220">
        <f t="shared" si="11"/>
        <v>0</v>
      </c>
      <c r="J40" s="220">
        <f t="shared" si="12"/>
        <v>0</v>
      </c>
      <c r="K40" s="220">
        <f t="shared" si="13"/>
        <v>0</v>
      </c>
      <c r="L40" s="29"/>
      <c r="M40" s="20">
        <f t="shared" si="5"/>
        <v>0</v>
      </c>
      <c r="N40" s="20">
        <f t="shared" si="6"/>
        <v>0</v>
      </c>
      <c r="O40" s="20">
        <f t="shared" si="7"/>
        <v>0</v>
      </c>
    </row>
    <row r="41" spans="1:17">
      <c r="A41" s="389" t="s">
        <v>31</v>
      </c>
      <c r="B41" s="389"/>
      <c r="C41" s="389"/>
      <c r="D41" s="389"/>
      <c r="E41" s="389"/>
      <c r="F41" s="389"/>
      <c r="G41" s="389"/>
      <c r="H41" s="389"/>
      <c r="I41" s="7">
        <f t="shared" ref="I41:K42" si="14">M41</f>
        <v>0.44373415464667582</v>
      </c>
      <c r="J41" s="7">
        <f>N41</f>
        <v>0.53949050037975643</v>
      </c>
      <c r="K41" s="7">
        <f>O41</f>
        <v>0.53949050037975643</v>
      </c>
      <c r="L41" s="30"/>
      <c r="M41" s="20">
        <f>(SUM(M18:M40))^0.5</f>
        <v>0.44373415464667582</v>
      </c>
      <c r="N41" s="20">
        <f>(SUM(N18:N40))^0.5</f>
        <v>0.53949050037975643</v>
      </c>
      <c r="O41" s="20">
        <f>(SUM(O18:O40))^0.5</f>
        <v>0.53949050037975643</v>
      </c>
    </row>
    <row r="42" spans="1:17">
      <c r="A42" s="389" t="s">
        <v>130</v>
      </c>
      <c r="B42" s="389"/>
      <c r="C42" s="389"/>
      <c r="D42" s="389"/>
      <c r="E42" s="389"/>
      <c r="F42" s="389"/>
      <c r="G42" s="389"/>
      <c r="H42" s="389"/>
      <c r="I42" s="7">
        <f t="shared" si="14"/>
        <v>0.86971894310748454</v>
      </c>
      <c r="J42" s="7">
        <f t="shared" si="14"/>
        <v>1.0574013807443225</v>
      </c>
      <c r="K42" s="7">
        <f t="shared" si="14"/>
        <v>1.0574013807443225</v>
      </c>
      <c r="L42" s="30"/>
      <c r="M42" s="20">
        <f>M41*1.96</f>
        <v>0.86971894310748454</v>
      </c>
      <c r="N42" s="20">
        <f>N41*1.96</f>
        <v>1.0574013807443225</v>
      </c>
      <c r="O42" s="20">
        <f>O41*1.96</f>
        <v>1.0574013807443225</v>
      </c>
    </row>
    <row r="43" spans="1:17">
      <c r="A43" s="425" t="s">
        <v>148</v>
      </c>
      <c r="B43" s="425"/>
      <c r="C43" s="425"/>
      <c r="D43" s="425"/>
      <c r="E43" s="425"/>
      <c r="F43" s="425"/>
      <c r="G43" s="425"/>
      <c r="H43" s="425"/>
      <c r="I43" s="51">
        <v>0.75</v>
      </c>
      <c r="J43" s="51">
        <v>0.75</v>
      </c>
      <c r="K43" s="51">
        <v>0.75</v>
      </c>
    </row>
    <row r="44" spans="1:17">
      <c r="A44" s="425" t="s">
        <v>149</v>
      </c>
      <c r="B44" s="425"/>
      <c r="C44" s="425"/>
      <c r="D44" s="425"/>
      <c r="E44" s="425"/>
      <c r="F44" s="425"/>
      <c r="G44" s="425"/>
      <c r="H44" s="425"/>
      <c r="I44" s="63">
        <f>((I42^2)+(I43^2))^0.5</f>
        <v>1.1484385225165517</v>
      </c>
      <c r="J44" s="63">
        <f t="shared" ref="J44:K44" si="15">((J42^2)+(J43^2))^0.5</f>
        <v>1.2963786792446101</v>
      </c>
      <c r="K44" s="63">
        <f t="shared" si="15"/>
        <v>1.2963786792446101</v>
      </c>
      <c r="M44" s="201" t="s">
        <v>413</v>
      </c>
    </row>
    <row r="45" spans="1:17">
      <c r="A45" s="49"/>
      <c r="B45" s="49"/>
      <c r="C45" s="256"/>
      <c r="D45" s="256"/>
      <c r="E45" s="256"/>
      <c r="F45" s="49"/>
      <c r="G45" s="256"/>
      <c r="H45" s="49"/>
      <c r="I45" s="65"/>
      <c r="J45" s="65"/>
      <c r="K45" s="65"/>
      <c r="M45" s="201"/>
      <c r="Q45" s="209"/>
    </row>
    <row r="46" spans="1:17">
      <c r="A46" s="49"/>
      <c r="B46" s="219"/>
      <c r="C46" s="256"/>
      <c r="D46" s="256"/>
      <c r="E46" s="256"/>
      <c r="F46" s="49"/>
      <c r="G46" s="256"/>
      <c r="H46" s="49"/>
    </row>
    <row r="47" spans="1:17">
      <c r="A47" s="411" t="s">
        <v>489</v>
      </c>
      <c r="B47" s="411"/>
      <c r="C47" s="411"/>
      <c r="D47" s="411"/>
      <c r="E47" s="411"/>
      <c r="F47" s="411"/>
      <c r="G47" s="411"/>
      <c r="H47" s="411"/>
      <c r="I47" s="411"/>
      <c r="J47" s="411"/>
      <c r="K47" s="411"/>
    </row>
    <row r="48" spans="1:17">
      <c r="A48" s="395" t="s">
        <v>35</v>
      </c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M48" s="394" t="s">
        <v>103</v>
      </c>
      <c r="N48" s="394"/>
      <c r="O48" s="394"/>
    </row>
    <row r="49" spans="1:15">
      <c r="A49" s="382" t="s">
        <v>0</v>
      </c>
      <c r="B49" s="400" t="s">
        <v>1</v>
      </c>
      <c r="C49" s="383" t="s">
        <v>2</v>
      </c>
      <c r="D49" s="383"/>
      <c r="E49" s="383"/>
      <c r="F49" s="382" t="s">
        <v>3</v>
      </c>
      <c r="G49" s="383" t="s">
        <v>4</v>
      </c>
      <c r="H49" s="391" t="s">
        <v>5</v>
      </c>
      <c r="I49" s="384" t="s">
        <v>6</v>
      </c>
      <c r="J49" s="384"/>
      <c r="K49" s="384"/>
      <c r="L49" s="34"/>
      <c r="M49" s="394"/>
      <c r="N49" s="394"/>
      <c r="O49" s="394"/>
    </row>
    <row r="50" spans="1:15" ht="36.75" thickBot="1">
      <c r="A50" s="382"/>
      <c r="B50" s="400"/>
      <c r="C50" s="251" t="s">
        <v>508</v>
      </c>
      <c r="D50" s="252" t="s">
        <v>507</v>
      </c>
      <c r="E50" s="253" t="s">
        <v>509</v>
      </c>
      <c r="F50" s="382"/>
      <c r="G50" s="383"/>
      <c r="H50" s="391"/>
      <c r="I50" s="251" t="s">
        <v>508</v>
      </c>
      <c r="J50" s="252" t="s">
        <v>507</v>
      </c>
      <c r="K50" s="253" t="s">
        <v>509</v>
      </c>
      <c r="L50" s="35"/>
      <c r="M50" s="394"/>
      <c r="N50" s="394"/>
      <c r="O50" s="394"/>
    </row>
    <row r="51" spans="1:15">
      <c r="A51" s="387" t="s">
        <v>7</v>
      </c>
      <c r="B51" s="387"/>
      <c r="C51" s="387"/>
      <c r="D51" s="387"/>
      <c r="E51" s="387"/>
      <c r="F51" s="387"/>
      <c r="G51" s="387"/>
      <c r="H51" s="387"/>
      <c r="I51" s="387"/>
      <c r="J51" s="387"/>
      <c r="K51" s="254"/>
      <c r="L51" s="28"/>
      <c r="M51" s="19"/>
      <c r="N51" s="19"/>
      <c r="O51" s="19"/>
    </row>
    <row r="52" spans="1:15" ht="22.5">
      <c r="A52" s="8" t="str">
        <f>'CATR-Er'!B6</f>
        <v>A2-18</v>
      </c>
      <c r="B52" s="69" t="str">
        <f>'CATR-Er'!C6</f>
        <v>Misalignment DUT &amp; pointing error for TRP</v>
      </c>
      <c r="C52" s="221">
        <f>'CATR-Er'!D6</f>
        <v>0.3</v>
      </c>
      <c r="D52" s="221">
        <f>'CATR-Er'!E6</f>
        <v>0.3</v>
      </c>
      <c r="E52" s="221">
        <f>'CATR-Er'!F6</f>
        <v>0.3</v>
      </c>
      <c r="F52" s="142" t="str">
        <f>'CATR-Er'!G6</f>
        <v>Rectangular</v>
      </c>
      <c r="G52" s="221">
        <f>'CATR-Er'!H6</f>
        <v>1.7320508075688772</v>
      </c>
      <c r="H52" s="8">
        <v>1</v>
      </c>
      <c r="I52" s="220">
        <f t="shared" ref="I52:K56" si="16">C52/$G52</f>
        <v>0.17320508075688773</v>
      </c>
      <c r="J52" s="220">
        <f t="shared" si="16"/>
        <v>0.17320508075688773</v>
      </c>
      <c r="K52" s="220">
        <f t="shared" si="16"/>
        <v>0.17320508075688773</v>
      </c>
      <c r="L52" s="36"/>
      <c r="M52" s="20">
        <f>I52^2</f>
        <v>0.03</v>
      </c>
      <c r="N52" s="20">
        <f>J52^2</f>
        <v>0.03</v>
      </c>
      <c r="O52" s="20">
        <f>K52^2</f>
        <v>0.03</v>
      </c>
    </row>
    <row r="53" spans="1:15" ht="33.75">
      <c r="A53" s="16" t="str">
        <f>TE!A5</f>
        <v>C1-1</v>
      </c>
      <c r="B53" s="99" t="str">
        <f>TE!B5</f>
        <v>RF power measurement equipment (e.g. spectrum analyzer, power meter)</v>
      </c>
      <c r="C53" s="222">
        <f>TE!C5</f>
        <v>0.14000000000000001</v>
      </c>
      <c r="D53" s="222">
        <f>TE!D5</f>
        <v>0.26</v>
      </c>
      <c r="E53" s="222">
        <f>TE!E5</f>
        <v>0.26</v>
      </c>
      <c r="F53" s="126" t="str">
        <f>TE!F5</f>
        <v>Gaussian</v>
      </c>
      <c r="G53" s="222">
        <f>TE!G5</f>
        <v>1</v>
      </c>
      <c r="H53" s="8">
        <v>1</v>
      </c>
      <c r="I53" s="220">
        <f t="shared" si="16"/>
        <v>0.14000000000000001</v>
      </c>
      <c r="J53" s="220">
        <f t="shared" si="16"/>
        <v>0.26</v>
      </c>
      <c r="K53" s="220">
        <f t="shared" si="16"/>
        <v>0.26</v>
      </c>
      <c r="L53" s="36"/>
      <c r="M53" s="20">
        <f t="shared" ref="M53:O70" si="17">I53^2</f>
        <v>1.9600000000000003E-2</v>
      </c>
      <c r="N53" s="20">
        <f t="shared" si="17"/>
        <v>6.7600000000000007E-2</v>
      </c>
      <c r="O53" s="20">
        <f t="shared" si="17"/>
        <v>6.7600000000000007E-2</v>
      </c>
    </row>
    <row r="54" spans="1:15" ht="22.5">
      <c r="A54" s="8" t="str">
        <f>'CATR-Er'!B8</f>
        <v>A2-2a</v>
      </c>
      <c r="B54" s="69" t="str">
        <f>'CATR-Er'!C8</f>
        <v>Standing wave between DUT and test range antenna</v>
      </c>
      <c r="C54" s="221">
        <f>'CATR-Er'!D8</f>
        <v>0.21</v>
      </c>
      <c r="D54" s="221">
        <f>'CATR-Er'!E8</f>
        <v>0.21</v>
      </c>
      <c r="E54" s="221">
        <f>'CATR-Er'!F8</f>
        <v>0.21</v>
      </c>
      <c r="F54" s="8" t="str">
        <f>'CATR-Er'!G8</f>
        <v>U-shaped</v>
      </c>
      <c r="G54" s="221">
        <f>'CATR-Er'!H8</f>
        <v>1.4142135623730951</v>
      </c>
      <c r="H54" s="8">
        <v>1</v>
      </c>
      <c r="I54" s="220">
        <f t="shared" si="16"/>
        <v>0.14849242404917495</v>
      </c>
      <c r="J54" s="220">
        <f t="shared" si="16"/>
        <v>0.14849242404917495</v>
      </c>
      <c r="K54" s="220">
        <f t="shared" si="16"/>
        <v>0.14849242404917495</v>
      </c>
      <c r="L54" s="36"/>
      <c r="M54" s="20">
        <f t="shared" si="17"/>
        <v>2.2049999999999993E-2</v>
      </c>
      <c r="N54" s="20">
        <f t="shared" si="17"/>
        <v>2.2049999999999993E-2</v>
      </c>
      <c r="O54" s="20">
        <f t="shared" si="17"/>
        <v>2.2049999999999993E-2</v>
      </c>
    </row>
    <row r="55" spans="1:15" ht="45">
      <c r="A55" s="8" t="str">
        <f>'CATR-Er'!B9</f>
        <v>A2-3</v>
      </c>
      <c r="B55" s="69" t="str">
        <f>'CATR-Er'!C9</f>
        <v>RF leakage (SGH connector terminated &amp; test range antenna connector cable terminated)</v>
      </c>
      <c r="C55" s="221">
        <f>'CATR-Er'!D9</f>
        <v>1.1999999999999999E-3</v>
      </c>
      <c r="D55" s="221">
        <f>'CATR-Er'!E9</f>
        <v>1.1999999999999999E-3</v>
      </c>
      <c r="E55" s="221">
        <f>'CATR-Er'!F9</f>
        <v>1.1999999999999999E-3</v>
      </c>
      <c r="F55" s="8" t="str">
        <f>'CATR-Er'!G9</f>
        <v>Gaussian</v>
      </c>
      <c r="G55" s="221">
        <f>'CATR-Er'!H9</f>
        <v>1</v>
      </c>
      <c r="H55" s="8">
        <v>1</v>
      </c>
      <c r="I55" s="220">
        <f t="shared" si="16"/>
        <v>1.1999999999999999E-3</v>
      </c>
      <c r="J55" s="220">
        <f t="shared" si="16"/>
        <v>1.1999999999999999E-3</v>
      </c>
      <c r="K55" s="220">
        <f t="shared" si="16"/>
        <v>1.1999999999999999E-3</v>
      </c>
      <c r="L55" s="36"/>
      <c r="M55" s="20">
        <f t="shared" si="17"/>
        <v>1.4399999999999998E-6</v>
      </c>
      <c r="N55" s="20">
        <f t="shared" si="17"/>
        <v>1.4399999999999998E-6</v>
      </c>
      <c r="O55" s="20">
        <f t="shared" si="17"/>
        <v>1.4399999999999998E-6</v>
      </c>
    </row>
    <row r="56" spans="1:15">
      <c r="A56" s="8" t="str">
        <f>'CATR-Er'!B10</f>
        <v>A2-4a</v>
      </c>
      <c r="B56" s="69" t="str">
        <f>'CATR-Er'!C10</f>
        <v>QZ ripple DUT</v>
      </c>
      <c r="C56" s="221">
        <f>'CATR-Er'!D10</f>
        <v>9.2799999999999994E-2</v>
      </c>
      <c r="D56" s="221">
        <f>'CATR-Er'!E10</f>
        <v>9.2799999999999994E-2</v>
      </c>
      <c r="E56" s="221">
        <f>'CATR-Er'!F10</f>
        <v>9.2799999999999994E-2</v>
      </c>
      <c r="F56" s="8" t="str">
        <f>'CATR-Er'!G10</f>
        <v xml:space="preserve">Gaussian </v>
      </c>
      <c r="G56" s="221">
        <f>'CATR-Er'!H10</f>
        <v>1</v>
      </c>
      <c r="H56" s="8">
        <v>1</v>
      </c>
      <c r="I56" s="220">
        <f t="shared" si="16"/>
        <v>9.2799999999999994E-2</v>
      </c>
      <c r="J56" s="220">
        <f t="shared" si="16"/>
        <v>9.2799999999999994E-2</v>
      </c>
      <c r="K56" s="220">
        <f t="shared" si="16"/>
        <v>9.2799999999999994E-2</v>
      </c>
      <c r="L56" s="36"/>
      <c r="M56" s="20">
        <f t="shared" si="17"/>
        <v>8.6118399999999991E-3</v>
      </c>
      <c r="N56" s="20">
        <f t="shared" si="17"/>
        <v>8.6118399999999991E-3</v>
      </c>
      <c r="O56" s="20">
        <f t="shared" si="17"/>
        <v>8.6118399999999991E-3</v>
      </c>
    </row>
    <row r="57" spans="1:15">
      <c r="A57" s="8" t="str">
        <f>'CATR-Er'!B12</f>
        <v>A2-12</v>
      </c>
      <c r="B57" s="69" t="str">
        <f>'CATR-Er'!C12</f>
        <v>Frequency flatness</v>
      </c>
      <c r="C57" s="221">
        <f>'CATR-Er'!D12</f>
        <v>0.25</v>
      </c>
      <c r="D57" s="221">
        <f>'CATR-Er'!E12</f>
        <v>0.25</v>
      </c>
      <c r="E57" s="221">
        <f>'CATR-Er'!F12</f>
        <v>0.25</v>
      </c>
      <c r="F57" s="8" t="str">
        <f>'CATR-Er'!G12</f>
        <v xml:space="preserve">Gaussian </v>
      </c>
      <c r="G57" s="221">
        <f>'CATR-Er'!H12</f>
        <v>1</v>
      </c>
      <c r="H57" s="8">
        <v>1</v>
      </c>
      <c r="I57" s="220">
        <f t="shared" ref="I57" si="18">C57/$G57</f>
        <v>0.25</v>
      </c>
      <c r="J57" s="220">
        <f t="shared" ref="J57" si="19">D57/$G57</f>
        <v>0.25</v>
      </c>
      <c r="K57" s="220">
        <f t="shared" ref="K57" si="20">E57/$G57</f>
        <v>0.25</v>
      </c>
      <c r="L57" s="36"/>
      <c r="M57" s="20">
        <f t="shared" ref="M57" si="21">I57^2</f>
        <v>6.25E-2</v>
      </c>
      <c r="N57" s="20">
        <f t="shared" ref="N57" si="22">J57^2</f>
        <v>6.25E-2</v>
      </c>
      <c r="O57" s="20">
        <f t="shared" ref="O57" si="23">K57^2</f>
        <v>6.25E-2</v>
      </c>
    </row>
    <row r="58" spans="1:15">
      <c r="A58" s="387" t="s">
        <v>19</v>
      </c>
      <c r="B58" s="387"/>
      <c r="C58" s="387"/>
      <c r="D58" s="387"/>
      <c r="E58" s="387"/>
      <c r="F58" s="387"/>
      <c r="G58" s="387"/>
      <c r="H58" s="387"/>
      <c r="I58" s="387"/>
      <c r="J58" s="387"/>
      <c r="K58" s="254"/>
      <c r="L58" s="28"/>
      <c r="M58" s="20">
        <f t="shared" si="17"/>
        <v>0</v>
      </c>
      <c r="N58" s="20">
        <f t="shared" si="17"/>
        <v>0</v>
      </c>
      <c r="O58" s="20">
        <f t="shared" si="17"/>
        <v>0</v>
      </c>
    </row>
    <row r="59" spans="1:15" ht="22.5">
      <c r="A59" s="8" t="str">
        <f>TE!A7</f>
        <v>C1-3</v>
      </c>
      <c r="B59" s="69" t="str">
        <f>TE!B7</f>
        <v>Uncertainty of the network analyzer</v>
      </c>
      <c r="C59" s="221">
        <f>TE!C7</f>
        <v>0.13</v>
      </c>
      <c r="D59" s="221">
        <f>TE!D7</f>
        <v>0.2</v>
      </c>
      <c r="E59" s="221">
        <f>TE!E7</f>
        <v>0.2</v>
      </c>
      <c r="F59" s="8" t="str">
        <f>TE!F7</f>
        <v>Gaussian</v>
      </c>
      <c r="G59" s="221">
        <f>TE!G7</f>
        <v>1</v>
      </c>
      <c r="H59" s="8">
        <v>1</v>
      </c>
      <c r="I59" s="220">
        <f t="shared" ref="I59:K70" si="24">C59/$G59</f>
        <v>0.13</v>
      </c>
      <c r="J59" s="220">
        <f t="shared" si="24"/>
        <v>0.2</v>
      </c>
      <c r="K59" s="220">
        <f t="shared" si="24"/>
        <v>0.2</v>
      </c>
      <c r="L59" s="36"/>
      <c r="M59" s="20">
        <f t="shared" si="17"/>
        <v>1.6900000000000002E-2</v>
      </c>
      <c r="N59" s="20">
        <f t="shared" si="17"/>
        <v>4.0000000000000008E-2</v>
      </c>
      <c r="O59" s="20">
        <f t="shared" si="17"/>
        <v>4.0000000000000008E-2</v>
      </c>
    </row>
    <row r="60" spans="1:15">
      <c r="A60" s="8" t="str">
        <f>'CATR-Er'!B21</f>
        <v>A2-5</v>
      </c>
      <c r="B60" s="69" t="str">
        <f>'CATR-Er'!C21</f>
        <v>Mismatch of receiver chain</v>
      </c>
      <c r="C60" s="221">
        <f>'CATR-Er'!D21</f>
        <v>0.127</v>
      </c>
      <c r="D60" s="221">
        <f>'CATR-Er'!E21</f>
        <v>0.32500000000000001</v>
      </c>
      <c r="E60" s="221">
        <f>'CATR-Er'!F21</f>
        <v>0.32500000000000001</v>
      </c>
      <c r="F60" s="8" t="str">
        <f>'CATR-Er'!G21</f>
        <v>U-shaped</v>
      </c>
      <c r="G60" s="221">
        <f>'CATR-Er'!H21</f>
        <v>1.4142135623730951</v>
      </c>
      <c r="H60" s="8">
        <v>1</v>
      </c>
      <c r="I60" s="220">
        <f t="shared" si="24"/>
        <v>8.9802561210691537E-2</v>
      </c>
      <c r="J60" s="220">
        <f t="shared" si="24"/>
        <v>0.22980970388562794</v>
      </c>
      <c r="K60" s="220">
        <f t="shared" si="24"/>
        <v>0.22980970388562794</v>
      </c>
      <c r="L60" s="36"/>
      <c r="M60" s="20">
        <f t="shared" si="17"/>
        <v>8.0645000000000005E-3</v>
      </c>
      <c r="N60" s="20">
        <f t="shared" si="17"/>
        <v>5.2812499999999998E-2</v>
      </c>
      <c r="O60" s="20">
        <f t="shared" si="17"/>
        <v>5.2812499999999998E-2</v>
      </c>
    </row>
    <row r="61" spans="1:15" ht="22.5">
      <c r="A61" s="8" t="str">
        <f>'CATR-Er'!B22</f>
        <v>A2-6</v>
      </c>
      <c r="B61" s="69" t="str">
        <f>'CATR-Er'!C22</f>
        <v>Insertion loss variation of receiver chain</v>
      </c>
      <c r="C61" s="221">
        <f>'CATR-Er'!D22</f>
        <v>0.18</v>
      </c>
      <c r="D61" s="221">
        <f>'CATR-Er'!E22</f>
        <v>0.18</v>
      </c>
      <c r="E61" s="221">
        <f>'CATR-Er'!F22</f>
        <v>0.18</v>
      </c>
      <c r="F61" s="8" t="str">
        <f>'CATR-Er'!G22</f>
        <v>Rectangular</v>
      </c>
      <c r="G61" s="221">
        <f>'CATR-Er'!H22</f>
        <v>1.7320508075688772</v>
      </c>
      <c r="H61" s="8">
        <v>1</v>
      </c>
      <c r="I61" s="220">
        <f t="shared" si="24"/>
        <v>0.10392304845413264</v>
      </c>
      <c r="J61" s="220">
        <f t="shared" si="24"/>
        <v>0.10392304845413264</v>
      </c>
      <c r="K61" s="220">
        <f t="shared" si="24"/>
        <v>0.10392304845413264</v>
      </c>
      <c r="L61" s="36"/>
      <c r="M61" s="20">
        <f t="shared" si="17"/>
        <v>1.0800000000000001E-2</v>
      </c>
      <c r="N61" s="20">
        <f t="shared" si="17"/>
        <v>1.0800000000000001E-2</v>
      </c>
      <c r="O61" s="20">
        <f t="shared" si="17"/>
        <v>1.0800000000000001E-2</v>
      </c>
    </row>
    <row r="62" spans="1:15" ht="45">
      <c r="A62" s="8" t="str">
        <f>'CATR-Er'!B9</f>
        <v>A2-3</v>
      </c>
      <c r="B62" s="69" t="str">
        <f>'CATR-Er'!C9</f>
        <v>RF leakage (SGH connector terminated &amp; test range antenna connector cable terminated)</v>
      </c>
      <c r="C62" s="221">
        <f>'CATR-Er'!D9</f>
        <v>1.1999999999999999E-3</v>
      </c>
      <c r="D62" s="221">
        <f>'CATR-Er'!E9</f>
        <v>1.1999999999999999E-3</v>
      </c>
      <c r="E62" s="221">
        <f>'CATR-Er'!F9</f>
        <v>1.1999999999999999E-3</v>
      </c>
      <c r="F62" s="8" t="str">
        <f>'CATR-Er'!G9</f>
        <v>Gaussian</v>
      </c>
      <c r="G62" s="221">
        <f>'CATR-Er'!H9</f>
        <v>1</v>
      </c>
      <c r="H62" s="8">
        <v>1</v>
      </c>
      <c r="I62" s="220">
        <f t="shared" si="24"/>
        <v>1.1999999999999999E-3</v>
      </c>
      <c r="J62" s="220">
        <f t="shared" si="24"/>
        <v>1.1999999999999999E-3</v>
      </c>
      <c r="K62" s="220">
        <f t="shared" si="24"/>
        <v>1.1999999999999999E-3</v>
      </c>
      <c r="L62" s="36"/>
      <c r="M62" s="20">
        <f t="shared" si="17"/>
        <v>1.4399999999999998E-6</v>
      </c>
      <c r="N62" s="20">
        <f t="shared" si="17"/>
        <v>1.4399999999999998E-6</v>
      </c>
      <c r="O62" s="20">
        <f t="shared" si="17"/>
        <v>1.4399999999999998E-6</v>
      </c>
    </row>
    <row r="63" spans="1:15" ht="22.5">
      <c r="A63" s="8" t="str">
        <f>'CATR-Er'!B24</f>
        <v>A2-7</v>
      </c>
      <c r="B63" s="69" t="str">
        <f>'CATR-Er'!C24</f>
        <v>Influence of the calibration antenna feed cable:</v>
      </c>
      <c r="C63" s="221">
        <f>'CATR-Er'!D24</f>
        <v>2.1999999999999999E-2</v>
      </c>
      <c r="D63" s="221">
        <f>'CATR-Er'!E24</f>
        <v>2.1999999999999999E-2</v>
      </c>
      <c r="E63" s="221">
        <f>'CATR-Er'!F24</f>
        <v>2.1999999999999999E-2</v>
      </c>
      <c r="F63" s="8" t="str">
        <f>'CATR-Er'!G24</f>
        <v>U-shaped</v>
      </c>
      <c r="G63" s="221">
        <f>'CATR-Er'!H24</f>
        <v>1.4142135623730951</v>
      </c>
      <c r="H63" s="8">
        <v>1</v>
      </c>
      <c r="I63" s="220">
        <f t="shared" si="24"/>
        <v>1.5556349186104044E-2</v>
      </c>
      <c r="J63" s="220">
        <f t="shared" si="24"/>
        <v>1.5556349186104044E-2</v>
      </c>
      <c r="K63" s="220">
        <f t="shared" si="24"/>
        <v>1.5556349186104044E-2</v>
      </c>
      <c r="L63" s="36"/>
      <c r="M63" s="20">
        <f t="shared" si="17"/>
        <v>2.4199999999999995E-4</v>
      </c>
      <c r="N63" s="20">
        <f t="shared" si="17"/>
        <v>2.4199999999999995E-4</v>
      </c>
      <c r="O63" s="20">
        <f t="shared" si="17"/>
        <v>2.4199999999999995E-4</v>
      </c>
    </row>
    <row r="64" spans="1:15" ht="22.5">
      <c r="A64" s="8" t="str">
        <f>TE!A8</f>
        <v>C1-4</v>
      </c>
      <c r="B64" s="69" t="str">
        <f>TE!B8</f>
        <v>Uncertainty of the absolute gain of the reference antenna</v>
      </c>
      <c r="C64" s="221">
        <f>TE!C8</f>
        <v>0.50229473419497439</v>
      </c>
      <c r="D64" s="221">
        <f>TE!D8</f>
        <v>0.4330127018922193</v>
      </c>
      <c r="E64" s="221">
        <f>TE!E8</f>
        <v>0.4330127018922193</v>
      </c>
      <c r="F64" s="8" t="str">
        <f>TE!F8</f>
        <v>Rectangular</v>
      </c>
      <c r="G64" s="221">
        <f>TE!G8</f>
        <v>1.7320508075688772</v>
      </c>
      <c r="H64" s="8">
        <v>1</v>
      </c>
      <c r="I64" s="220">
        <f t="shared" si="24"/>
        <v>0.28999999999999998</v>
      </c>
      <c r="J64" s="220">
        <f t="shared" si="24"/>
        <v>0.25</v>
      </c>
      <c r="K64" s="220">
        <f t="shared" si="24"/>
        <v>0.25</v>
      </c>
      <c r="L64" s="36"/>
      <c r="M64" s="20">
        <f t="shared" si="17"/>
        <v>8.4099999999999994E-2</v>
      </c>
      <c r="N64" s="20">
        <f t="shared" si="17"/>
        <v>6.25E-2</v>
      </c>
      <c r="O64" s="20">
        <f t="shared" si="17"/>
        <v>6.25E-2</v>
      </c>
    </row>
    <row r="65" spans="1:17" ht="22.5">
      <c r="A65" s="8" t="str">
        <f>'CATR-Er'!B26</f>
        <v>A2-8</v>
      </c>
      <c r="B65" s="69" t="str">
        <f>'CATR-Er'!C26</f>
        <v>Misalignment positioning system</v>
      </c>
      <c r="C65" s="221">
        <f>'CATR-Er'!D26</f>
        <v>0</v>
      </c>
      <c r="D65" s="221">
        <f>'CATR-Er'!E26</f>
        <v>0</v>
      </c>
      <c r="E65" s="221">
        <f>'CATR-Er'!F26</f>
        <v>0</v>
      </c>
      <c r="F65" s="8" t="str">
        <f>'CATR-Er'!G26</f>
        <v xml:space="preserve">Exp. normal </v>
      </c>
      <c r="G65" s="221">
        <f>'CATR-Er'!H26</f>
        <v>2</v>
      </c>
      <c r="H65" s="8">
        <v>1</v>
      </c>
      <c r="I65" s="220">
        <f t="shared" si="24"/>
        <v>0</v>
      </c>
      <c r="J65" s="220">
        <f t="shared" si="24"/>
        <v>0</v>
      </c>
      <c r="K65" s="220">
        <f t="shared" si="24"/>
        <v>0</v>
      </c>
      <c r="L65" s="36"/>
      <c r="M65" s="20">
        <f t="shared" si="17"/>
        <v>0</v>
      </c>
      <c r="N65" s="20">
        <f t="shared" si="17"/>
        <v>0</v>
      </c>
      <c r="O65" s="20">
        <f t="shared" si="17"/>
        <v>0</v>
      </c>
    </row>
    <row r="66" spans="1:17" ht="33.75">
      <c r="A66" s="8" t="str">
        <f>'CATR-Er'!B27</f>
        <v>A2-1b</v>
      </c>
      <c r="B66" s="69" t="str">
        <f>'CATR-Er'!C27</f>
        <v>Misalignment of calibration antenna and test range antenna</v>
      </c>
      <c r="C66" s="221">
        <f>'CATR-Er'!D27</f>
        <v>0.5</v>
      </c>
      <c r="D66" s="221">
        <f>'CATR-Er'!E27</f>
        <v>0.5</v>
      </c>
      <c r="E66" s="221">
        <f>'CATR-Er'!F27</f>
        <v>0.5</v>
      </c>
      <c r="F66" s="8" t="str">
        <f>'CATR-Er'!G27</f>
        <v>Exp. normal</v>
      </c>
      <c r="G66" s="221">
        <f>'CATR-Er'!H27</f>
        <v>2</v>
      </c>
      <c r="H66" s="8">
        <v>1</v>
      </c>
      <c r="I66" s="220">
        <f t="shared" si="24"/>
        <v>0.25</v>
      </c>
      <c r="J66" s="220">
        <f t="shared" si="24"/>
        <v>0.25</v>
      </c>
      <c r="K66" s="220">
        <f t="shared" si="24"/>
        <v>0.25</v>
      </c>
      <c r="L66" s="36"/>
      <c r="M66" s="20">
        <f t="shared" si="17"/>
        <v>6.25E-2</v>
      </c>
      <c r="N66" s="20">
        <f t="shared" si="17"/>
        <v>6.25E-2</v>
      </c>
      <c r="O66" s="20">
        <f t="shared" si="17"/>
        <v>6.25E-2</v>
      </c>
    </row>
    <row r="67" spans="1:17">
      <c r="A67" s="8" t="str">
        <f>'CATR-Er'!B28</f>
        <v>A2-9</v>
      </c>
      <c r="B67" s="69" t="str">
        <f>'CATR-Er'!C28</f>
        <v>Rotary Joints</v>
      </c>
      <c r="C67" s="221">
        <f>'CATR-Er'!D28</f>
        <v>4.8000000000000001E-2</v>
      </c>
      <c r="D67" s="221">
        <f>'CATR-Er'!E28</f>
        <v>4.8000000000000001E-2</v>
      </c>
      <c r="E67" s="221">
        <f>'CATR-Er'!F28</f>
        <v>4.8000000000000001E-2</v>
      </c>
      <c r="F67" s="8" t="str">
        <f>'CATR-Er'!G28</f>
        <v>U-shaped</v>
      </c>
      <c r="G67" s="221">
        <f>'CATR-Er'!H28</f>
        <v>1.4142135623730951</v>
      </c>
      <c r="H67" s="8">
        <v>1</v>
      </c>
      <c r="I67" s="220">
        <f t="shared" si="24"/>
        <v>3.3941125496954279E-2</v>
      </c>
      <c r="J67" s="220">
        <f t="shared" si="24"/>
        <v>3.3941125496954279E-2</v>
      </c>
      <c r="K67" s="220">
        <f t="shared" si="24"/>
        <v>3.3941125496954279E-2</v>
      </c>
      <c r="L67" s="36"/>
      <c r="M67" s="20">
        <f t="shared" si="17"/>
        <v>1.1519999999999998E-3</v>
      </c>
      <c r="N67" s="20">
        <f t="shared" si="17"/>
        <v>1.1519999999999998E-3</v>
      </c>
      <c r="O67" s="20">
        <f t="shared" si="17"/>
        <v>1.1519999999999998E-3</v>
      </c>
    </row>
    <row r="68" spans="1:17" ht="33.75">
      <c r="A68" s="8" t="str">
        <f>'CATR-Er'!B29</f>
        <v>A2-2b</v>
      </c>
      <c r="B68" s="69" t="str">
        <f>'CATR-Er'!C29</f>
        <v>Standing wave between calibration antenna and test range antenna</v>
      </c>
      <c r="C68" s="221">
        <f>'CATR-Er'!D29</f>
        <v>0.09</v>
      </c>
      <c r="D68" s="221">
        <f>'CATR-Er'!E29</f>
        <v>0.09</v>
      </c>
      <c r="E68" s="221">
        <f>'CATR-Er'!F29</f>
        <v>0.09</v>
      </c>
      <c r="F68" s="8" t="str">
        <f>'CATR-Er'!G29</f>
        <v>U-shaped</v>
      </c>
      <c r="G68" s="221">
        <f>'CATR-Er'!H29</f>
        <v>1.4142135623730951</v>
      </c>
      <c r="H68" s="8">
        <v>1</v>
      </c>
      <c r="I68" s="220">
        <f t="shared" si="24"/>
        <v>6.3639610306789274E-2</v>
      </c>
      <c r="J68" s="220">
        <f t="shared" si="24"/>
        <v>6.3639610306789274E-2</v>
      </c>
      <c r="K68" s="220">
        <f t="shared" si="24"/>
        <v>6.3639610306789274E-2</v>
      </c>
      <c r="L68" s="36"/>
      <c r="M68" s="20">
        <f t="shared" si="17"/>
        <v>4.0499999999999998E-3</v>
      </c>
      <c r="N68" s="20">
        <f t="shared" si="17"/>
        <v>4.0499999999999998E-3</v>
      </c>
      <c r="O68" s="20">
        <f t="shared" si="17"/>
        <v>4.0499999999999998E-3</v>
      </c>
    </row>
    <row r="69" spans="1:17">
      <c r="A69" s="8" t="str">
        <f>'CATR-Er'!B30</f>
        <v>A2-4b</v>
      </c>
      <c r="B69" s="69" t="str">
        <f>'CATR-Er'!C30</f>
        <v>QZ ripple calibration antenna</v>
      </c>
      <c r="C69" s="221">
        <f>'CATR-Er'!D30</f>
        <v>8.9999999999999993E-3</v>
      </c>
      <c r="D69" s="221">
        <f>'CATR-Er'!E30</f>
        <v>8.9999999999999993E-3</v>
      </c>
      <c r="E69" s="221">
        <f>'CATR-Er'!F30</f>
        <v>8.9999999999999993E-3</v>
      </c>
      <c r="F69" s="8" t="str">
        <f>'CATR-Er'!G30</f>
        <v>Gaussian</v>
      </c>
      <c r="G69" s="221">
        <f>'CATR-Er'!H30</f>
        <v>1</v>
      </c>
      <c r="H69" s="8">
        <v>1</v>
      </c>
      <c r="I69" s="220">
        <f t="shared" si="24"/>
        <v>8.9999999999999993E-3</v>
      </c>
      <c r="J69" s="220">
        <f t="shared" si="24"/>
        <v>8.9999999999999993E-3</v>
      </c>
      <c r="K69" s="220">
        <f t="shared" si="24"/>
        <v>8.9999999999999993E-3</v>
      </c>
      <c r="L69" s="36"/>
      <c r="M69" s="20">
        <f t="shared" si="17"/>
        <v>8.099999999999999E-5</v>
      </c>
      <c r="N69" s="20">
        <f t="shared" si="17"/>
        <v>8.099999999999999E-5</v>
      </c>
      <c r="O69" s="20">
        <f t="shared" si="17"/>
        <v>8.099999999999999E-5</v>
      </c>
    </row>
    <row r="70" spans="1:17" ht="22.5">
      <c r="A70" s="8" t="str">
        <f>'CATR-Er'!B31</f>
        <v>A2-11</v>
      </c>
      <c r="B70" s="69" t="str">
        <f>'CATR-Er'!C31</f>
        <v>Switching uncertainty</v>
      </c>
      <c r="C70" s="221">
        <f>'CATR-Er'!D31</f>
        <v>0.26</v>
      </c>
      <c r="D70" s="221">
        <f>'CATR-Er'!E31</f>
        <v>0.26</v>
      </c>
      <c r="E70" s="221">
        <f>'CATR-Er'!F31</f>
        <v>0.26</v>
      </c>
      <c r="F70" s="8" t="str">
        <f>'CATR-Er'!G31</f>
        <v>Rectangular</v>
      </c>
      <c r="G70" s="221">
        <f>'CATR-Er'!H31</f>
        <v>1.7320508075688772</v>
      </c>
      <c r="H70" s="8">
        <v>1</v>
      </c>
      <c r="I70" s="220">
        <f t="shared" si="24"/>
        <v>0.15011106998930271</v>
      </c>
      <c r="J70" s="220">
        <f t="shared" si="24"/>
        <v>0.15011106998930271</v>
      </c>
      <c r="K70" s="220">
        <f t="shared" si="24"/>
        <v>0.15011106998930271</v>
      </c>
      <c r="L70" s="36"/>
      <c r="M70" s="20">
        <f t="shared" si="17"/>
        <v>2.2533333333333336E-2</v>
      </c>
      <c r="N70" s="20">
        <f t="shared" si="17"/>
        <v>2.2533333333333336E-2</v>
      </c>
      <c r="O70" s="20">
        <f t="shared" si="17"/>
        <v>2.2533333333333336E-2</v>
      </c>
    </row>
    <row r="71" spans="1:17">
      <c r="A71" s="389" t="s">
        <v>31</v>
      </c>
      <c r="B71" s="389"/>
      <c r="C71" s="389"/>
      <c r="D71" s="389"/>
      <c r="E71" s="389"/>
      <c r="F71" s="389"/>
      <c r="G71" s="389"/>
      <c r="H71" s="389"/>
      <c r="I71" s="31">
        <f t="shared" ref="I71:K72" si="25">M71</f>
        <v>0.59429584663981394</v>
      </c>
      <c r="J71" s="31">
        <f>N71</f>
        <v>0.66890623657829151</v>
      </c>
      <c r="K71" s="7">
        <f>O71</f>
        <v>0.66890623657829151</v>
      </c>
      <c r="L71" s="30"/>
      <c r="M71" s="20">
        <f>(SUM(M52:M70))^0.5</f>
        <v>0.59429584663981394</v>
      </c>
      <c r="N71" s="20">
        <f>(SUM(N52:N70))^0.5</f>
        <v>0.66890623657829151</v>
      </c>
      <c r="O71" s="20">
        <f>(SUM(O52:O70))^0.5</f>
        <v>0.66890623657829151</v>
      </c>
    </row>
    <row r="72" spans="1:17">
      <c r="A72" s="389" t="s">
        <v>32</v>
      </c>
      <c r="B72" s="389"/>
      <c r="C72" s="389"/>
      <c r="D72" s="389"/>
      <c r="E72" s="389"/>
      <c r="F72" s="389"/>
      <c r="G72" s="389"/>
      <c r="H72" s="389"/>
      <c r="I72" s="31">
        <f t="shared" si="25"/>
        <v>1.1648198594140353</v>
      </c>
      <c r="J72" s="31">
        <f t="shared" si="25"/>
        <v>1.3110562236934513</v>
      </c>
      <c r="K72" s="7">
        <f t="shared" si="25"/>
        <v>1.3110562236934513</v>
      </c>
      <c r="L72" s="30"/>
      <c r="M72" s="20">
        <f>M71*1.96</f>
        <v>1.1648198594140353</v>
      </c>
      <c r="N72" s="20">
        <f>N71*1.96</f>
        <v>1.3110562236934513</v>
      </c>
      <c r="O72" s="20">
        <f>O71*1.96</f>
        <v>1.3110562236934513</v>
      </c>
    </row>
    <row r="73" spans="1:17">
      <c r="A73" s="425" t="s">
        <v>148</v>
      </c>
      <c r="B73" s="425"/>
      <c r="C73" s="425"/>
      <c r="D73" s="425"/>
      <c r="E73" s="425"/>
      <c r="F73" s="425"/>
      <c r="G73" s="425"/>
      <c r="H73" s="425"/>
      <c r="I73" s="67">
        <v>0.75</v>
      </c>
      <c r="J73" s="67">
        <v>0.75</v>
      </c>
      <c r="K73" s="51">
        <v>0.75</v>
      </c>
      <c r="L73" s="30"/>
      <c r="M73" s="18"/>
      <c r="N73" s="18"/>
      <c r="O73" s="18"/>
      <c r="Q73" s="276" t="s">
        <v>533</v>
      </c>
    </row>
    <row r="74" spans="1:17">
      <c r="A74" s="425" t="s">
        <v>149</v>
      </c>
      <c r="B74" s="425"/>
      <c r="C74" s="425"/>
      <c r="D74" s="425"/>
      <c r="E74" s="425"/>
      <c r="F74" s="425"/>
      <c r="G74" s="425"/>
      <c r="H74" s="425"/>
      <c r="I74" s="67">
        <f>((I72^2)+(I73^2))^0.5</f>
        <v>1.3853899468688708</v>
      </c>
      <c r="J74" s="67">
        <f t="shared" ref="J74:K74" si="26">((J72^2)+(J73^2))^0.5</f>
        <v>1.5104199487842225</v>
      </c>
      <c r="K74" s="51">
        <f t="shared" si="26"/>
        <v>1.5104199487842225</v>
      </c>
      <c r="L74" s="30"/>
      <c r="M74" s="202" t="s">
        <v>414</v>
      </c>
      <c r="N74" s="18"/>
      <c r="O74" s="18"/>
    </row>
    <row r="75" spans="1:17">
      <c r="I75" s="255"/>
      <c r="J75" s="255"/>
    </row>
    <row r="76" spans="1:17">
      <c r="I76" s="255"/>
      <c r="J76" s="255"/>
      <c r="Q76" s="209"/>
    </row>
    <row r="77" spans="1:17">
      <c r="A77" s="411" t="s">
        <v>491</v>
      </c>
      <c r="B77" s="411"/>
      <c r="C77" s="411"/>
      <c r="D77" s="411"/>
      <c r="E77" s="411"/>
      <c r="F77" s="411"/>
      <c r="G77" s="411"/>
      <c r="H77" s="411"/>
      <c r="I77" s="411"/>
      <c r="J77" s="411"/>
      <c r="K77" s="411"/>
    </row>
    <row r="78" spans="1:17">
      <c r="A78" s="397" t="s">
        <v>85</v>
      </c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M78" s="394" t="s">
        <v>103</v>
      </c>
      <c r="N78" s="394"/>
      <c r="O78" s="394"/>
      <c r="Q78" s="206"/>
    </row>
    <row r="79" spans="1:17">
      <c r="A79" s="382" t="s">
        <v>0</v>
      </c>
      <c r="B79" s="400" t="s">
        <v>1</v>
      </c>
      <c r="C79" s="383" t="s">
        <v>2</v>
      </c>
      <c r="D79" s="383"/>
      <c r="E79" s="383"/>
      <c r="F79" s="382" t="s">
        <v>3</v>
      </c>
      <c r="G79" s="383" t="s">
        <v>4</v>
      </c>
      <c r="H79" s="391" t="s">
        <v>5</v>
      </c>
      <c r="I79" s="384" t="s">
        <v>6</v>
      </c>
      <c r="J79" s="384"/>
      <c r="K79" s="384"/>
      <c r="L79" s="34"/>
      <c r="M79" s="394"/>
      <c r="N79" s="394"/>
      <c r="O79" s="394"/>
      <c r="Q79" s="206"/>
    </row>
    <row r="80" spans="1:17" ht="36.75" thickBot="1">
      <c r="A80" s="382"/>
      <c r="B80" s="400"/>
      <c r="C80" s="251" t="s">
        <v>508</v>
      </c>
      <c r="D80" s="252" t="s">
        <v>507</v>
      </c>
      <c r="E80" s="253" t="s">
        <v>509</v>
      </c>
      <c r="F80" s="382"/>
      <c r="G80" s="383"/>
      <c r="H80" s="391"/>
      <c r="I80" s="251" t="s">
        <v>508</v>
      </c>
      <c r="J80" s="252" t="s">
        <v>507</v>
      </c>
      <c r="K80" s="253" t="s">
        <v>509</v>
      </c>
      <c r="L80" s="35"/>
      <c r="M80" s="394"/>
      <c r="N80" s="394"/>
      <c r="O80" s="394"/>
      <c r="Q80" s="206"/>
    </row>
    <row r="81" spans="1:17">
      <c r="A81" s="387" t="s">
        <v>7</v>
      </c>
      <c r="B81" s="387"/>
      <c r="C81" s="387"/>
      <c r="D81" s="387"/>
      <c r="E81" s="387"/>
      <c r="F81" s="387"/>
      <c r="G81" s="387"/>
      <c r="H81" s="387"/>
      <c r="I81" s="387"/>
      <c r="J81" s="387"/>
      <c r="K81" s="254"/>
      <c r="L81" s="28"/>
      <c r="M81" s="85"/>
      <c r="N81" s="85"/>
      <c r="O81" s="85"/>
      <c r="Q81" s="206"/>
    </row>
    <row r="82" spans="1:17">
      <c r="A82" s="24" t="str">
        <f>'NF-Er'!B5</f>
        <v>A3-1</v>
      </c>
      <c r="B82" s="100" t="str">
        <f>'NF-Er'!C5</f>
        <v>Axes Intersection</v>
      </c>
      <c r="C82" s="224">
        <f>'NF-Er'!D5</f>
        <v>0</v>
      </c>
      <c r="D82" s="224">
        <f>'NF-Er'!E5</f>
        <v>0</v>
      </c>
      <c r="E82" s="224">
        <f>'NF-Er'!F5</f>
        <v>0</v>
      </c>
      <c r="F82" s="24" t="str">
        <f>'NF-Er'!G5</f>
        <v>Gaussian</v>
      </c>
      <c r="G82" s="224">
        <f>'NF-Er'!H5</f>
        <v>1</v>
      </c>
      <c r="H82" s="6">
        <v>1</v>
      </c>
      <c r="I82" s="220">
        <f t="shared" ref="I82:K106" si="27">C82/$G82</f>
        <v>0</v>
      </c>
      <c r="J82" s="220">
        <f t="shared" si="27"/>
        <v>0</v>
      </c>
      <c r="K82" s="220">
        <f t="shared" si="27"/>
        <v>0</v>
      </c>
      <c r="L82" s="29"/>
      <c r="M82" s="20">
        <f t="shared" ref="M82:O106" si="28">I82^2</f>
        <v>0</v>
      </c>
      <c r="N82" s="20">
        <f t="shared" si="28"/>
        <v>0</v>
      </c>
      <c r="O82" s="20">
        <f t="shared" si="28"/>
        <v>0</v>
      </c>
      <c r="Q82" s="206"/>
    </row>
    <row r="83" spans="1:17">
      <c r="A83" s="24" t="str">
        <f>'NF-Er'!B6</f>
        <v>A3-2</v>
      </c>
      <c r="B83" s="100" t="str">
        <f>'NF-Er'!C6</f>
        <v>Axes Orthogonality</v>
      </c>
      <c r="C83" s="224">
        <f>'NF-Er'!D6</f>
        <v>0</v>
      </c>
      <c r="D83" s="224">
        <f>'NF-Er'!E6</f>
        <v>0</v>
      </c>
      <c r="E83" s="224">
        <f>'NF-Er'!F6</f>
        <v>0</v>
      </c>
      <c r="F83" s="24" t="str">
        <f>'NF-Er'!G6</f>
        <v>Gaussian</v>
      </c>
      <c r="G83" s="224">
        <f>'NF-Er'!H6</f>
        <v>1</v>
      </c>
      <c r="H83" s="6">
        <v>1</v>
      </c>
      <c r="I83" s="220">
        <f t="shared" si="27"/>
        <v>0</v>
      </c>
      <c r="J83" s="220">
        <f t="shared" si="27"/>
        <v>0</v>
      </c>
      <c r="K83" s="220">
        <f t="shared" si="27"/>
        <v>0</v>
      </c>
      <c r="L83" s="29"/>
      <c r="M83" s="20">
        <f t="shared" si="28"/>
        <v>0</v>
      </c>
      <c r="N83" s="20">
        <f t="shared" si="28"/>
        <v>0</v>
      </c>
      <c r="O83" s="20">
        <f t="shared" si="28"/>
        <v>0</v>
      </c>
      <c r="Q83" s="206"/>
    </row>
    <row r="84" spans="1:17">
      <c r="A84" s="24" t="str">
        <f>'NF-Er'!B7</f>
        <v>A3-3</v>
      </c>
      <c r="B84" s="100" t="str">
        <f>'NF-Er'!C7</f>
        <v>Horizontal Pointing</v>
      </c>
      <c r="C84" s="224">
        <f>'NF-Er'!D7</f>
        <v>0</v>
      </c>
      <c r="D84" s="224">
        <f>'NF-Er'!E7</f>
        <v>0</v>
      </c>
      <c r="E84" s="224">
        <f>'NF-Er'!F7</f>
        <v>0</v>
      </c>
      <c r="F84" s="24" t="str">
        <f>'NF-Er'!G7</f>
        <v>Gaussian</v>
      </c>
      <c r="G84" s="224">
        <f>'NF-Er'!H7</f>
        <v>1</v>
      </c>
      <c r="H84" s="6">
        <v>1</v>
      </c>
      <c r="I84" s="220">
        <f t="shared" si="27"/>
        <v>0</v>
      </c>
      <c r="J84" s="220">
        <f t="shared" si="27"/>
        <v>0</v>
      </c>
      <c r="K84" s="220">
        <f t="shared" si="27"/>
        <v>0</v>
      </c>
      <c r="L84" s="29"/>
      <c r="M84" s="20">
        <f t="shared" si="28"/>
        <v>0</v>
      </c>
      <c r="N84" s="20">
        <f t="shared" si="28"/>
        <v>0</v>
      </c>
      <c r="O84" s="20">
        <f t="shared" si="28"/>
        <v>0</v>
      </c>
      <c r="Q84" s="206"/>
    </row>
    <row r="85" spans="1:17">
      <c r="A85" s="24" t="str">
        <f>'NF-Er'!B8</f>
        <v>A3-4</v>
      </c>
      <c r="B85" s="100" t="str">
        <f>'NF-Er'!C8</f>
        <v>Probe Vertical Position</v>
      </c>
      <c r="C85" s="224">
        <f>'NF-Er'!D8</f>
        <v>0</v>
      </c>
      <c r="D85" s="224">
        <f>'NF-Er'!E8</f>
        <v>0</v>
      </c>
      <c r="E85" s="224">
        <f>'NF-Er'!F8</f>
        <v>0</v>
      </c>
      <c r="F85" s="24" t="str">
        <f>'NF-Er'!G8</f>
        <v>Gaussian</v>
      </c>
      <c r="G85" s="224">
        <f>'NF-Er'!H8</f>
        <v>1</v>
      </c>
      <c r="H85" s="6">
        <v>1</v>
      </c>
      <c r="I85" s="220">
        <f t="shared" si="27"/>
        <v>0</v>
      </c>
      <c r="J85" s="220">
        <f t="shared" si="27"/>
        <v>0</v>
      </c>
      <c r="K85" s="220">
        <f t="shared" si="27"/>
        <v>0</v>
      </c>
      <c r="L85" s="29"/>
      <c r="M85" s="20">
        <f t="shared" si="28"/>
        <v>0</v>
      </c>
      <c r="N85" s="20">
        <f t="shared" si="28"/>
        <v>0</v>
      </c>
      <c r="O85" s="20">
        <f t="shared" si="28"/>
        <v>0</v>
      </c>
      <c r="Q85" s="206"/>
    </row>
    <row r="86" spans="1:17">
      <c r="A86" s="24" t="str">
        <f>'NF-Er'!B9</f>
        <v>A3-5</v>
      </c>
      <c r="B86" s="100" t="str">
        <f>'NF-Er'!C9</f>
        <v>Probe H/V pointing</v>
      </c>
      <c r="C86" s="224">
        <f>'NF-Er'!D9</f>
        <v>0</v>
      </c>
      <c r="D86" s="224">
        <f>'NF-Er'!E9</f>
        <v>0</v>
      </c>
      <c r="E86" s="224">
        <f>'NF-Er'!F9</f>
        <v>0</v>
      </c>
      <c r="F86" s="24" t="str">
        <f>'NF-Er'!G9</f>
        <v>Gaussian</v>
      </c>
      <c r="G86" s="224">
        <f>'NF-Er'!H9</f>
        <v>1</v>
      </c>
      <c r="H86" s="6">
        <v>1</v>
      </c>
      <c r="I86" s="220">
        <f t="shared" si="27"/>
        <v>0</v>
      </c>
      <c r="J86" s="220">
        <f t="shared" si="27"/>
        <v>0</v>
      </c>
      <c r="K86" s="220">
        <f t="shared" si="27"/>
        <v>0</v>
      </c>
      <c r="L86" s="29"/>
      <c r="M86" s="20">
        <f t="shared" si="28"/>
        <v>0</v>
      </c>
      <c r="N86" s="20">
        <f t="shared" si="28"/>
        <v>0</v>
      </c>
      <c r="O86" s="20">
        <f t="shared" si="28"/>
        <v>0</v>
      </c>
      <c r="Q86" s="206"/>
    </row>
    <row r="87" spans="1:17">
      <c r="A87" s="24" t="str">
        <f>'NF-Er'!B10</f>
        <v>A3-6</v>
      </c>
      <c r="B87" s="100" t="str">
        <f>'NF-Er'!C10</f>
        <v>Measurement Distance</v>
      </c>
      <c r="C87" s="224">
        <f>'NF-Er'!D10</f>
        <v>0</v>
      </c>
      <c r="D87" s="224">
        <f>'NF-Er'!E10</f>
        <v>0</v>
      </c>
      <c r="E87" s="224">
        <f>'NF-Er'!F10</f>
        <v>0</v>
      </c>
      <c r="F87" s="24" t="str">
        <f>'NF-Er'!G10</f>
        <v>Gaussian</v>
      </c>
      <c r="G87" s="224">
        <f>'NF-Er'!H10</f>
        <v>1</v>
      </c>
      <c r="H87" s="6">
        <v>1</v>
      </c>
      <c r="I87" s="220">
        <f t="shared" si="27"/>
        <v>0</v>
      </c>
      <c r="J87" s="220">
        <f t="shared" si="27"/>
        <v>0</v>
      </c>
      <c r="K87" s="220">
        <f t="shared" si="27"/>
        <v>0</v>
      </c>
      <c r="L87" s="29"/>
      <c r="M87" s="20">
        <f t="shared" si="28"/>
        <v>0</v>
      </c>
      <c r="N87" s="20">
        <f t="shared" si="28"/>
        <v>0</v>
      </c>
      <c r="O87" s="20">
        <f t="shared" si="28"/>
        <v>0</v>
      </c>
      <c r="Q87" s="206"/>
    </row>
    <row r="88" spans="1:17">
      <c r="A88" s="24" t="str">
        <f>'NF-Er'!B11</f>
        <v>A3-7</v>
      </c>
      <c r="B88" s="100" t="str">
        <f>'NF-Er'!C11</f>
        <v>Amplitude and Phase Drift</v>
      </c>
      <c r="C88" s="224">
        <f>'NF-Er'!D11</f>
        <v>0</v>
      </c>
      <c r="D88" s="224">
        <f>'NF-Er'!E11</f>
        <v>0</v>
      </c>
      <c r="E88" s="224">
        <f>'NF-Er'!F11</f>
        <v>0</v>
      </c>
      <c r="F88" s="24" t="str">
        <f>'NF-Er'!G11</f>
        <v>Gaussian</v>
      </c>
      <c r="G88" s="224">
        <f>'NF-Er'!H11</f>
        <v>1</v>
      </c>
      <c r="H88" s="6">
        <v>1</v>
      </c>
      <c r="I88" s="220">
        <f t="shared" si="27"/>
        <v>0</v>
      </c>
      <c r="J88" s="220">
        <f t="shared" si="27"/>
        <v>0</v>
      </c>
      <c r="K88" s="220">
        <f t="shared" si="27"/>
        <v>0</v>
      </c>
      <c r="L88" s="29"/>
      <c r="M88" s="20">
        <f t="shared" si="28"/>
        <v>0</v>
      </c>
      <c r="N88" s="20">
        <f t="shared" si="28"/>
        <v>0</v>
      </c>
      <c r="O88" s="20">
        <f t="shared" si="28"/>
        <v>0</v>
      </c>
      <c r="Q88" s="206"/>
    </row>
    <row r="89" spans="1:17">
      <c r="A89" s="24" t="str">
        <f>'NF-Er'!B12</f>
        <v>A3-8</v>
      </c>
      <c r="B89" s="100" t="str">
        <f>'NF-Er'!C12</f>
        <v>Amplitude and Phase Noise</v>
      </c>
      <c r="C89" s="224">
        <f>'NF-Er'!D12</f>
        <v>0.02</v>
      </c>
      <c r="D89" s="224">
        <f>'NF-Er'!E12</f>
        <v>0.02</v>
      </c>
      <c r="E89" s="224">
        <f>'NF-Er'!F12</f>
        <v>0.02</v>
      </c>
      <c r="F89" s="24" t="str">
        <f>'NF-Er'!G12</f>
        <v>Gaussian</v>
      </c>
      <c r="G89" s="224">
        <f>'NF-Er'!H12</f>
        <v>1</v>
      </c>
      <c r="H89" s="6">
        <v>1</v>
      </c>
      <c r="I89" s="220">
        <f t="shared" si="27"/>
        <v>0.02</v>
      </c>
      <c r="J89" s="220">
        <f t="shared" si="27"/>
        <v>0.02</v>
      </c>
      <c r="K89" s="220">
        <f t="shared" si="27"/>
        <v>0.02</v>
      </c>
      <c r="L89" s="29"/>
      <c r="M89" s="20">
        <f t="shared" si="28"/>
        <v>4.0000000000000002E-4</v>
      </c>
      <c r="N89" s="20">
        <f t="shared" si="28"/>
        <v>4.0000000000000002E-4</v>
      </c>
      <c r="O89" s="20">
        <f t="shared" si="28"/>
        <v>4.0000000000000002E-4</v>
      </c>
      <c r="Q89" s="206"/>
    </row>
    <row r="90" spans="1:17">
      <c r="A90" s="24" t="str">
        <f>'NF-Er'!B13</f>
        <v>A3-9</v>
      </c>
      <c r="B90" s="100" t="str">
        <f>'NF-Er'!C13</f>
        <v>Leakage and Crosstalk</v>
      </c>
      <c r="C90" s="224">
        <f>'NF-Er'!D13</f>
        <v>0</v>
      </c>
      <c r="D90" s="224">
        <f>'NF-Er'!E13</f>
        <v>0</v>
      </c>
      <c r="E90" s="224">
        <f>'NF-Er'!F13</f>
        <v>0</v>
      </c>
      <c r="F90" s="24" t="str">
        <f>'NF-Er'!G13</f>
        <v>Gaussian</v>
      </c>
      <c r="G90" s="224">
        <f>'NF-Er'!H13</f>
        <v>1</v>
      </c>
      <c r="H90" s="6">
        <v>1</v>
      </c>
      <c r="I90" s="220">
        <f t="shared" si="27"/>
        <v>0</v>
      </c>
      <c r="J90" s="220">
        <f t="shared" si="27"/>
        <v>0</v>
      </c>
      <c r="K90" s="220">
        <f t="shared" si="27"/>
        <v>0</v>
      </c>
      <c r="L90" s="29"/>
      <c r="M90" s="20">
        <f t="shared" si="28"/>
        <v>0</v>
      </c>
      <c r="N90" s="20">
        <f t="shared" si="28"/>
        <v>0</v>
      </c>
      <c r="O90" s="20">
        <f t="shared" si="28"/>
        <v>0</v>
      </c>
      <c r="Q90" s="206"/>
    </row>
    <row r="91" spans="1:17">
      <c r="A91" s="24" t="str">
        <f>'NF-Er'!B14</f>
        <v>A3-10</v>
      </c>
      <c r="B91" s="100" t="str">
        <f>'NF-Er'!C14</f>
        <v>Amplitude Non-Linearity</v>
      </c>
      <c r="C91" s="224">
        <f>'NF-Er'!D14</f>
        <v>0.04</v>
      </c>
      <c r="D91" s="224">
        <f>'NF-Er'!E14</f>
        <v>0.04</v>
      </c>
      <c r="E91" s="224">
        <f>'NF-Er'!F14</f>
        <v>0.04</v>
      </c>
      <c r="F91" s="24" t="str">
        <f>'NF-Er'!G14</f>
        <v>Gaussian</v>
      </c>
      <c r="G91" s="224">
        <f>'NF-Er'!H14</f>
        <v>1</v>
      </c>
      <c r="H91" s="6">
        <v>1</v>
      </c>
      <c r="I91" s="220">
        <f t="shared" si="27"/>
        <v>0.04</v>
      </c>
      <c r="J91" s="220">
        <f t="shared" si="27"/>
        <v>0.04</v>
      </c>
      <c r="K91" s="220">
        <f t="shared" si="27"/>
        <v>0.04</v>
      </c>
      <c r="L91" s="29"/>
      <c r="M91" s="20">
        <f t="shared" si="28"/>
        <v>1.6000000000000001E-3</v>
      </c>
      <c r="N91" s="20">
        <f t="shared" si="28"/>
        <v>1.6000000000000001E-3</v>
      </c>
      <c r="O91" s="20">
        <f t="shared" si="28"/>
        <v>1.6000000000000001E-3</v>
      </c>
      <c r="Q91" s="206"/>
    </row>
    <row r="92" spans="1:17" ht="22.5">
      <c r="A92" s="24" t="str">
        <f>'NF-Er'!B15</f>
        <v>A3-11</v>
      </c>
      <c r="B92" s="100" t="str">
        <f>'NF-Er'!C15</f>
        <v>Amplitude and Phase Shift in rotary joints</v>
      </c>
      <c r="C92" s="224">
        <f>'NF-Er'!D15</f>
        <v>0</v>
      </c>
      <c r="D92" s="224">
        <f>'NF-Er'!E15</f>
        <v>0</v>
      </c>
      <c r="E92" s="224">
        <f>'NF-Er'!F15</f>
        <v>0</v>
      </c>
      <c r="F92" s="24" t="str">
        <f>'NF-Er'!G15</f>
        <v>Gaussian</v>
      </c>
      <c r="G92" s="224">
        <f>'NF-Er'!H15</f>
        <v>1</v>
      </c>
      <c r="H92" s="6">
        <v>1</v>
      </c>
      <c r="I92" s="220">
        <f t="shared" si="27"/>
        <v>0</v>
      </c>
      <c r="J92" s="220">
        <f t="shared" si="27"/>
        <v>0</v>
      </c>
      <c r="K92" s="220">
        <f t="shared" si="27"/>
        <v>0</v>
      </c>
      <c r="L92" s="29"/>
      <c r="M92" s="20">
        <f t="shared" si="28"/>
        <v>0</v>
      </c>
      <c r="N92" s="20">
        <f t="shared" si="28"/>
        <v>0</v>
      </c>
      <c r="O92" s="20">
        <f t="shared" si="28"/>
        <v>0</v>
      </c>
      <c r="Q92" s="206"/>
    </row>
    <row r="93" spans="1:17" ht="22.5">
      <c r="A93" s="24" t="str">
        <f>'NF-Er'!B16</f>
        <v>A3-12</v>
      </c>
      <c r="B93" s="100" t="str">
        <f>'NF-Er'!C16</f>
        <v>Channel Balance Amplitude and Phase</v>
      </c>
      <c r="C93" s="224">
        <f>'NF-Er'!D16</f>
        <v>0</v>
      </c>
      <c r="D93" s="224">
        <f>'NF-Er'!E16</f>
        <v>0</v>
      </c>
      <c r="E93" s="224">
        <f>'NF-Er'!F16</f>
        <v>0</v>
      </c>
      <c r="F93" s="24" t="str">
        <f>'NF-Er'!G16</f>
        <v>Gaussian</v>
      </c>
      <c r="G93" s="224">
        <f>'NF-Er'!H16</f>
        <v>1</v>
      </c>
      <c r="H93" s="6">
        <v>1</v>
      </c>
      <c r="I93" s="220">
        <f t="shared" si="27"/>
        <v>0</v>
      </c>
      <c r="J93" s="220">
        <f t="shared" si="27"/>
        <v>0</v>
      </c>
      <c r="K93" s="220">
        <f t="shared" si="27"/>
        <v>0</v>
      </c>
      <c r="L93" s="29"/>
      <c r="M93" s="20">
        <f t="shared" si="28"/>
        <v>0</v>
      </c>
      <c r="N93" s="20">
        <f t="shared" si="28"/>
        <v>0</v>
      </c>
      <c r="O93" s="20">
        <f t="shared" si="28"/>
        <v>0</v>
      </c>
      <c r="Q93" s="206"/>
    </row>
    <row r="94" spans="1:17" ht="22.5">
      <c r="A94" s="24" t="str">
        <f>'NF-Er'!B17</f>
        <v>A3-13</v>
      </c>
      <c r="B94" s="100" t="str">
        <f>'NF-Er'!C17</f>
        <v>Probe Polarization Amplitude and Phase</v>
      </c>
      <c r="C94" s="224">
        <f>'NF-Er'!D17</f>
        <v>1E-4</v>
      </c>
      <c r="D94" s="224">
        <f>'NF-Er'!E17</f>
        <v>1E-4</v>
      </c>
      <c r="E94" s="224">
        <f>'NF-Er'!F17</f>
        <v>1E-4</v>
      </c>
      <c r="F94" s="24" t="str">
        <f>'NF-Er'!G17</f>
        <v>Gaussian</v>
      </c>
      <c r="G94" s="224">
        <f>'NF-Er'!H17</f>
        <v>1</v>
      </c>
      <c r="H94" s="6">
        <v>1</v>
      </c>
      <c r="I94" s="220">
        <f t="shared" si="27"/>
        <v>1E-4</v>
      </c>
      <c r="J94" s="220">
        <f t="shared" si="27"/>
        <v>1E-4</v>
      </c>
      <c r="K94" s="220">
        <f t="shared" si="27"/>
        <v>1E-4</v>
      </c>
      <c r="L94" s="29"/>
      <c r="M94" s="20">
        <f t="shared" si="28"/>
        <v>1E-8</v>
      </c>
      <c r="N94" s="20">
        <f t="shared" si="28"/>
        <v>1E-8</v>
      </c>
      <c r="O94" s="20">
        <f t="shared" si="28"/>
        <v>1E-8</v>
      </c>
      <c r="Q94" s="206"/>
    </row>
    <row r="95" spans="1:17">
      <c r="A95" s="24" t="str">
        <f>'NF-Er'!B18</f>
        <v>A3-14</v>
      </c>
      <c r="B95" s="100" t="str">
        <f>'NF-Er'!C18</f>
        <v>Probe Pattern Knowledge</v>
      </c>
      <c r="C95" s="224">
        <f>'NF-Er'!D18</f>
        <v>0</v>
      </c>
      <c r="D95" s="224">
        <f>'NF-Er'!E18</f>
        <v>0</v>
      </c>
      <c r="E95" s="224">
        <f>'NF-Er'!F18</f>
        <v>0</v>
      </c>
      <c r="F95" s="24" t="str">
        <f>'NF-Er'!G18</f>
        <v>Gaussian</v>
      </c>
      <c r="G95" s="224">
        <f>'NF-Er'!H18</f>
        <v>1</v>
      </c>
      <c r="H95" s="6">
        <v>1</v>
      </c>
      <c r="I95" s="220">
        <f t="shared" si="27"/>
        <v>0</v>
      </c>
      <c r="J95" s="220">
        <f t="shared" si="27"/>
        <v>0</v>
      </c>
      <c r="K95" s="220">
        <f t="shared" si="27"/>
        <v>0</v>
      </c>
      <c r="L95" s="29"/>
      <c r="M95" s="20">
        <f t="shared" si="28"/>
        <v>0</v>
      </c>
      <c r="N95" s="20">
        <f t="shared" si="28"/>
        <v>0</v>
      </c>
      <c r="O95" s="20">
        <f t="shared" si="28"/>
        <v>0</v>
      </c>
      <c r="Q95" s="206"/>
    </row>
    <row r="96" spans="1:17">
      <c r="A96" s="24" t="str">
        <f>'NF-Er'!B19</f>
        <v>A3-15</v>
      </c>
      <c r="B96" s="100" t="str">
        <f>'NF-Er'!C19</f>
        <v>Multiple Reflections</v>
      </c>
      <c r="C96" s="224">
        <f>'NF-Er'!D19</f>
        <v>0</v>
      </c>
      <c r="D96" s="224">
        <f>'NF-Er'!E19</f>
        <v>0</v>
      </c>
      <c r="E96" s="224">
        <f>'NF-Er'!F19</f>
        <v>0</v>
      </c>
      <c r="F96" s="24" t="str">
        <f>'NF-Er'!G19</f>
        <v>Gaussian</v>
      </c>
      <c r="G96" s="224">
        <f>'NF-Er'!H19</f>
        <v>1</v>
      </c>
      <c r="H96" s="6">
        <v>1</v>
      </c>
      <c r="I96" s="220">
        <f t="shared" si="27"/>
        <v>0</v>
      </c>
      <c r="J96" s="220">
        <f t="shared" si="27"/>
        <v>0</v>
      </c>
      <c r="K96" s="220">
        <f t="shared" si="27"/>
        <v>0</v>
      </c>
      <c r="L96" s="29"/>
      <c r="M96" s="20">
        <f t="shared" si="28"/>
        <v>0</v>
      </c>
      <c r="N96" s="20">
        <f t="shared" si="28"/>
        <v>0</v>
      </c>
      <c r="O96" s="20">
        <f t="shared" si="28"/>
        <v>0</v>
      </c>
      <c r="Q96" s="206"/>
    </row>
    <row r="97" spans="1:17">
      <c r="A97" s="24" t="str">
        <f>'NF-Er'!B20</f>
        <v>A3-16</v>
      </c>
      <c r="B97" s="100" t="str">
        <f>'NF-Er'!C20</f>
        <v>Room Scattering</v>
      </c>
      <c r="C97" s="224">
        <f>'NF-Er'!D20</f>
        <v>0.09</v>
      </c>
      <c r="D97" s="224">
        <f>'NF-Er'!E20</f>
        <v>0.09</v>
      </c>
      <c r="E97" s="224">
        <f>'NF-Er'!F20</f>
        <v>0.09</v>
      </c>
      <c r="F97" s="24" t="str">
        <f>'NF-Er'!G20</f>
        <v>Gaussian</v>
      </c>
      <c r="G97" s="224">
        <f>'NF-Er'!H20</f>
        <v>1</v>
      </c>
      <c r="H97" s="6">
        <v>1</v>
      </c>
      <c r="I97" s="220">
        <f t="shared" si="27"/>
        <v>0.09</v>
      </c>
      <c r="J97" s="220">
        <f t="shared" si="27"/>
        <v>0.09</v>
      </c>
      <c r="K97" s="220">
        <f t="shared" si="27"/>
        <v>0.09</v>
      </c>
      <c r="L97" s="29"/>
      <c r="M97" s="20">
        <f t="shared" si="28"/>
        <v>8.0999999999999996E-3</v>
      </c>
      <c r="N97" s="20">
        <f t="shared" si="28"/>
        <v>8.0999999999999996E-3</v>
      </c>
      <c r="O97" s="20">
        <f t="shared" si="28"/>
        <v>8.0999999999999996E-3</v>
      </c>
      <c r="Q97" s="206"/>
    </row>
    <row r="98" spans="1:17">
      <c r="A98" s="24" t="str">
        <f>'NF-Er'!B21</f>
        <v>A3-17</v>
      </c>
      <c r="B98" s="100" t="str">
        <f>'NF-Er'!C21</f>
        <v>DUT support Scattering</v>
      </c>
      <c r="C98" s="224">
        <f>'NF-Er'!D21</f>
        <v>0</v>
      </c>
      <c r="D98" s="224">
        <f>'NF-Er'!E21</f>
        <v>0</v>
      </c>
      <c r="E98" s="224">
        <f>'NF-Er'!F21</f>
        <v>0</v>
      </c>
      <c r="F98" s="24" t="str">
        <f>'NF-Er'!G21</f>
        <v>Gaussian</v>
      </c>
      <c r="G98" s="224">
        <f>'NF-Er'!H21</f>
        <v>1</v>
      </c>
      <c r="H98" s="6">
        <v>1</v>
      </c>
      <c r="I98" s="220">
        <f t="shared" si="27"/>
        <v>0</v>
      </c>
      <c r="J98" s="220">
        <f t="shared" si="27"/>
        <v>0</v>
      </c>
      <c r="K98" s="220">
        <f t="shared" si="27"/>
        <v>0</v>
      </c>
      <c r="L98" s="29"/>
      <c r="M98" s="20">
        <f t="shared" si="28"/>
        <v>0</v>
      </c>
      <c r="N98" s="20">
        <f t="shared" si="28"/>
        <v>0</v>
      </c>
      <c r="O98" s="20">
        <f t="shared" si="28"/>
        <v>0</v>
      </c>
      <c r="Q98" s="206"/>
    </row>
    <row r="99" spans="1:17" ht="22.5">
      <c r="A99" s="24" t="str">
        <f>'NF-Er'!B25</f>
        <v>A3-21</v>
      </c>
      <c r="B99" s="100" t="str">
        <f>'NF-Er'!C25</f>
        <v>Positioning</v>
      </c>
      <c r="C99" s="224">
        <f>'NF-Er'!D25</f>
        <v>0.03</v>
      </c>
      <c r="D99" s="224">
        <f>'NF-Er'!E25</f>
        <v>0.03</v>
      </c>
      <c r="E99" s="224">
        <f>'NF-Er'!F25</f>
        <v>0.03</v>
      </c>
      <c r="F99" s="24" t="str">
        <f>'NF-Er'!G25</f>
        <v>Rectangular</v>
      </c>
      <c r="G99" s="224">
        <f>'NF-Er'!H25</f>
        <v>1.73</v>
      </c>
      <c r="H99" s="6">
        <v>1</v>
      </c>
      <c r="I99" s="220">
        <f t="shared" si="27"/>
        <v>1.7341040462427744E-2</v>
      </c>
      <c r="J99" s="220">
        <f t="shared" si="27"/>
        <v>1.7341040462427744E-2</v>
      </c>
      <c r="K99" s="220">
        <f t="shared" si="27"/>
        <v>1.7341040462427744E-2</v>
      </c>
      <c r="L99" s="29"/>
      <c r="M99" s="20">
        <f t="shared" si="28"/>
        <v>3.0071168431955621E-4</v>
      </c>
      <c r="N99" s="20">
        <f t="shared" si="28"/>
        <v>3.0071168431955621E-4</v>
      </c>
      <c r="O99" s="20">
        <f t="shared" si="28"/>
        <v>3.0071168431955621E-4</v>
      </c>
      <c r="Q99" s="206"/>
    </row>
    <row r="100" spans="1:17">
      <c r="A100" s="24" t="str">
        <f>'NF-Er'!B26</f>
        <v>A3-22</v>
      </c>
      <c r="B100" s="100" t="str">
        <f>'NF-Er'!C26</f>
        <v>Probe Array Uniformity</v>
      </c>
      <c r="C100" s="224">
        <f>'NF-Er'!D26</f>
        <v>5.5E-2</v>
      </c>
      <c r="D100" s="224">
        <f>'NF-Er'!E26</f>
        <v>5.5E-2</v>
      </c>
      <c r="E100" s="224">
        <f>'NF-Er'!F26</f>
        <v>5.5E-2</v>
      </c>
      <c r="F100" s="24" t="str">
        <f>'NF-Er'!G26</f>
        <v>Gaussian</v>
      </c>
      <c r="G100" s="224">
        <f>'NF-Er'!H26</f>
        <v>1</v>
      </c>
      <c r="H100" s="6">
        <v>1</v>
      </c>
      <c r="I100" s="220">
        <f t="shared" si="27"/>
        <v>5.5E-2</v>
      </c>
      <c r="J100" s="220">
        <f t="shared" si="27"/>
        <v>5.5E-2</v>
      </c>
      <c r="K100" s="220">
        <f t="shared" si="27"/>
        <v>5.5E-2</v>
      </c>
      <c r="L100" s="29"/>
      <c r="M100" s="20">
        <f t="shared" si="28"/>
        <v>3.0249999999999999E-3</v>
      </c>
      <c r="N100" s="20">
        <f t="shared" si="28"/>
        <v>3.0249999999999999E-3</v>
      </c>
      <c r="O100" s="20">
        <f t="shared" si="28"/>
        <v>3.0249999999999999E-3</v>
      </c>
      <c r="Q100" s="206"/>
    </row>
    <row r="101" spans="1:17">
      <c r="A101" s="24" t="str">
        <f>'NF-Er'!B27</f>
        <v>A3-23</v>
      </c>
      <c r="B101" s="100" t="str">
        <f>'NF-Er'!C27</f>
        <v xml:space="preserve">Mismatch of receiver chain </v>
      </c>
      <c r="C101" s="224">
        <f>'NF-Er'!D27</f>
        <v>0.28399999999999997</v>
      </c>
      <c r="D101" s="224">
        <f>'NF-Er'!E27</f>
        <v>0.28399999999999997</v>
      </c>
      <c r="E101" s="224">
        <f>'NF-Er'!F27</f>
        <v>0.28399999999999997</v>
      </c>
      <c r="F101" s="24" t="str">
        <f>'NF-Er'!G27</f>
        <v>U-Shaped</v>
      </c>
      <c r="G101" s="224">
        <f>'NF-Er'!H27</f>
        <v>1.41</v>
      </c>
      <c r="H101" s="6">
        <v>1</v>
      </c>
      <c r="I101" s="220">
        <f t="shared" si="27"/>
        <v>0.20141843971631204</v>
      </c>
      <c r="J101" s="220">
        <f t="shared" si="27"/>
        <v>0.20141843971631204</v>
      </c>
      <c r="K101" s="220">
        <f t="shared" si="27"/>
        <v>0.20141843971631204</v>
      </c>
      <c r="L101" s="29"/>
      <c r="M101" s="20">
        <f t="shared" si="28"/>
        <v>4.056938785775363E-2</v>
      </c>
      <c r="N101" s="20">
        <f t="shared" si="28"/>
        <v>4.056938785775363E-2</v>
      </c>
      <c r="O101" s="20">
        <f t="shared" si="28"/>
        <v>4.056938785775363E-2</v>
      </c>
      <c r="Q101" s="206"/>
    </row>
    <row r="102" spans="1:17" ht="22.5">
      <c r="A102" s="24" t="str">
        <f>'NF-Er'!B28</f>
        <v>A3-24</v>
      </c>
      <c r="B102" s="100" t="str">
        <f>'NF-Er'!C28</f>
        <v>Insertion loss of receiver chain</v>
      </c>
      <c r="C102" s="224">
        <f>'NF-Er'!D28</f>
        <v>0</v>
      </c>
      <c r="D102" s="224">
        <f>'NF-Er'!E28</f>
        <v>0</v>
      </c>
      <c r="E102" s="224">
        <f>'NF-Er'!F28</f>
        <v>0</v>
      </c>
      <c r="F102" s="24" t="str">
        <f>'NF-Er'!G28</f>
        <v>Gaussian</v>
      </c>
      <c r="G102" s="224">
        <f>'NF-Er'!H28</f>
        <v>1</v>
      </c>
      <c r="H102" s="6">
        <v>1</v>
      </c>
      <c r="I102" s="220">
        <f t="shared" si="27"/>
        <v>0</v>
      </c>
      <c r="J102" s="220">
        <f t="shared" si="27"/>
        <v>0</v>
      </c>
      <c r="K102" s="220">
        <f t="shared" si="27"/>
        <v>0</v>
      </c>
      <c r="L102" s="29"/>
      <c r="M102" s="20">
        <f t="shared" si="28"/>
        <v>0</v>
      </c>
      <c r="N102" s="20">
        <f t="shared" si="28"/>
        <v>0</v>
      </c>
      <c r="O102" s="20">
        <f t="shared" si="28"/>
        <v>0</v>
      </c>
      <c r="Q102" s="206"/>
    </row>
    <row r="103" spans="1:17" ht="22.5">
      <c r="A103" s="24" t="str">
        <f>'NF-Er'!B29</f>
        <v>A3-25</v>
      </c>
      <c r="B103" s="100" t="str">
        <f>'NF-Er'!C29</f>
        <v>Uncertainty of the absolute gain of the probe antenna</v>
      </c>
      <c r="C103" s="224">
        <f>'NF-Er'!D29</f>
        <v>0</v>
      </c>
      <c r="D103" s="224">
        <f>'NF-Er'!E29</f>
        <v>0</v>
      </c>
      <c r="E103" s="224">
        <f>'NF-Er'!F29</f>
        <v>0</v>
      </c>
      <c r="F103" s="24" t="str">
        <f>'NF-Er'!G29</f>
        <v>Gaussian</v>
      </c>
      <c r="G103" s="224">
        <f>'NF-Er'!H29</f>
        <v>1</v>
      </c>
      <c r="H103" s="6">
        <v>1</v>
      </c>
      <c r="I103" s="220">
        <f t="shared" si="27"/>
        <v>0</v>
      </c>
      <c r="J103" s="220">
        <f t="shared" si="27"/>
        <v>0</v>
      </c>
      <c r="K103" s="220">
        <f t="shared" si="27"/>
        <v>0</v>
      </c>
      <c r="L103" s="29"/>
      <c r="M103" s="20">
        <f t="shared" si="28"/>
        <v>0</v>
      </c>
      <c r="N103" s="20">
        <f t="shared" si="28"/>
        <v>0</v>
      </c>
      <c r="O103" s="20">
        <f t="shared" si="28"/>
        <v>0</v>
      </c>
      <c r="Q103" s="206"/>
    </row>
    <row r="104" spans="1:17" ht="33.75">
      <c r="A104" s="24" t="str">
        <f>TE!A5</f>
        <v>C1-1</v>
      </c>
      <c r="B104" s="100" t="str">
        <f>TE!B5</f>
        <v>RF power measurement equipment (e.g. spectrum analyzer, power meter)</v>
      </c>
      <c r="C104" s="224">
        <f>TE!C5</f>
        <v>0.14000000000000001</v>
      </c>
      <c r="D104" s="224">
        <f>TE!D5</f>
        <v>0.26</v>
      </c>
      <c r="E104" s="224">
        <f>TE!E5</f>
        <v>0.26</v>
      </c>
      <c r="F104" s="24" t="str">
        <f>TE!F5</f>
        <v>Gaussian</v>
      </c>
      <c r="G104" s="224">
        <f>TE!G5</f>
        <v>1</v>
      </c>
      <c r="H104" s="6">
        <v>1</v>
      </c>
      <c r="I104" s="220">
        <f t="shared" si="27"/>
        <v>0.14000000000000001</v>
      </c>
      <c r="J104" s="220">
        <f t="shared" si="27"/>
        <v>0.26</v>
      </c>
      <c r="K104" s="220">
        <f t="shared" si="27"/>
        <v>0.26</v>
      </c>
      <c r="L104" s="29"/>
      <c r="M104" s="20">
        <f t="shared" si="28"/>
        <v>1.9600000000000003E-2</v>
      </c>
      <c r="N104" s="20">
        <f t="shared" si="28"/>
        <v>6.7600000000000007E-2</v>
      </c>
      <c r="O104" s="20">
        <f t="shared" si="28"/>
        <v>6.7600000000000007E-2</v>
      </c>
      <c r="Q104" s="206"/>
    </row>
    <row r="105" spans="1:17" ht="22.5">
      <c r="A105" s="24" t="str">
        <f>'NF-Er'!B31</f>
        <v>A3-26</v>
      </c>
      <c r="B105" s="100" t="str">
        <f>'NF-Er'!C31</f>
        <v>Measurement repeatability - positioning repeatability</v>
      </c>
      <c r="C105" s="224">
        <f>'NF-Er'!D31</f>
        <v>0.15</v>
      </c>
      <c r="D105" s="224">
        <f>'NF-Er'!E31</f>
        <v>0.15</v>
      </c>
      <c r="E105" s="224">
        <f>'NF-Er'!F31</f>
        <v>0.15</v>
      </c>
      <c r="F105" s="24" t="str">
        <f>'NF-Er'!G31</f>
        <v>Gaussian</v>
      </c>
      <c r="G105" s="224">
        <f>'NF-Er'!H31</f>
        <v>1</v>
      </c>
      <c r="H105" s="6">
        <v>1</v>
      </c>
      <c r="I105" s="220">
        <f t="shared" si="27"/>
        <v>0.15</v>
      </c>
      <c r="J105" s="220">
        <f t="shared" si="27"/>
        <v>0.15</v>
      </c>
      <c r="K105" s="220">
        <f t="shared" si="27"/>
        <v>0.15</v>
      </c>
      <c r="L105" s="29"/>
      <c r="M105" s="20">
        <f t="shared" si="28"/>
        <v>2.2499999999999999E-2</v>
      </c>
      <c r="N105" s="20">
        <f t="shared" si="28"/>
        <v>2.2499999999999999E-2</v>
      </c>
      <c r="O105" s="20">
        <f t="shared" si="28"/>
        <v>2.2499999999999999E-2</v>
      </c>
      <c r="Q105" s="206"/>
    </row>
    <row r="106" spans="1:17" ht="22.5">
      <c r="A106" s="24" t="str">
        <f>'NF-Er'!B32</f>
        <v>A3-33</v>
      </c>
      <c r="B106" s="100" t="str">
        <f>'NF-Er'!C32</f>
        <v>Test system frequency flatness</v>
      </c>
      <c r="C106" s="224">
        <f>'NF-Er'!D32</f>
        <v>0.25</v>
      </c>
      <c r="D106" s="224">
        <f>'NF-Er'!E32</f>
        <v>0.25</v>
      </c>
      <c r="E106" s="224">
        <f>'NF-Er'!F32</f>
        <v>0.25</v>
      </c>
      <c r="F106" s="24" t="str">
        <f>'NF-Er'!G32</f>
        <v xml:space="preserve">Gaussian </v>
      </c>
      <c r="G106" s="224">
        <f>'NF-Er'!H32</f>
        <v>1</v>
      </c>
      <c r="H106" s="6">
        <v>1</v>
      </c>
      <c r="I106" s="220">
        <f t="shared" si="27"/>
        <v>0.25</v>
      </c>
      <c r="J106" s="220">
        <f t="shared" si="27"/>
        <v>0.25</v>
      </c>
      <c r="K106" s="220">
        <f t="shared" si="27"/>
        <v>0.25</v>
      </c>
      <c r="L106" s="29"/>
      <c r="M106" s="20">
        <f t="shared" si="28"/>
        <v>6.25E-2</v>
      </c>
      <c r="N106" s="20">
        <f t="shared" si="28"/>
        <v>6.25E-2</v>
      </c>
      <c r="O106" s="20">
        <f t="shared" si="28"/>
        <v>6.25E-2</v>
      </c>
      <c r="Q106" s="206"/>
    </row>
    <row r="107" spans="1:17">
      <c r="A107" s="387" t="s">
        <v>19</v>
      </c>
      <c r="B107" s="387"/>
      <c r="C107" s="387"/>
      <c r="D107" s="387"/>
      <c r="E107" s="387"/>
      <c r="F107" s="387"/>
      <c r="G107" s="387"/>
      <c r="H107" s="387"/>
      <c r="I107" s="387"/>
      <c r="J107" s="387"/>
      <c r="K107" s="220"/>
      <c r="L107" s="29"/>
      <c r="M107" s="20"/>
      <c r="N107" s="20"/>
      <c r="O107" s="20"/>
    </row>
    <row r="108" spans="1:17" ht="22.5">
      <c r="A108" s="24" t="str">
        <f>TE!A7</f>
        <v>C1-3</v>
      </c>
      <c r="B108" s="100" t="str">
        <f>TE!B7</f>
        <v>Uncertainty of the network analyzer</v>
      </c>
      <c r="C108" s="224">
        <f>TE!C7</f>
        <v>0.13</v>
      </c>
      <c r="D108" s="224">
        <f>TE!D7</f>
        <v>0.2</v>
      </c>
      <c r="E108" s="224">
        <f>TE!E7</f>
        <v>0.2</v>
      </c>
      <c r="F108" s="24" t="str">
        <f>TE!F7</f>
        <v>Gaussian</v>
      </c>
      <c r="G108" s="224">
        <f>TE!G7</f>
        <v>1</v>
      </c>
      <c r="H108" s="6">
        <v>1</v>
      </c>
      <c r="I108" s="220">
        <f t="shared" ref="I108:K115" si="29">C108/$G108</f>
        <v>0.13</v>
      </c>
      <c r="J108" s="220">
        <f t="shared" si="29"/>
        <v>0.2</v>
      </c>
      <c r="K108" s="220">
        <f t="shared" si="29"/>
        <v>0.2</v>
      </c>
      <c r="L108" s="29"/>
      <c r="M108" s="20">
        <f t="shared" ref="M108:O115" si="30">I108^2</f>
        <v>1.6900000000000002E-2</v>
      </c>
      <c r="N108" s="20">
        <f t="shared" si="30"/>
        <v>4.0000000000000008E-2</v>
      </c>
      <c r="O108" s="20">
        <f t="shared" si="30"/>
        <v>4.0000000000000008E-2</v>
      </c>
    </row>
    <row r="109" spans="1:17">
      <c r="A109" s="24" t="str">
        <f>'NF-Er'!B35</f>
        <v>A3-27</v>
      </c>
      <c r="B109" s="100" t="str">
        <f>'NF-Er'!C35</f>
        <v>Mismatch of receiver chain</v>
      </c>
      <c r="C109" s="224">
        <f>'NF-Er'!D35</f>
        <v>0</v>
      </c>
      <c r="D109" s="224">
        <f>'NF-Er'!E35</f>
        <v>0</v>
      </c>
      <c r="E109" s="224">
        <f>'NF-Er'!F35</f>
        <v>0</v>
      </c>
      <c r="F109" s="24" t="str">
        <f>'NF-Er'!G35</f>
        <v>Gaussian</v>
      </c>
      <c r="G109" s="224">
        <f>'NF-Er'!H35</f>
        <v>1</v>
      </c>
      <c r="H109" s="6">
        <v>1</v>
      </c>
      <c r="I109" s="220">
        <f t="shared" si="29"/>
        <v>0</v>
      </c>
      <c r="J109" s="220">
        <f t="shared" si="29"/>
        <v>0</v>
      </c>
      <c r="K109" s="220">
        <f t="shared" si="29"/>
        <v>0</v>
      </c>
      <c r="L109" s="29"/>
      <c r="M109" s="20">
        <f t="shared" si="30"/>
        <v>0</v>
      </c>
      <c r="N109" s="20">
        <f t="shared" si="30"/>
        <v>0</v>
      </c>
      <c r="O109" s="20">
        <f t="shared" si="30"/>
        <v>0</v>
      </c>
    </row>
    <row r="110" spans="1:17" ht="22.5">
      <c r="A110" s="24" t="str">
        <f>'NF-Er'!B36</f>
        <v>A3-28</v>
      </c>
      <c r="B110" s="100" t="str">
        <f>'NF-Er'!C36</f>
        <v>Insertion loss of receiver chain</v>
      </c>
      <c r="C110" s="224">
        <f>'NF-Er'!D36</f>
        <v>0</v>
      </c>
      <c r="D110" s="224">
        <f>'NF-Er'!E36</f>
        <v>0</v>
      </c>
      <c r="E110" s="224">
        <f>'NF-Er'!F36</f>
        <v>0</v>
      </c>
      <c r="F110" s="24" t="str">
        <f>'NF-Er'!G36</f>
        <v>Gaussian</v>
      </c>
      <c r="G110" s="224">
        <f>'NF-Er'!H36</f>
        <v>1</v>
      </c>
      <c r="H110" s="6">
        <v>1</v>
      </c>
      <c r="I110" s="220">
        <f t="shared" si="29"/>
        <v>0</v>
      </c>
      <c r="J110" s="220">
        <f t="shared" si="29"/>
        <v>0</v>
      </c>
      <c r="K110" s="220">
        <f t="shared" si="29"/>
        <v>0</v>
      </c>
      <c r="L110" s="29"/>
      <c r="M110" s="20">
        <f t="shared" si="30"/>
        <v>0</v>
      </c>
      <c r="N110" s="20">
        <f t="shared" si="30"/>
        <v>0</v>
      </c>
      <c r="O110" s="20">
        <f t="shared" si="30"/>
        <v>0</v>
      </c>
    </row>
    <row r="111" spans="1:17" ht="22.5">
      <c r="A111" s="24" t="str">
        <f>'NF-Er'!B37</f>
        <v>A3-29</v>
      </c>
      <c r="B111" s="100" t="str">
        <f>'NF-Er'!C37</f>
        <v>Mismatch in the connection of the calibration antenna</v>
      </c>
      <c r="C111" s="224">
        <f>'NF-Er'!D37</f>
        <v>0.02</v>
      </c>
      <c r="D111" s="224">
        <f>'NF-Er'!E37</f>
        <v>0.02</v>
      </c>
      <c r="E111" s="224">
        <f>'NF-Er'!F37</f>
        <v>0.02</v>
      </c>
      <c r="F111" s="24" t="str">
        <f>'NF-Er'!G37</f>
        <v>U-Shaped</v>
      </c>
      <c r="G111" s="224">
        <f>'NF-Er'!H37</f>
        <v>1.41</v>
      </c>
      <c r="H111" s="6">
        <v>1</v>
      </c>
      <c r="I111" s="220">
        <f t="shared" si="29"/>
        <v>1.4184397163120569E-2</v>
      </c>
      <c r="J111" s="220">
        <f t="shared" si="29"/>
        <v>1.4184397163120569E-2</v>
      </c>
      <c r="K111" s="220">
        <f t="shared" si="29"/>
        <v>1.4184397163120569E-2</v>
      </c>
      <c r="L111" s="29"/>
      <c r="M111" s="20">
        <f t="shared" si="30"/>
        <v>2.0119712288114283E-4</v>
      </c>
      <c r="N111" s="20">
        <f t="shared" si="30"/>
        <v>2.0119712288114283E-4</v>
      </c>
      <c r="O111" s="20">
        <f t="shared" si="30"/>
        <v>2.0119712288114283E-4</v>
      </c>
    </row>
    <row r="112" spans="1:17" ht="22.5">
      <c r="A112" s="24" t="str">
        <f>'NF-Er'!B38</f>
        <v>A3-30</v>
      </c>
      <c r="B112" s="100" t="str">
        <f>'NF-Er'!C38</f>
        <v>Influence of the calibration antenna feed cable</v>
      </c>
      <c r="C112" s="224">
        <f>'NF-Er'!D38</f>
        <v>0</v>
      </c>
      <c r="D112" s="224">
        <f>'NF-Er'!E38</f>
        <v>0</v>
      </c>
      <c r="E112" s="224">
        <f>'NF-Er'!F38</f>
        <v>0</v>
      </c>
      <c r="F112" s="24" t="str">
        <f>'NF-Er'!G38</f>
        <v>Gaussian</v>
      </c>
      <c r="G112" s="224">
        <f>'NF-Er'!H38</f>
        <v>1</v>
      </c>
      <c r="H112" s="6">
        <v>1</v>
      </c>
      <c r="I112" s="220">
        <f t="shared" si="29"/>
        <v>0</v>
      </c>
      <c r="J112" s="220">
        <f t="shared" si="29"/>
        <v>0</v>
      </c>
      <c r="K112" s="220">
        <f t="shared" si="29"/>
        <v>0</v>
      </c>
      <c r="L112" s="29"/>
      <c r="M112" s="20">
        <f t="shared" si="30"/>
        <v>0</v>
      </c>
      <c r="N112" s="20">
        <f t="shared" si="30"/>
        <v>0</v>
      </c>
      <c r="O112" s="20">
        <f t="shared" si="30"/>
        <v>0</v>
      </c>
    </row>
    <row r="113" spans="1:17" ht="22.5">
      <c r="A113" s="24" t="str">
        <f>'NF-Er'!B39</f>
        <v>A3-31</v>
      </c>
      <c r="B113" s="100" t="str">
        <f>'NF-Er'!C39</f>
        <v>Influence of the probe antenna cable</v>
      </c>
      <c r="C113" s="224">
        <f>'NF-Er'!D39</f>
        <v>0</v>
      </c>
      <c r="D113" s="224">
        <f>'NF-Er'!E39</f>
        <v>0</v>
      </c>
      <c r="E113" s="224">
        <f>'NF-Er'!F39</f>
        <v>0</v>
      </c>
      <c r="F113" s="24" t="str">
        <f>'NF-Er'!G39</f>
        <v>Gaussian</v>
      </c>
      <c r="G113" s="224">
        <f>'NF-Er'!H39</f>
        <v>1</v>
      </c>
      <c r="H113" s="6">
        <v>1</v>
      </c>
      <c r="I113" s="220">
        <f t="shared" si="29"/>
        <v>0</v>
      </c>
      <c r="J113" s="220">
        <f t="shared" si="29"/>
        <v>0</v>
      </c>
      <c r="K113" s="220">
        <f t="shared" si="29"/>
        <v>0</v>
      </c>
      <c r="L113" s="29"/>
      <c r="M113" s="20">
        <f t="shared" si="30"/>
        <v>0</v>
      </c>
      <c r="N113" s="20">
        <f t="shared" si="30"/>
        <v>0</v>
      </c>
      <c r="O113" s="20">
        <f t="shared" si="30"/>
        <v>0</v>
      </c>
    </row>
    <row r="114" spans="1:17" ht="22.5">
      <c r="A114" s="24" t="str">
        <f>TE!A8</f>
        <v>C1-4</v>
      </c>
      <c r="B114" s="100" t="str">
        <f>TE!B8</f>
        <v>Uncertainty of the absolute gain of the reference antenna</v>
      </c>
      <c r="C114" s="224">
        <f>TE!C8</f>
        <v>0.50229473419497439</v>
      </c>
      <c r="D114" s="224">
        <f>TE!D8</f>
        <v>0.4330127018922193</v>
      </c>
      <c r="E114" s="224">
        <f>TE!E8</f>
        <v>0.4330127018922193</v>
      </c>
      <c r="F114" s="24" t="str">
        <f>TE!F8</f>
        <v>Rectangular</v>
      </c>
      <c r="G114" s="224">
        <f>TE!G8</f>
        <v>1.7320508075688772</v>
      </c>
      <c r="H114" s="6">
        <v>1</v>
      </c>
      <c r="I114" s="220">
        <f t="shared" si="29"/>
        <v>0.28999999999999998</v>
      </c>
      <c r="J114" s="220">
        <f t="shared" si="29"/>
        <v>0.25</v>
      </c>
      <c r="K114" s="220">
        <f t="shared" si="29"/>
        <v>0.25</v>
      </c>
      <c r="L114" s="29"/>
      <c r="M114" s="20">
        <f t="shared" si="30"/>
        <v>8.4099999999999994E-2</v>
      </c>
      <c r="N114" s="20">
        <f t="shared" si="30"/>
        <v>6.25E-2</v>
      </c>
      <c r="O114" s="20">
        <f t="shared" si="30"/>
        <v>6.25E-2</v>
      </c>
    </row>
    <row r="115" spans="1:17">
      <c r="A115" s="24" t="str">
        <f>'NF-Er'!B41</f>
        <v>A3-32</v>
      </c>
      <c r="B115" s="100" t="str">
        <f>'NF-Er'!C41</f>
        <v>Short term repeatability</v>
      </c>
      <c r="C115" s="224">
        <f>'NF-Er'!D41</f>
        <v>8.7999999999999995E-2</v>
      </c>
      <c r="D115" s="224">
        <f>'NF-Er'!E41</f>
        <v>8.7999999999999995E-2</v>
      </c>
      <c r="E115" s="224">
        <f>'NF-Er'!F41</f>
        <v>8.7999999999999995E-2</v>
      </c>
      <c r="F115" s="24" t="str">
        <f>'NF-Er'!G41</f>
        <v>Gaussian</v>
      </c>
      <c r="G115" s="224">
        <f>'NF-Er'!H41</f>
        <v>1</v>
      </c>
      <c r="H115" s="6">
        <v>1</v>
      </c>
      <c r="I115" s="220">
        <f t="shared" si="29"/>
        <v>8.7999999999999995E-2</v>
      </c>
      <c r="J115" s="220">
        <f t="shared" si="29"/>
        <v>8.7999999999999995E-2</v>
      </c>
      <c r="K115" s="220">
        <f t="shared" si="29"/>
        <v>8.7999999999999995E-2</v>
      </c>
      <c r="L115" s="29"/>
      <c r="M115" s="20">
        <f t="shared" si="30"/>
        <v>7.7439999999999991E-3</v>
      </c>
      <c r="N115" s="20">
        <f t="shared" si="30"/>
        <v>7.7439999999999991E-3</v>
      </c>
      <c r="O115" s="20">
        <f t="shared" si="30"/>
        <v>7.7439999999999991E-3</v>
      </c>
    </row>
    <row r="116" spans="1:17">
      <c r="A116" s="389" t="s">
        <v>31</v>
      </c>
      <c r="B116" s="389"/>
      <c r="C116" s="389"/>
      <c r="D116" s="389"/>
      <c r="E116" s="389"/>
      <c r="F116" s="389"/>
      <c r="G116" s="389"/>
      <c r="H116" s="389"/>
      <c r="I116" s="25">
        <f>M116</f>
        <v>0.51724298609546582</v>
      </c>
      <c r="J116" s="25">
        <f t="shared" ref="J116:K117" si="31">N116</f>
        <v>0.56306332384995061</v>
      </c>
      <c r="K116" s="25">
        <f t="shared" si="31"/>
        <v>0.56306332384995061</v>
      </c>
      <c r="L116" s="37"/>
      <c r="M116" s="43">
        <f>(SUM(M82:M115))^0.5</f>
        <v>0.51724298609546582</v>
      </c>
      <c r="N116" s="43">
        <f>(SUM(N82:N115))^0.5</f>
        <v>0.56306332384995061</v>
      </c>
      <c r="O116" s="43">
        <f>(SUM(O82:O115))^0.5</f>
        <v>0.56306332384995061</v>
      </c>
      <c r="Q116" s="209" t="s">
        <v>533</v>
      </c>
    </row>
    <row r="117" spans="1:17">
      <c r="A117" s="389" t="s">
        <v>32</v>
      </c>
      <c r="B117" s="389"/>
      <c r="C117" s="389"/>
      <c r="D117" s="389"/>
      <c r="E117" s="389"/>
      <c r="F117" s="389"/>
      <c r="G117" s="389"/>
      <c r="H117" s="389"/>
      <c r="I117" s="32">
        <f t="shared" ref="I117" si="32">M117</f>
        <v>1.0137962527471129</v>
      </c>
      <c r="J117" s="32">
        <f t="shared" si="31"/>
        <v>1.1036041147459033</v>
      </c>
      <c r="K117" s="32">
        <f t="shared" si="31"/>
        <v>1.1036041147459033</v>
      </c>
      <c r="L117" s="37"/>
      <c r="M117" s="43">
        <f>M116*1.96</f>
        <v>1.0137962527471129</v>
      </c>
      <c r="N117" s="43">
        <f>N116*1.96</f>
        <v>1.1036041147459033</v>
      </c>
      <c r="O117" s="43">
        <f>O116*1.96</f>
        <v>1.1036041147459033</v>
      </c>
    </row>
    <row r="118" spans="1:17">
      <c r="A118" s="425" t="s">
        <v>148</v>
      </c>
      <c r="B118" s="425"/>
      <c r="C118" s="425"/>
      <c r="D118" s="425"/>
      <c r="E118" s="425"/>
      <c r="F118" s="425"/>
      <c r="G118" s="425"/>
      <c r="H118" s="425"/>
      <c r="I118" s="67">
        <v>0.75</v>
      </c>
      <c r="J118" s="67">
        <v>0.75</v>
      </c>
      <c r="K118" s="67">
        <v>0.75</v>
      </c>
      <c r="L118" s="37"/>
      <c r="M118" s="203" t="s">
        <v>417</v>
      </c>
      <c r="N118" s="57"/>
      <c r="O118" s="57"/>
    </row>
    <row r="119" spans="1:17">
      <c r="A119" s="425" t="s">
        <v>149</v>
      </c>
      <c r="B119" s="425"/>
      <c r="C119" s="425"/>
      <c r="D119" s="425"/>
      <c r="E119" s="425"/>
      <c r="F119" s="425"/>
      <c r="G119" s="425"/>
      <c r="H119" s="425"/>
      <c r="I119" s="67">
        <f>((I117^2)+(I118^2))^0.5</f>
        <v>1.261064170486216</v>
      </c>
      <c r="J119" s="67">
        <f t="shared" ref="J119:K119" si="33">((J117^2)+(J118^2))^0.5</f>
        <v>1.3343320584037877</v>
      </c>
      <c r="K119" s="67">
        <f t="shared" si="33"/>
        <v>1.3343320584037877</v>
      </c>
      <c r="L119" s="37"/>
      <c r="M119" s="203"/>
      <c r="N119" s="57"/>
      <c r="O119" s="57"/>
    </row>
    <row r="120" spans="1:17">
      <c r="M120" s="203"/>
    </row>
    <row r="121" spans="1:17">
      <c r="M121" s="203"/>
      <c r="Q121" s="209"/>
    </row>
    <row r="122" spans="1:17">
      <c r="A122" s="411" t="s">
        <v>491</v>
      </c>
      <c r="B122" s="411"/>
      <c r="C122" s="411"/>
      <c r="D122" s="411"/>
      <c r="E122" s="411"/>
      <c r="F122" s="411"/>
      <c r="G122" s="411"/>
      <c r="H122" s="411"/>
      <c r="I122" s="411"/>
      <c r="J122" s="411"/>
      <c r="K122" s="411"/>
    </row>
    <row r="123" spans="1:17">
      <c r="A123" s="406" t="s">
        <v>145</v>
      </c>
      <c r="B123" s="406"/>
      <c r="C123" s="406"/>
      <c r="D123" s="406"/>
      <c r="E123" s="406"/>
      <c r="F123" s="406"/>
      <c r="G123" s="406"/>
      <c r="H123" s="406"/>
      <c r="I123" s="406"/>
      <c r="J123" s="406"/>
      <c r="K123" s="406"/>
      <c r="M123" s="394" t="s">
        <v>103</v>
      </c>
      <c r="N123" s="394"/>
      <c r="O123" s="394"/>
    </row>
    <row r="124" spans="1:17">
      <c r="A124" s="382" t="s">
        <v>0</v>
      </c>
      <c r="B124" s="400" t="s">
        <v>1</v>
      </c>
      <c r="C124" s="383" t="s">
        <v>2</v>
      </c>
      <c r="D124" s="383"/>
      <c r="E124" s="383"/>
      <c r="F124" s="382" t="s">
        <v>3</v>
      </c>
      <c r="G124" s="383" t="s">
        <v>4</v>
      </c>
      <c r="H124" s="391" t="s">
        <v>5</v>
      </c>
      <c r="I124" s="384" t="s">
        <v>6</v>
      </c>
      <c r="J124" s="384"/>
      <c r="K124" s="384"/>
      <c r="M124" s="394"/>
      <c r="N124" s="394"/>
      <c r="O124" s="394"/>
    </row>
    <row r="125" spans="1:17" ht="36.75" thickBot="1">
      <c r="A125" s="382"/>
      <c r="B125" s="400"/>
      <c r="C125" s="251" t="s">
        <v>508</v>
      </c>
      <c r="D125" s="252" t="s">
        <v>507</v>
      </c>
      <c r="E125" s="253" t="s">
        <v>509</v>
      </c>
      <c r="F125" s="382"/>
      <c r="G125" s="383"/>
      <c r="H125" s="391"/>
      <c r="I125" s="251" t="s">
        <v>508</v>
      </c>
      <c r="J125" s="252" t="s">
        <v>507</v>
      </c>
      <c r="K125" s="253" t="s">
        <v>509</v>
      </c>
      <c r="M125" s="394"/>
      <c r="N125" s="394"/>
      <c r="O125" s="394"/>
    </row>
    <row r="126" spans="1:17">
      <c r="A126" s="361" t="s">
        <v>102</v>
      </c>
      <c r="B126" s="361"/>
      <c r="C126" s="361"/>
      <c r="D126" s="361"/>
      <c r="E126" s="361"/>
      <c r="F126" s="361"/>
      <c r="G126" s="361"/>
      <c r="H126" s="361"/>
      <c r="I126" s="361"/>
      <c r="J126" s="361"/>
      <c r="K126" s="361"/>
      <c r="M126" s="85"/>
      <c r="N126" s="85"/>
      <c r="O126" s="85"/>
    </row>
    <row r="127" spans="1:17" ht="22.5">
      <c r="A127" s="9" t="str">
        <f>'PWS-Er'!B5</f>
        <v>A7-1a</v>
      </c>
      <c r="B127" s="69" t="str">
        <f>'PWS-Er'!C5</f>
        <v>Misalignment DUT &amp; pointing error</v>
      </c>
      <c r="C127" s="221">
        <f>'PWS-Er'!D5</f>
        <v>0.1</v>
      </c>
      <c r="D127" s="221">
        <f>'PWS-Er'!E5</f>
        <v>0.1</v>
      </c>
      <c r="E127" s="221">
        <f>'PWS-Er'!F5</f>
        <v>0.1</v>
      </c>
      <c r="F127" s="9" t="str">
        <f>'PWS-Er'!G5</f>
        <v>Rectangular</v>
      </c>
      <c r="G127" s="221">
        <f>'PWS-Er'!H5</f>
        <v>1.7320508075688772</v>
      </c>
      <c r="H127" s="81">
        <v>1</v>
      </c>
      <c r="I127" s="220">
        <f t="shared" ref="I127:K133" si="34">C127/$G127</f>
        <v>5.7735026918962581E-2</v>
      </c>
      <c r="J127" s="220">
        <f t="shared" si="34"/>
        <v>5.7735026918962581E-2</v>
      </c>
      <c r="K127" s="220">
        <f t="shared" si="34"/>
        <v>5.7735026918962581E-2</v>
      </c>
      <c r="M127" s="20">
        <f t="shared" ref="M127:O148" si="35">I127^2</f>
        <v>3.333333333333334E-3</v>
      </c>
      <c r="N127" s="20">
        <f t="shared" si="35"/>
        <v>3.333333333333334E-3</v>
      </c>
      <c r="O127" s="20">
        <f t="shared" si="35"/>
        <v>3.333333333333334E-3</v>
      </c>
    </row>
    <row r="128" spans="1:17" ht="33.75">
      <c r="A128" s="9" t="str">
        <f>TE!A5</f>
        <v>C1-1</v>
      </c>
      <c r="B128" s="69" t="str">
        <f>TE!B5</f>
        <v>RF power measurement equipment (e.g. spectrum analyzer, power meter)</v>
      </c>
      <c r="C128" s="221">
        <f>TE!C5</f>
        <v>0.14000000000000001</v>
      </c>
      <c r="D128" s="221">
        <f>TE!D5</f>
        <v>0.26</v>
      </c>
      <c r="E128" s="221">
        <f>TE!E5</f>
        <v>0.26</v>
      </c>
      <c r="F128" s="9" t="str">
        <f>TE!F5</f>
        <v>Gaussian</v>
      </c>
      <c r="G128" s="221">
        <f>TE!G5</f>
        <v>1</v>
      </c>
      <c r="H128" s="81">
        <v>1</v>
      </c>
      <c r="I128" s="220">
        <f t="shared" si="34"/>
        <v>0.14000000000000001</v>
      </c>
      <c r="J128" s="220">
        <f t="shared" si="34"/>
        <v>0.26</v>
      </c>
      <c r="K128" s="220">
        <f t="shared" si="34"/>
        <v>0.26</v>
      </c>
      <c r="M128" s="20">
        <f t="shared" si="35"/>
        <v>1.9600000000000003E-2</v>
      </c>
      <c r="N128" s="20">
        <f t="shared" si="35"/>
        <v>6.7600000000000007E-2</v>
      </c>
      <c r="O128" s="20">
        <f t="shared" si="35"/>
        <v>6.7600000000000007E-2</v>
      </c>
    </row>
    <row r="129" spans="1:17" ht="45">
      <c r="A129" s="9" t="str">
        <f>'PWS-Er'!B7</f>
        <v>A7-2a</v>
      </c>
      <c r="B129" s="69" t="str">
        <f>'PWS-Er'!C7</f>
        <v>Longitudinal position uncertainty (i.e. standing wave and imperfect field synthesis) for DUT antenna</v>
      </c>
      <c r="C129" s="221">
        <f>'PWS-Er'!D7</f>
        <v>0.05</v>
      </c>
      <c r="D129" s="221">
        <f>'PWS-Er'!E7</f>
        <v>0.14000000000000001</v>
      </c>
      <c r="E129" s="309">
        <f>'PWS-Er'!F7</f>
        <v>0.2</v>
      </c>
      <c r="F129" s="9" t="str">
        <f>'PWS-Er'!G7</f>
        <v>Rectangular</v>
      </c>
      <c r="G129" s="221">
        <f>'PWS-Er'!H7</f>
        <v>1.7320508075688772</v>
      </c>
      <c r="H129" s="81">
        <v>1</v>
      </c>
      <c r="I129" s="220">
        <f t="shared" si="34"/>
        <v>2.8867513459481291E-2</v>
      </c>
      <c r="J129" s="220">
        <f t="shared" si="34"/>
        <v>8.0829037686547617E-2</v>
      </c>
      <c r="K129" s="309">
        <f t="shared" si="34"/>
        <v>0.11547005383792516</v>
      </c>
      <c r="M129" s="20">
        <f t="shared" si="35"/>
        <v>8.333333333333335E-4</v>
      </c>
      <c r="N129" s="20">
        <f t="shared" si="35"/>
        <v>6.5333333333333346E-3</v>
      </c>
      <c r="O129" s="20">
        <f t="shared" si="35"/>
        <v>1.3333333333333336E-2</v>
      </c>
      <c r="Q129" s="209" t="s">
        <v>545</v>
      </c>
    </row>
    <row r="130" spans="1:17" ht="22.5">
      <c r="A130" s="9" t="str">
        <f>'PWS-Er'!B8</f>
        <v>A7-3</v>
      </c>
      <c r="B130" s="69" t="str">
        <f>'PWS-Er'!C8</f>
        <v>RF leakage (calibration antenna connector terminated)</v>
      </c>
      <c r="C130" s="221">
        <f>'PWS-Er'!D8</f>
        <v>8.5999999999999993E-2</v>
      </c>
      <c r="D130" s="221">
        <f>'PWS-Er'!E8</f>
        <v>8.5999999999999993E-2</v>
      </c>
      <c r="E130" s="221">
        <f>'PWS-Er'!F8</f>
        <v>8.5999999999999993E-2</v>
      </c>
      <c r="F130" s="9" t="str">
        <f>'PWS-Er'!G8</f>
        <v>Gaussian</v>
      </c>
      <c r="G130" s="221">
        <f>'PWS-Er'!H8</f>
        <v>1</v>
      </c>
      <c r="H130" s="81">
        <v>1</v>
      </c>
      <c r="I130" s="220">
        <f t="shared" si="34"/>
        <v>8.5999999999999993E-2</v>
      </c>
      <c r="J130" s="220">
        <f t="shared" si="34"/>
        <v>8.5999999999999993E-2</v>
      </c>
      <c r="K130" s="220">
        <f t="shared" si="34"/>
        <v>8.5999999999999993E-2</v>
      </c>
      <c r="M130" s="20">
        <f t="shared" si="35"/>
        <v>7.3959999999999989E-3</v>
      </c>
      <c r="N130" s="20">
        <f t="shared" si="35"/>
        <v>7.3959999999999989E-3</v>
      </c>
      <c r="O130" s="20">
        <f t="shared" si="35"/>
        <v>7.3959999999999989E-3</v>
      </c>
    </row>
    <row r="131" spans="1:17" ht="22.5">
      <c r="A131" s="9" t="str">
        <f>'PWS-Er'!B9</f>
        <v>A7-4a</v>
      </c>
      <c r="B131" s="69" t="str">
        <f>'PWS-Er'!C9</f>
        <v>QZ ripple with DUT</v>
      </c>
      <c r="C131" s="221">
        <f>'PWS-Er'!D9</f>
        <v>0.42</v>
      </c>
      <c r="D131" s="221">
        <f>'PWS-Er'!E9</f>
        <v>0.43</v>
      </c>
      <c r="E131" s="309">
        <f>'PWS-Er'!F9</f>
        <v>0.56999999999999995</v>
      </c>
      <c r="F131" s="9" t="str">
        <f>'PWS-Er'!G9</f>
        <v>Rectangular</v>
      </c>
      <c r="G131" s="221">
        <f>'PWS-Er'!H9</f>
        <v>1.7320508075688772</v>
      </c>
      <c r="H131" s="81">
        <v>1</v>
      </c>
      <c r="I131" s="220">
        <f t="shared" si="34"/>
        <v>0.24248711305964282</v>
      </c>
      <c r="J131" s="220">
        <f t="shared" si="34"/>
        <v>0.2482606157515391</v>
      </c>
      <c r="K131" s="309">
        <f t="shared" si="34"/>
        <v>0.32908965343808666</v>
      </c>
      <c r="M131" s="20">
        <f t="shared" si="35"/>
        <v>5.8799999999999998E-2</v>
      </c>
      <c r="N131" s="20">
        <f t="shared" si="35"/>
        <v>6.1633333333333346E-2</v>
      </c>
      <c r="O131" s="20">
        <f t="shared" si="35"/>
        <v>0.10829999999999998</v>
      </c>
      <c r="Q131" s="209" t="s">
        <v>545</v>
      </c>
    </row>
    <row r="132" spans="1:17">
      <c r="A132" s="9" t="str">
        <f>'PWS-Er'!B10</f>
        <v>A7-5</v>
      </c>
      <c r="B132" s="69" t="str">
        <f>'PWS-Er'!C10</f>
        <v>Miscellaneous Uncertainty</v>
      </c>
      <c r="C132" s="221">
        <f>'PWS-Er'!D10</f>
        <v>0</v>
      </c>
      <c r="D132" s="221">
        <f>'PWS-Er'!E10</f>
        <v>0</v>
      </c>
      <c r="E132" s="221">
        <f>'PWS-Er'!F10</f>
        <v>0</v>
      </c>
      <c r="F132" s="9" t="str">
        <f>'PWS-Er'!G10</f>
        <v>Gaussian</v>
      </c>
      <c r="G132" s="221">
        <f>'PWS-Er'!H10</f>
        <v>1</v>
      </c>
      <c r="H132" s="81">
        <v>1</v>
      </c>
      <c r="I132" s="220">
        <f t="shared" si="34"/>
        <v>0</v>
      </c>
      <c r="J132" s="220">
        <f t="shared" si="34"/>
        <v>0</v>
      </c>
      <c r="K132" s="220">
        <f t="shared" si="34"/>
        <v>0</v>
      </c>
      <c r="M132" s="20">
        <f t="shared" si="35"/>
        <v>0</v>
      </c>
      <c r="N132" s="20">
        <f t="shared" si="35"/>
        <v>0</v>
      </c>
      <c r="O132" s="20">
        <f t="shared" si="35"/>
        <v>0</v>
      </c>
    </row>
    <row r="133" spans="1:17" ht="22.5">
      <c r="A133" s="9" t="str">
        <f>'PWS-Er'!B11</f>
        <v>A7-14</v>
      </c>
      <c r="B133" s="69" t="str">
        <f>'PWS-Er'!C11</f>
        <v>System non-linearity</v>
      </c>
      <c r="C133" s="250">
        <f>'PWS-Er'!D11</f>
        <v>0.1</v>
      </c>
      <c r="D133" s="250">
        <f>'PWS-Er'!E11</f>
        <v>0.1</v>
      </c>
      <c r="E133" s="309">
        <f>'PWS-Er'!F11</f>
        <v>0.15</v>
      </c>
      <c r="F133" s="9" t="str">
        <f>'PWS-Er'!G11</f>
        <v>Rectangular</v>
      </c>
      <c r="G133" s="221">
        <f>'PWS-Er'!H11</f>
        <v>1.7320508075688772</v>
      </c>
      <c r="H133" s="81">
        <v>1</v>
      </c>
      <c r="I133" s="241">
        <f t="shared" si="34"/>
        <v>5.7735026918962581E-2</v>
      </c>
      <c r="J133" s="241">
        <f t="shared" si="34"/>
        <v>5.7735026918962581E-2</v>
      </c>
      <c r="K133" s="309">
        <f t="shared" si="34"/>
        <v>8.6602540378443865E-2</v>
      </c>
      <c r="M133" s="20">
        <f t="shared" si="35"/>
        <v>3.333333333333334E-3</v>
      </c>
      <c r="N133" s="20">
        <f t="shared" si="35"/>
        <v>3.333333333333334E-3</v>
      </c>
      <c r="O133" s="20">
        <f t="shared" si="35"/>
        <v>7.4999999999999997E-3</v>
      </c>
      <c r="Q133" s="209" t="s">
        <v>545</v>
      </c>
    </row>
    <row r="134" spans="1:17" ht="22.5">
      <c r="A134" s="9" t="str">
        <f>'PWS-Er'!B12</f>
        <v>A7-13</v>
      </c>
      <c r="B134" s="69" t="str">
        <f>'PWS-Er'!C12</f>
        <v>Frequency Flatness</v>
      </c>
      <c r="C134" s="221">
        <f>'PWS-Er'!D12</f>
        <v>0.13</v>
      </c>
      <c r="D134" s="221">
        <f>'PWS-Er'!E12</f>
        <v>0.13</v>
      </c>
      <c r="E134" s="221">
        <f>'PWS-Er'!F12</f>
        <v>0.13</v>
      </c>
      <c r="F134" s="9" t="str">
        <f>'PWS-Er'!G12</f>
        <v>Rectangular</v>
      </c>
      <c r="G134" s="221">
        <f>'PWS-Er'!H12</f>
        <v>1.7320508075688772</v>
      </c>
      <c r="H134" s="86">
        <v>1</v>
      </c>
      <c r="I134" s="220">
        <f t="shared" ref="I134" si="36">C134/$G134</f>
        <v>7.5055534994651354E-2</v>
      </c>
      <c r="J134" s="220">
        <f t="shared" ref="J134" si="37">D134/$G134</f>
        <v>7.5055534994651354E-2</v>
      </c>
      <c r="K134" s="220">
        <f t="shared" ref="K134" si="38">E134/$G134</f>
        <v>7.5055534994651354E-2</v>
      </c>
      <c r="M134" s="20">
        <f t="shared" ref="M134" si="39">I134^2</f>
        <v>5.6333333333333339E-3</v>
      </c>
      <c r="N134" s="20">
        <f t="shared" ref="N134" si="40">J134^2</f>
        <v>5.6333333333333339E-3</v>
      </c>
      <c r="O134" s="20">
        <f t="shared" ref="O134" si="41">K134^2</f>
        <v>5.6333333333333339E-3</v>
      </c>
    </row>
    <row r="135" spans="1:17">
      <c r="A135" s="361" t="s">
        <v>123</v>
      </c>
      <c r="B135" s="361"/>
      <c r="C135" s="361"/>
      <c r="D135" s="361"/>
      <c r="E135" s="361"/>
      <c r="F135" s="361"/>
      <c r="G135" s="361"/>
      <c r="H135" s="361"/>
      <c r="I135" s="361"/>
      <c r="J135" s="361"/>
      <c r="K135" s="361"/>
      <c r="M135" s="20">
        <f t="shared" si="35"/>
        <v>0</v>
      </c>
      <c r="N135" s="20">
        <f t="shared" si="35"/>
        <v>0</v>
      </c>
      <c r="O135" s="20">
        <f t="shared" si="35"/>
        <v>0</v>
      </c>
    </row>
    <row r="136" spans="1:17" ht="22.5">
      <c r="A136" s="9" t="str">
        <f>TE!A7</f>
        <v>C1-3</v>
      </c>
      <c r="B136" s="69" t="str">
        <f>TE!B7</f>
        <v>Uncertainty of the network analyzer</v>
      </c>
      <c r="C136" s="221">
        <f>TE!C7</f>
        <v>0.13</v>
      </c>
      <c r="D136" s="221">
        <f>TE!D7</f>
        <v>0.2</v>
      </c>
      <c r="E136" s="221">
        <f>TE!E7</f>
        <v>0.2</v>
      </c>
      <c r="F136" s="9" t="str">
        <f>TE!F7</f>
        <v>Gaussian</v>
      </c>
      <c r="G136" s="221">
        <f>TE!G7</f>
        <v>1</v>
      </c>
      <c r="H136" s="81">
        <v>1</v>
      </c>
      <c r="I136" s="220">
        <f t="shared" ref="I136:K148" si="42">C136/$G136</f>
        <v>0.13</v>
      </c>
      <c r="J136" s="220">
        <f t="shared" si="42"/>
        <v>0.2</v>
      </c>
      <c r="K136" s="220">
        <f t="shared" si="42"/>
        <v>0.2</v>
      </c>
      <c r="M136" s="20">
        <f t="shared" si="35"/>
        <v>1.6900000000000002E-2</v>
      </c>
      <c r="N136" s="20">
        <f t="shared" si="35"/>
        <v>4.0000000000000008E-2</v>
      </c>
      <c r="O136" s="20">
        <f t="shared" si="35"/>
        <v>4.0000000000000008E-2</v>
      </c>
    </row>
    <row r="137" spans="1:17" ht="33.75">
      <c r="A137" s="9" t="str">
        <f>'PWS-Er'!B15</f>
        <v>A7-6</v>
      </c>
      <c r="B137" s="69" t="str">
        <f>'PWS-Er'!C15</f>
        <v>Mismatch (i.e. reference antenna, network analyser and reference cable)</v>
      </c>
      <c r="C137" s="221">
        <f>'PWS-Er'!D15</f>
        <v>0.127</v>
      </c>
      <c r="D137" s="221">
        <f>'PWS-Er'!E15</f>
        <v>0.32500000000000001</v>
      </c>
      <c r="E137" s="221">
        <f>'PWS-Er'!F15</f>
        <v>0.32500000000000001</v>
      </c>
      <c r="F137" s="9" t="str">
        <f>'PWS-Er'!G15</f>
        <v>U-shaped</v>
      </c>
      <c r="G137" s="221">
        <f>'PWS-Er'!H15</f>
        <v>1.4142135623730951</v>
      </c>
      <c r="H137" s="81">
        <v>1</v>
      </c>
      <c r="I137" s="220">
        <f t="shared" si="42"/>
        <v>8.9802561210691537E-2</v>
      </c>
      <c r="J137" s="220">
        <f t="shared" si="42"/>
        <v>0.22980970388562794</v>
      </c>
      <c r="K137" s="220">
        <f t="shared" si="42"/>
        <v>0.22980970388562794</v>
      </c>
      <c r="M137" s="20">
        <f t="shared" si="35"/>
        <v>8.0645000000000005E-3</v>
      </c>
      <c r="N137" s="20">
        <f t="shared" si="35"/>
        <v>5.2812499999999998E-2</v>
      </c>
      <c r="O137" s="20">
        <f t="shared" si="35"/>
        <v>5.2812499999999998E-2</v>
      </c>
    </row>
    <row r="138" spans="1:17" ht="22.5">
      <c r="A138" s="9" t="str">
        <f>'PWS-Er'!B16</f>
        <v>A7-7</v>
      </c>
      <c r="B138" s="69" t="str">
        <f>'PWS-Er'!C16</f>
        <v xml:space="preserve">Insertion loss variation </v>
      </c>
      <c r="C138" s="221">
        <f>'PWS-Er'!D16</f>
        <v>0.18</v>
      </c>
      <c r="D138" s="221">
        <f>'PWS-Er'!E16</f>
        <v>0.18</v>
      </c>
      <c r="E138" s="221">
        <f>'PWS-Er'!F16</f>
        <v>0.18</v>
      </c>
      <c r="F138" s="9" t="str">
        <f>'PWS-Er'!G16</f>
        <v>Rectangular</v>
      </c>
      <c r="G138" s="221">
        <f>'PWS-Er'!H16</f>
        <v>1.7320508075688772</v>
      </c>
      <c r="H138" s="81">
        <v>1</v>
      </c>
      <c r="I138" s="220">
        <f t="shared" si="42"/>
        <v>0.10392304845413264</v>
      </c>
      <c r="J138" s="220">
        <f t="shared" si="42"/>
        <v>0.10392304845413264</v>
      </c>
      <c r="K138" s="220">
        <f t="shared" si="42"/>
        <v>0.10392304845413264</v>
      </c>
      <c r="M138" s="20">
        <f t="shared" si="35"/>
        <v>1.0800000000000001E-2</v>
      </c>
      <c r="N138" s="20">
        <f t="shared" si="35"/>
        <v>1.0800000000000001E-2</v>
      </c>
      <c r="O138" s="20">
        <f t="shared" si="35"/>
        <v>1.0800000000000001E-2</v>
      </c>
    </row>
    <row r="139" spans="1:17" ht="22.5">
      <c r="A139" s="9" t="str">
        <f>'PWS-Er'!B8</f>
        <v>A7-3</v>
      </c>
      <c r="B139" s="69" t="str">
        <f>'PWS-Er'!C8</f>
        <v>RF leakage (calibration antenna connector terminated)</v>
      </c>
      <c r="C139" s="221">
        <f>'PWS-Er'!D8</f>
        <v>8.5999999999999993E-2</v>
      </c>
      <c r="D139" s="221">
        <f>'PWS-Er'!E8</f>
        <v>8.5999999999999993E-2</v>
      </c>
      <c r="E139" s="221">
        <f>'PWS-Er'!F8</f>
        <v>8.5999999999999993E-2</v>
      </c>
      <c r="F139" s="9" t="str">
        <f>'PWS-Er'!G8</f>
        <v>Gaussian</v>
      </c>
      <c r="G139" s="221">
        <f>'PWS-Er'!H8</f>
        <v>1</v>
      </c>
      <c r="H139" s="81">
        <v>1</v>
      </c>
      <c r="I139" s="220">
        <f t="shared" si="42"/>
        <v>8.5999999999999993E-2</v>
      </c>
      <c r="J139" s="220">
        <f t="shared" si="42"/>
        <v>8.5999999999999993E-2</v>
      </c>
      <c r="K139" s="220">
        <f t="shared" si="42"/>
        <v>8.5999999999999993E-2</v>
      </c>
      <c r="M139" s="20">
        <f t="shared" si="35"/>
        <v>7.3959999999999989E-3</v>
      </c>
      <c r="N139" s="20">
        <f t="shared" si="35"/>
        <v>7.3959999999999989E-3</v>
      </c>
      <c r="O139" s="20">
        <f t="shared" si="35"/>
        <v>7.3959999999999989E-3</v>
      </c>
    </row>
    <row r="140" spans="1:17" ht="22.5">
      <c r="A140" s="9" t="str">
        <f>'PWS-Er'!B18</f>
        <v>A7-8</v>
      </c>
      <c r="B140" s="69" t="str">
        <f>'PWS-Er'!C18</f>
        <v>Influence of the calibration antenna feed cable</v>
      </c>
      <c r="C140" s="221">
        <f>'PWS-Er'!D18</f>
        <v>0.10299999999999999</v>
      </c>
      <c r="D140" s="221">
        <f>'PWS-Er'!E18</f>
        <v>0.104</v>
      </c>
      <c r="E140" s="221">
        <f>'PWS-Er'!F18</f>
        <v>0.104</v>
      </c>
      <c r="F140" s="9" t="str">
        <f>'PWS-Er'!G18</f>
        <v>Rectangular</v>
      </c>
      <c r="G140" s="221">
        <f>'PWS-Er'!H18</f>
        <v>1.7320508075688772</v>
      </c>
      <c r="H140" s="81">
        <v>1</v>
      </c>
      <c r="I140" s="220">
        <f t="shared" si="42"/>
        <v>5.9467077726531453E-2</v>
      </c>
      <c r="J140" s="220">
        <f t="shared" si="42"/>
        <v>6.0044427995721079E-2</v>
      </c>
      <c r="K140" s="220">
        <f t="shared" si="42"/>
        <v>6.0044427995721079E-2</v>
      </c>
      <c r="M140" s="20">
        <f t="shared" si="35"/>
        <v>3.5363333333333332E-3</v>
      </c>
      <c r="N140" s="20">
        <f t="shared" si="35"/>
        <v>3.6053333333333332E-3</v>
      </c>
      <c r="O140" s="20">
        <f t="shared" si="35"/>
        <v>3.6053333333333332E-3</v>
      </c>
    </row>
    <row r="141" spans="1:17" ht="22.5">
      <c r="A141" s="9" t="str">
        <f>TE!A8</f>
        <v>C1-4</v>
      </c>
      <c r="B141" s="69" t="str">
        <f>TE!B8</f>
        <v>Uncertainty of the absolute gain of the reference antenna</v>
      </c>
      <c r="C141" s="221">
        <f>TE!C8</f>
        <v>0.50229473419497439</v>
      </c>
      <c r="D141" s="221">
        <f>TE!D8</f>
        <v>0.4330127018922193</v>
      </c>
      <c r="E141" s="221">
        <f>TE!E8</f>
        <v>0.4330127018922193</v>
      </c>
      <c r="F141" s="9" t="str">
        <f>TE!F8</f>
        <v>Rectangular</v>
      </c>
      <c r="G141" s="221">
        <f>TE!G8</f>
        <v>1.7320508075688772</v>
      </c>
      <c r="H141" s="81">
        <v>1</v>
      </c>
      <c r="I141" s="220">
        <f t="shared" si="42"/>
        <v>0.28999999999999998</v>
      </c>
      <c r="J141" s="220">
        <f t="shared" si="42"/>
        <v>0.25</v>
      </c>
      <c r="K141" s="220">
        <f t="shared" si="42"/>
        <v>0.25</v>
      </c>
      <c r="M141" s="20">
        <f t="shared" si="35"/>
        <v>8.4099999999999994E-2</v>
      </c>
      <c r="N141" s="20">
        <f t="shared" si="35"/>
        <v>6.25E-2</v>
      </c>
      <c r="O141" s="20">
        <f t="shared" si="35"/>
        <v>6.25E-2</v>
      </c>
    </row>
    <row r="142" spans="1:17" ht="22.5">
      <c r="A142" s="9" t="str">
        <f>'PWS-Er'!B20</f>
        <v>A7-9</v>
      </c>
      <c r="B142" s="69" t="str">
        <f>'PWS-Er'!C20</f>
        <v>Misalignment of positioning system</v>
      </c>
      <c r="C142" s="221">
        <f>'PWS-Er'!D20</f>
        <v>0</v>
      </c>
      <c r="D142" s="221">
        <f>'PWS-Er'!E20</f>
        <v>0</v>
      </c>
      <c r="E142" s="221">
        <f>'PWS-Er'!F20</f>
        <v>0</v>
      </c>
      <c r="F142" s="9" t="str">
        <f>'PWS-Er'!G20</f>
        <v xml:space="preserve">Exp. normal </v>
      </c>
      <c r="G142" s="221">
        <f>'PWS-Er'!H20</f>
        <v>2</v>
      </c>
      <c r="H142" s="81">
        <v>1</v>
      </c>
      <c r="I142" s="220">
        <f t="shared" si="42"/>
        <v>0</v>
      </c>
      <c r="J142" s="220">
        <f t="shared" si="42"/>
        <v>0</v>
      </c>
      <c r="K142" s="220">
        <f t="shared" si="42"/>
        <v>0</v>
      </c>
      <c r="M142" s="20">
        <f t="shared" si="35"/>
        <v>0</v>
      </c>
      <c r="N142" s="20">
        <f t="shared" si="35"/>
        <v>0</v>
      </c>
      <c r="O142" s="20">
        <f t="shared" si="35"/>
        <v>0</v>
      </c>
    </row>
    <row r="143" spans="1:17" ht="22.5">
      <c r="A143" s="9" t="str">
        <f>'PWS-Er'!B21</f>
        <v>A7-1b</v>
      </c>
      <c r="B143" s="69" t="str">
        <f>'PWS-Er'!C21</f>
        <v>Misalignment of calibration antenna &amp; pointing error</v>
      </c>
      <c r="C143" s="221">
        <f>'PWS-Er'!D21</f>
        <v>0.05</v>
      </c>
      <c r="D143" s="221">
        <f>'PWS-Er'!E21</f>
        <v>0.05</v>
      </c>
      <c r="E143" s="221">
        <f>'PWS-Er'!F21</f>
        <v>0.05</v>
      </c>
      <c r="F143" s="9" t="str">
        <f>'PWS-Er'!G21</f>
        <v>Rectangular</v>
      </c>
      <c r="G143" s="221">
        <f>'PWS-Er'!H21</f>
        <v>1.7320508075688772</v>
      </c>
      <c r="H143" s="81">
        <v>1</v>
      </c>
      <c r="I143" s="220">
        <f t="shared" si="42"/>
        <v>2.8867513459481291E-2</v>
      </c>
      <c r="J143" s="220">
        <f t="shared" si="42"/>
        <v>2.8867513459481291E-2</v>
      </c>
      <c r="K143" s="220">
        <f t="shared" si="42"/>
        <v>2.8867513459481291E-2</v>
      </c>
      <c r="M143" s="20">
        <f t="shared" si="35"/>
        <v>8.333333333333335E-4</v>
      </c>
      <c r="N143" s="20">
        <f t="shared" si="35"/>
        <v>8.333333333333335E-4</v>
      </c>
      <c r="O143" s="20">
        <f t="shared" si="35"/>
        <v>8.333333333333335E-4</v>
      </c>
    </row>
    <row r="144" spans="1:17">
      <c r="A144" s="9" t="str">
        <f>'PWS-Er'!B22</f>
        <v>A7-10</v>
      </c>
      <c r="B144" s="69" t="str">
        <f>'PWS-Er'!C22</f>
        <v>Rotary joints</v>
      </c>
      <c r="C144" s="221">
        <f>'PWS-Er'!D22</f>
        <v>0</v>
      </c>
      <c r="D144" s="221">
        <f>'PWS-Er'!E22</f>
        <v>0</v>
      </c>
      <c r="E144" s="221">
        <f>'PWS-Er'!F22</f>
        <v>0</v>
      </c>
      <c r="F144" s="9" t="str">
        <f>'PWS-Er'!G22</f>
        <v>U-shaped</v>
      </c>
      <c r="G144" s="221">
        <f>'PWS-Er'!H22</f>
        <v>1.7320508075688772</v>
      </c>
      <c r="H144" s="81">
        <v>1</v>
      </c>
      <c r="I144" s="220">
        <f t="shared" si="42"/>
        <v>0</v>
      </c>
      <c r="J144" s="220">
        <f t="shared" si="42"/>
        <v>0</v>
      </c>
      <c r="K144" s="220">
        <f t="shared" si="42"/>
        <v>0</v>
      </c>
      <c r="M144" s="20">
        <f t="shared" si="35"/>
        <v>0</v>
      </c>
      <c r="N144" s="20">
        <f t="shared" si="35"/>
        <v>0</v>
      </c>
      <c r="O144" s="20">
        <f t="shared" si="35"/>
        <v>0</v>
      </c>
    </row>
    <row r="145" spans="1:17" ht="56.25">
      <c r="A145" s="9" t="str">
        <f>'PWS-Er'!B23</f>
        <v>A7-2b</v>
      </c>
      <c r="B145" s="69" t="str">
        <f>'PWS-Er'!C23</f>
        <v>Longitudinal position uncertainty (i.e. standing wave and imperfect field synthesis) for calibration antenna</v>
      </c>
      <c r="C145" s="221">
        <f>'PWS-Er'!D23</f>
        <v>0.12</v>
      </c>
      <c r="D145" s="221">
        <f>'PWS-Er'!E23</f>
        <v>0.12</v>
      </c>
      <c r="E145" s="309">
        <f>'PWS-Er'!F23</f>
        <v>0.15</v>
      </c>
      <c r="F145" s="9" t="str">
        <f>'PWS-Er'!G23</f>
        <v>Rectangular</v>
      </c>
      <c r="G145" s="221">
        <f>'PWS-Er'!H23</f>
        <v>1.7320508075688772</v>
      </c>
      <c r="H145" s="81">
        <v>1</v>
      </c>
      <c r="I145" s="220">
        <f t="shared" si="42"/>
        <v>6.9282032302755092E-2</v>
      </c>
      <c r="J145" s="220">
        <f t="shared" si="42"/>
        <v>6.9282032302755092E-2</v>
      </c>
      <c r="K145" s="309">
        <f t="shared" si="42"/>
        <v>8.6602540378443865E-2</v>
      </c>
      <c r="M145" s="20">
        <f t="shared" si="35"/>
        <v>4.8000000000000004E-3</v>
      </c>
      <c r="N145" s="20">
        <f t="shared" si="35"/>
        <v>4.8000000000000004E-3</v>
      </c>
      <c r="O145" s="20">
        <f t="shared" si="35"/>
        <v>7.4999999999999997E-3</v>
      </c>
      <c r="Q145" s="209" t="s">
        <v>545</v>
      </c>
    </row>
    <row r="146" spans="1:17" ht="22.5">
      <c r="A146" s="9" t="str">
        <f>'PWS-Er'!B24</f>
        <v>A7-4b</v>
      </c>
      <c r="B146" s="69" t="str">
        <f>'PWS-Er'!C24</f>
        <v>QZ ripple with calibration antenna</v>
      </c>
      <c r="C146" s="221">
        <f>'PWS-Er'!D24</f>
        <v>0.2</v>
      </c>
      <c r="D146" s="221">
        <f>'PWS-Er'!E24</f>
        <v>0.2</v>
      </c>
      <c r="E146" s="221">
        <f>'PWS-Er'!F24</f>
        <v>0.2</v>
      </c>
      <c r="F146" s="9" t="str">
        <f>'PWS-Er'!G24</f>
        <v>Rectangular</v>
      </c>
      <c r="G146" s="221">
        <f>'PWS-Er'!H24</f>
        <v>1.7320508075688772</v>
      </c>
      <c r="H146" s="81">
        <v>1</v>
      </c>
      <c r="I146" s="220">
        <f t="shared" si="42"/>
        <v>0.11547005383792516</v>
      </c>
      <c r="J146" s="220">
        <f t="shared" si="42"/>
        <v>0.11547005383792516</v>
      </c>
      <c r="K146" s="220">
        <f t="shared" si="42"/>
        <v>0.11547005383792516</v>
      </c>
      <c r="M146" s="20">
        <f t="shared" si="35"/>
        <v>1.3333333333333336E-2</v>
      </c>
      <c r="N146" s="20">
        <f t="shared" si="35"/>
        <v>1.3333333333333336E-2</v>
      </c>
      <c r="O146" s="20">
        <f t="shared" si="35"/>
        <v>1.3333333333333336E-2</v>
      </c>
    </row>
    <row r="147" spans="1:17" ht="22.5">
      <c r="A147" s="9" t="str">
        <f>'PWS-Er'!B25</f>
        <v>A7-11</v>
      </c>
      <c r="B147" s="69" t="str">
        <f>'PWS-Er'!C25</f>
        <v>Switching uncertainty</v>
      </c>
      <c r="C147" s="221">
        <f>'PWS-Er'!D25</f>
        <v>0.02</v>
      </c>
      <c r="D147" s="221">
        <f>'PWS-Er'!E25</f>
        <v>0.02</v>
      </c>
      <c r="E147" s="221">
        <f>'PWS-Er'!F25</f>
        <v>0.02</v>
      </c>
      <c r="F147" s="9" t="str">
        <f>'PWS-Er'!G25</f>
        <v>Rectangular</v>
      </c>
      <c r="G147" s="221">
        <f>'PWS-Er'!H25</f>
        <v>1.7320508075688772</v>
      </c>
      <c r="H147" s="81">
        <v>1</v>
      </c>
      <c r="I147" s="220">
        <f t="shared" si="42"/>
        <v>1.1547005383792516E-2</v>
      </c>
      <c r="J147" s="220">
        <f t="shared" si="42"/>
        <v>1.1547005383792516E-2</v>
      </c>
      <c r="K147" s="220">
        <f t="shared" si="42"/>
        <v>1.1547005383792516E-2</v>
      </c>
      <c r="M147" s="20">
        <f t="shared" si="35"/>
        <v>1.3333333333333334E-4</v>
      </c>
      <c r="N147" s="20">
        <f t="shared" si="35"/>
        <v>1.3333333333333334E-4</v>
      </c>
      <c r="O147" s="20">
        <f t="shared" si="35"/>
        <v>1.3333333333333334E-4</v>
      </c>
    </row>
    <row r="148" spans="1:17">
      <c r="A148" s="9" t="str">
        <f>'PWS-Er'!B26</f>
        <v>A7-12</v>
      </c>
      <c r="B148" s="69" t="str">
        <f>'PWS-Er'!C26</f>
        <v>Field repeatability</v>
      </c>
      <c r="C148" s="221">
        <f>'PWS-Er'!D26</f>
        <v>0.06</v>
      </c>
      <c r="D148" s="221">
        <f>'PWS-Er'!E26</f>
        <v>0.12</v>
      </c>
      <c r="E148" s="309">
        <f>'PWS-Er'!F26</f>
        <v>0.15</v>
      </c>
      <c r="F148" s="9" t="str">
        <f>'PWS-Er'!G26</f>
        <v>Gaussian</v>
      </c>
      <c r="G148" s="221">
        <f>'PWS-Er'!H26</f>
        <v>1</v>
      </c>
      <c r="H148" s="81">
        <v>1</v>
      </c>
      <c r="I148" s="220">
        <f t="shared" si="42"/>
        <v>0.06</v>
      </c>
      <c r="J148" s="220">
        <f t="shared" si="42"/>
        <v>0.12</v>
      </c>
      <c r="K148" s="309">
        <f t="shared" si="42"/>
        <v>0.15</v>
      </c>
      <c r="M148" s="20">
        <f t="shared" si="35"/>
        <v>3.5999999999999999E-3</v>
      </c>
      <c r="N148" s="20">
        <f t="shared" si="35"/>
        <v>1.44E-2</v>
      </c>
      <c r="O148" s="20">
        <f t="shared" si="35"/>
        <v>2.2499999999999999E-2</v>
      </c>
      <c r="Q148" s="209" t="s">
        <v>545</v>
      </c>
    </row>
    <row r="149" spans="1:17">
      <c r="A149" s="389" t="s">
        <v>31</v>
      </c>
      <c r="B149" s="389"/>
      <c r="C149" s="389"/>
      <c r="D149" s="389"/>
      <c r="E149" s="389"/>
      <c r="F149" s="389"/>
      <c r="G149" s="389"/>
      <c r="H149" s="389"/>
      <c r="I149" s="32">
        <f>M149</f>
        <v>0.5024203087721143</v>
      </c>
      <c r="J149" s="32">
        <f t="shared" ref="J149:K150" si="43">N149</f>
        <v>0.60504256048645044</v>
      </c>
      <c r="K149" s="310">
        <f t="shared" si="43"/>
        <v>0.65917359878360826</v>
      </c>
      <c r="M149" s="43">
        <f>(SUM(M127:M148))^0.5</f>
        <v>0.5024203087721143</v>
      </c>
      <c r="N149" s="43">
        <f>(SUM(N127:N148))^0.5</f>
        <v>0.60504256048645044</v>
      </c>
      <c r="O149" s="43">
        <f>(SUM(O127:O148))^0.5</f>
        <v>0.65917359878360826</v>
      </c>
      <c r="Q149" s="209" t="s">
        <v>545</v>
      </c>
    </row>
    <row r="150" spans="1:17">
      <c r="A150" s="389" t="s">
        <v>32</v>
      </c>
      <c r="B150" s="389"/>
      <c r="C150" s="389"/>
      <c r="D150" s="389"/>
      <c r="E150" s="389"/>
      <c r="F150" s="389"/>
      <c r="G150" s="389"/>
      <c r="H150" s="389"/>
      <c r="I150" s="32">
        <f t="shared" ref="I150" si="44">M150</f>
        <v>0.98474380519334404</v>
      </c>
      <c r="J150" s="32">
        <f t="shared" si="43"/>
        <v>1.1858834185534428</v>
      </c>
      <c r="K150" s="310">
        <f t="shared" si="43"/>
        <v>1.2919802536158722</v>
      </c>
      <c r="M150" s="43">
        <f>M149*1.96</f>
        <v>0.98474380519334404</v>
      </c>
      <c r="N150" s="43">
        <f>N149*1.96</f>
        <v>1.1858834185534428</v>
      </c>
      <c r="O150" s="43">
        <f>O149*1.96</f>
        <v>1.2919802536158722</v>
      </c>
      <c r="Q150" s="209" t="s">
        <v>545</v>
      </c>
    </row>
    <row r="151" spans="1:17">
      <c r="A151" s="425" t="s">
        <v>148</v>
      </c>
      <c r="B151" s="425"/>
      <c r="C151" s="425"/>
      <c r="D151" s="425"/>
      <c r="E151" s="425"/>
      <c r="F151" s="425"/>
      <c r="G151" s="425"/>
      <c r="H151" s="425"/>
      <c r="I151" s="67">
        <v>0.75</v>
      </c>
      <c r="J151" s="67">
        <v>0.75</v>
      </c>
      <c r="K151" s="67">
        <v>0.75</v>
      </c>
    </row>
    <row r="152" spans="1:17">
      <c r="A152" s="425" t="s">
        <v>149</v>
      </c>
      <c r="B152" s="425"/>
      <c r="C152" s="425"/>
      <c r="D152" s="425"/>
      <c r="E152" s="425"/>
      <c r="F152" s="425"/>
      <c r="G152" s="425"/>
      <c r="H152" s="425"/>
      <c r="I152" s="67">
        <f>((I150^2)+(I151^2))^0.5</f>
        <v>1.2378288903829424</v>
      </c>
      <c r="J152" s="67">
        <f t="shared" ref="J152:K152" si="45">((J150^2)+(J151^2))^0.5</f>
        <v>1.4031462797584577</v>
      </c>
      <c r="K152" s="317">
        <f t="shared" si="45"/>
        <v>1.4938918889040576</v>
      </c>
      <c r="M152" s="202" t="s">
        <v>415</v>
      </c>
      <c r="Q152" s="209" t="s">
        <v>545</v>
      </c>
    </row>
    <row r="153" spans="1:17">
      <c r="A153" s="49"/>
      <c r="B153" s="49"/>
      <c r="C153" s="256"/>
      <c r="D153" s="256"/>
      <c r="E153" s="256"/>
      <c r="F153" s="49"/>
      <c r="G153" s="256"/>
      <c r="H153" s="49"/>
      <c r="I153" s="108"/>
      <c r="J153" s="108"/>
      <c r="K153" s="108"/>
      <c r="M153" s="202"/>
      <c r="Q153" s="209"/>
    </row>
    <row r="155" spans="1:17">
      <c r="A155" s="411" t="s">
        <v>490</v>
      </c>
      <c r="B155" s="411"/>
      <c r="C155" s="411"/>
      <c r="D155" s="411"/>
      <c r="E155" s="411"/>
      <c r="F155" s="411"/>
      <c r="G155" s="411"/>
      <c r="H155" s="411"/>
      <c r="I155" s="411"/>
      <c r="J155" s="411"/>
      <c r="K155" s="411"/>
    </row>
    <row r="156" spans="1:17">
      <c r="A156" s="429" t="s">
        <v>152</v>
      </c>
      <c r="B156" s="429"/>
      <c r="C156" s="429"/>
      <c r="D156" s="429"/>
      <c r="E156" s="429"/>
      <c r="F156" s="429"/>
      <c r="G156" s="429"/>
      <c r="H156" s="429"/>
      <c r="I156" s="429"/>
      <c r="J156" s="429"/>
      <c r="K156" s="429"/>
      <c r="M156" s="394" t="s">
        <v>103</v>
      </c>
      <c r="N156" s="394"/>
      <c r="O156" s="394"/>
    </row>
    <row r="157" spans="1:17">
      <c r="A157" s="382" t="s">
        <v>0</v>
      </c>
      <c r="B157" s="400" t="s">
        <v>1</v>
      </c>
      <c r="C157" s="383" t="s">
        <v>2</v>
      </c>
      <c r="D157" s="383"/>
      <c r="E157" s="383"/>
      <c r="F157" s="382" t="s">
        <v>3</v>
      </c>
      <c r="G157" s="383" t="s">
        <v>4</v>
      </c>
      <c r="H157" s="391" t="s">
        <v>5</v>
      </c>
      <c r="I157" s="384" t="s">
        <v>6</v>
      </c>
      <c r="J157" s="384"/>
      <c r="K157" s="384"/>
      <c r="L157" s="34"/>
      <c r="M157" s="394"/>
      <c r="N157" s="394"/>
      <c r="O157" s="394"/>
    </row>
    <row r="158" spans="1:17" ht="36.75" thickBot="1">
      <c r="A158" s="382"/>
      <c r="B158" s="400"/>
      <c r="C158" s="251" t="s">
        <v>508</v>
      </c>
      <c r="D158" s="252" t="s">
        <v>507</v>
      </c>
      <c r="E158" s="253" t="s">
        <v>509</v>
      </c>
      <c r="F158" s="382"/>
      <c r="G158" s="383"/>
      <c r="H158" s="391"/>
      <c r="I158" s="251" t="s">
        <v>508</v>
      </c>
      <c r="J158" s="252" t="s">
        <v>507</v>
      </c>
      <c r="K158" s="253" t="s">
        <v>509</v>
      </c>
      <c r="L158" s="35"/>
      <c r="M158" s="394"/>
      <c r="N158" s="394"/>
      <c r="O158" s="394"/>
    </row>
    <row r="159" spans="1:17">
      <c r="A159" s="387" t="s">
        <v>7</v>
      </c>
      <c r="B159" s="387"/>
      <c r="C159" s="387"/>
      <c r="D159" s="387"/>
      <c r="E159" s="387"/>
      <c r="F159" s="387"/>
      <c r="G159" s="387"/>
      <c r="H159" s="387"/>
      <c r="I159" s="387"/>
      <c r="J159" s="387"/>
      <c r="K159" s="254"/>
      <c r="L159" s="28"/>
      <c r="M159" s="42"/>
      <c r="N159" s="42"/>
      <c r="O159" s="42"/>
    </row>
    <row r="160" spans="1:17" ht="33.75">
      <c r="A160" s="24" t="str">
        <f>TE!A5</f>
        <v>C1-1</v>
      </c>
      <c r="B160" s="100" t="str">
        <f>TE!B5</f>
        <v>RF power measurement equipment (e.g. spectrum analyzer, power meter)</v>
      </c>
      <c r="C160" s="224">
        <f>TE!C5</f>
        <v>0.14000000000000001</v>
      </c>
      <c r="D160" s="224">
        <f>TE!D5</f>
        <v>0.26</v>
      </c>
      <c r="E160" s="224">
        <f>TE!E5</f>
        <v>0.26</v>
      </c>
      <c r="F160" s="24" t="str">
        <f>TE!F5</f>
        <v>Gaussian</v>
      </c>
      <c r="G160" s="224">
        <f>TE!G5</f>
        <v>1</v>
      </c>
      <c r="H160" s="6">
        <v>1</v>
      </c>
      <c r="I160" s="220">
        <f>C160/$G160</f>
        <v>0.14000000000000001</v>
      </c>
      <c r="J160" s="220">
        <f t="shared" ref="J160:K162" si="46">D160/$G160</f>
        <v>0.26</v>
      </c>
      <c r="K160" s="220">
        <f t="shared" si="46"/>
        <v>0.26</v>
      </c>
      <c r="L160" s="29"/>
      <c r="M160" s="20">
        <f t="shared" ref="M160:O162" si="47">I160^2</f>
        <v>1.9600000000000003E-2</v>
      </c>
      <c r="N160" s="20">
        <f t="shared" si="47"/>
        <v>6.7600000000000007E-2</v>
      </c>
      <c r="O160" s="20">
        <f t="shared" si="47"/>
        <v>6.7600000000000007E-2</v>
      </c>
    </row>
    <row r="161" spans="1:15" ht="22.5">
      <c r="A161" s="24" t="str">
        <f>'Reverb-Er'!B9</f>
        <v>A6-1</v>
      </c>
      <c r="B161" s="100" t="str">
        <f>'Reverb-Er'!C9</f>
        <v>Impedance mismatch in the receiving chain</v>
      </c>
      <c r="C161" s="224">
        <f>'Reverb-Er'!D9</f>
        <v>0.2</v>
      </c>
      <c r="D161" s="224">
        <f>'Reverb-Er'!E9</f>
        <v>0.2</v>
      </c>
      <c r="E161" s="224">
        <f>'Reverb-Er'!F9</f>
        <v>0.2</v>
      </c>
      <c r="F161" s="24" t="str">
        <f>'Reverb-Er'!G9</f>
        <v>U-shaped</v>
      </c>
      <c r="G161" s="224">
        <f>'Reverb-Er'!H9</f>
        <v>1.4142135623730951</v>
      </c>
      <c r="H161" s="6">
        <v>1</v>
      </c>
      <c r="I161" s="241">
        <f t="shared" ref="I161:I162" si="48">C161/$G161</f>
        <v>0.1414213562373095</v>
      </c>
      <c r="J161" s="241">
        <f t="shared" si="46"/>
        <v>0.1414213562373095</v>
      </c>
      <c r="K161" s="220">
        <f t="shared" si="46"/>
        <v>0.1414213562373095</v>
      </c>
      <c r="L161" s="29"/>
      <c r="M161" s="20">
        <f t="shared" si="47"/>
        <v>0.02</v>
      </c>
      <c r="N161" s="20">
        <f t="shared" si="47"/>
        <v>0.02</v>
      </c>
      <c r="O161" s="20">
        <f t="shared" si="47"/>
        <v>0.02</v>
      </c>
    </row>
    <row r="162" spans="1:15" ht="22.5">
      <c r="A162" s="24" t="str">
        <f>'Reverb-Er'!B10</f>
        <v>A6-2</v>
      </c>
      <c r="B162" s="100" t="str">
        <f>'Reverb-Er'!C10</f>
        <v>Random uncertainty</v>
      </c>
      <c r="C162" s="224">
        <f>'Reverb-Er'!D10</f>
        <v>0.1</v>
      </c>
      <c r="D162" s="224">
        <f>'Reverb-Er'!E10</f>
        <v>0.1</v>
      </c>
      <c r="E162" s="224">
        <f>'Reverb-Er'!F10</f>
        <v>0.1</v>
      </c>
      <c r="F162" s="24" t="str">
        <f>'Reverb-Er'!G10</f>
        <v>Rectangular</v>
      </c>
      <c r="G162" s="224">
        <f>'Reverb-Er'!H10</f>
        <v>1.7320508075688772</v>
      </c>
      <c r="H162" s="6">
        <v>1</v>
      </c>
      <c r="I162" s="220">
        <f t="shared" si="48"/>
        <v>5.7735026918962581E-2</v>
      </c>
      <c r="J162" s="220">
        <f t="shared" si="46"/>
        <v>5.7735026918962581E-2</v>
      </c>
      <c r="K162" s="220">
        <f t="shared" si="46"/>
        <v>5.7735026918962581E-2</v>
      </c>
      <c r="L162" s="29"/>
      <c r="M162" s="20">
        <f t="shared" si="47"/>
        <v>3.333333333333334E-3</v>
      </c>
      <c r="N162" s="20">
        <f t="shared" si="47"/>
        <v>3.333333333333334E-3</v>
      </c>
      <c r="O162" s="20">
        <f t="shared" si="47"/>
        <v>3.333333333333334E-3</v>
      </c>
    </row>
    <row r="163" spans="1:15">
      <c r="A163" s="387" t="s">
        <v>19</v>
      </c>
      <c r="B163" s="387"/>
      <c r="C163" s="387"/>
      <c r="D163" s="387"/>
      <c r="E163" s="387"/>
      <c r="F163" s="387"/>
      <c r="G163" s="387"/>
      <c r="H163" s="387"/>
      <c r="I163" s="387"/>
      <c r="J163" s="387"/>
      <c r="K163" s="220"/>
      <c r="L163" s="29"/>
      <c r="M163" s="20"/>
      <c r="N163" s="20"/>
      <c r="O163" s="20"/>
    </row>
    <row r="164" spans="1:15" ht="22.5">
      <c r="A164" s="24" t="str">
        <f>'Reverb-Er'!B12</f>
        <v>A6-3</v>
      </c>
      <c r="B164" s="100" t="str">
        <f>'Reverb-Er'!C12</f>
        <v>Reference antenna radiation efficiency</v>
      </c>
      <c r="C164" s="224">
        <f>'Reverb-Er'!D12</f>
        <v>0.2</v>
      </c>
      <c r="D164" s="224">
        <f>'Reverb-Er'!E12</f>
        <v>0.2</v>
      </c>
      <c r="E164" s="224">
        <f>'Reverb-Er'!F12</f>
        <v>0.2</v>
      </c>
      <c r="F164" s="24" t="str">
        <f>'Reverb-Er'!G12</f>
        <v>Gaussian</v>
      </c>
      <c r="G164" s="224">
        <f>'Reverb-Er'!H12</f>
        <v>1</v>
      </c>
      <c r="H164" s="6">
        <v>1</v>
      </c>
      <c r="I164" s="220">
        <f t="shared" ref="I164:K169" si="49">C164/$G164</f>
        <v>0.2</v>
      </c>
      <c r="J164" s="220">
        <f t="shared" si="49"/>
        <v>0.2</v>
      </c>
      <c r="K164" s="220">
        <f t="shared" si="49"/>
        <v>0.2</v>
      </c>
      <c r="L164" s="29"/>
      <c r="M164" s="20">
        <f t="shared" ref="M164:O169" si="50">I164^2</f>
        <v>4.0000000000000008E-2</v>
      </c>
      <c r="N164" s="20">
        <f t="shared" si="50"/>
        <v>4.0000000000000008E-2</v>
      </c>
      <c r="O164" s="20">
        <f t="shared" si="50"/>
        <v>4.0000000000000008E-2</v>
      </c>
    </row>
    <row r="165" spans="1:15" ht="33.75">
      <c r="A165" s="24" t="str">
        <f>'Reverb-Er'!B13</f>
        <v>A6-4</v>
      </c>
      <c r="B165" s="100" t="str">
        <f>'Reverb-Er'!C13</f>
        <v>Mean value estimation of reference antenna radiation efficiency</v>
      </c>
      <c r="C165" s="224">
        <f>'Reverb-Er'!D13</f>
        <v>0.15</v>
      </c>
      <c r="D165" s="224">
        <f>'Reverb-Er'!E13</f>
        <v>0.15</v>
      </c>
      <c r="E165" s="224">
        <f>'Reverb-Er'!F13</f>
        <v>0.15</v>
      </c>
      <c r="F165" s="24" t="str">
        <f>'Reverb-Er'!G13</f>
        <v>Gaussian</v>
      </c>
      <c r="G165" s="224">
        <f>'Reverb-Er'!H13</f>
        <v>1</v>
      </c>
      <c r="H165" s="6">
        <v>1</v>
      </c>
      <c r="I165" s="220">
        <f t="shared" si="49"/>
        <v>0.15</v>
      </c>
      <c r="J165" s="220">
        <f t="shared" si="49"/>
        <v>0.15</v>
      </c>
      <c r="K165" s="220">
        <f t="shared" si="49"/>
        <v>0.15</v>
      </c>
      <c r="L165" s="29"/>
      <c r="M165" s="20">
        <f t="shared" si="50"/>
        <v>2.2499999999999999E-2</v>
      </c>
      <c r="N165" s="20">
        <f t="shared" si="50"/>
        <v>2.2499999999999999E-2</v>
      </c>
      <c r="O165" s="20">
        <f t="shared" si="50"/>
        <v>2.2499999999999999E-2</v>
      </c>
    </row>
    <row r="166" spans="1:15" ht="22.5">
      <c r="A166" s="24" t="str">
        <f>'Reverb-Er'!B14</f>
        <v>C1-3</v>
      </c>
      <c r="B166" s="100" t="str">
        <f>'Reverb-Er'!C14</f>
        <v>Uncertainty of the Network Analyzer</v>
      </c>
      <c r="C166" s="224">
        <f>'Reverb-Er'!D14</f>
        <v>0.2</v>
      </c>
      <c r="D166" s="224">
        <f>'Reverb-Er'!E14</f>
        <v>0.2</v>
      </c>
      <c r="E166" s="224">
        <f>'Reverb-Er'!F14</f>
        <v>0.2</v>
      </c>
      <c r="F166" s="24" t="str">
        <f>'Reverb-Er'!G14</f>
        <v>Gaussian</v>
      </c>
      <c r="G166" s="224">
        <f>'Reverb-Er'!H14</f>
        <v>1</v>
      </c>
      <c r="H166" s="6">
        <v>1</v>
      </c>
      <c r="I166" s="220">
        <f t="shared" si="49"/>
        <v>0.2</v>
      </c>
      <c r="J166" s="220">
        <f t="shared" si="49"/>
        <v>0.2</v>
      </c>
      <c r="K166" s="220">
        <f t="shared" si="49"/>
        <v>0.2</v>
      </c>
      <c r="L166" s="29"/>
      <c r="M166" s="20">
        <f t="shared" si="50"/>
        <v>4.0000000000000008E-2</v>
      </c>
      <c r="N166" s="20">
        <f t="shared" si="50"/>
        <v>4.0000000000000008E-2</v>
      </c>
      <c r="O166" s="20">
        <f t="shared" si="50"/>
        <v>4.0000000000000008E-2</v>
      </c>
    </row>
    <row r="167" spans="1:15" ht="22.5">
      <c r="A167" s="24" t="str">
        <f>'Reverb-Er'!B15</f>
        <v>A6-5</v>
      </c>
      <c r="B167" s="100" t="str">
        <f>'Reverb-Er'!C15</f>
        <v>Influence of the reference antenna feed cable</v>
      </c>
      <c r="C167" s="224">
        <f>'Reverb-Er'!D15</f>
        <v>0.2</v>
      </c>
      <c r="D167" s="224">
        <f>'Reverb-Er'!E15</f>
        <v>0.2</v>
      </c>
      <c r="E167" s="224">
        <f>'Reverb-Er'!F15</f>
        <v>0.2</v>
      </c>
      <c r="F167" s="24" t="str">
        <f>'Reverb-Er'!G15</f>
        <v>Gaussian</v>
      </c>
      <c r="G167" s="224">
        <f>'Reverb-Er'!H15</f>
        <v>1</v>
      </c>
      <c r="H167" s="6">
        <v>1</v>
      </c>
      <c r="I167" s="220">
        <f t="shared" si="49"/>
        <v>0.2</v>
      </c>
      <c r="J167" s="220">
        <f t="shared" si="49"/>
        <v>0.2</v>
      </c>
      <c r="K167" s="220">
        <f t="shared" si="49"/>
        <v>0.2</v>
      </c>
      <c r="L167" s="29"/>
      <c r="M167" s="20">
        <f t="shared" si="50"/>
        <v>4.0000000000000008E-2</v>
      </c>
      <c r="N167" s="20">
        <f t="shared" si="50"/>
        <v>4.0000000000000008E-2</v>
      </c>
      <c r="O167" s="20">
        <f t="shared" si="50"/>
        <v>4.0000000000000008E-2</v>
      </c>
    </row>
    <row r="168" spans="1:15" ht="22.5">
      <c r="A168" s="24" t="str">
        <f>'Reverb-Er'!B16</f>
        <v>A6-6</v>
      </c>
      <c r="B168" s="100" t="str">
        <f>'Reverb-Er'!C16</f>
        <v>Mean value estimation of transfer function</v>
      </c>
      <c r="C168" s="224">
        <f>'Reverb-Er'!D16</f>
        <v>0.27</v>
      </c>
      <c r="D168" s="224">
        <f>'Reverb-Er'!E16</f>
        <v>0.27</v>
      </c>
      <c r="E168" s="224">
        <f>'Reverb-Er'!F16</f>
        <v>0.27</v>
      </c>
      <c r="F168" s="24" t="str">
        <f>'Reverb-Er'!G16</f>
        <v>Gaussian</v>
      </c>
      <c r="G168" s="224">
        <f>'Reverb-Er'!H16</f>
        <v>1</v>
      </c>
      <c r="H168" s="6">
        <v>1</v>
      </c>
      <c r="I168" s="220">
        <f t="shared" si="49"/>
        <v>0.27</v>
      </c>
      <c r="J168" s="220">
        <f t="shared" si="49"/>
        <v>0.27</v>
      </c>
      <c r="K168" s="220">
        <f t="shared" si="49"/>
        <v>0.27</v>
      </c>
      <c r="L168" s="29"/>
      <c r="M168" s="20">
        <f t="shared" si="50"/>
        <v>7.2900000000000006E-2</v>
      </c>
      <c r="N168" s="20">
        <f t="shared" si="50"/>
        <v>7.2900000000000006E-2</v>
      </c>
      <c r="O168" s="20">
        <f t="shared" si="50"/>
        <v>7.2900000000000006E-2</v>
      </c>
    </row>
    <row r="169" spans="1:15">
      <c r="A169" s="24" t="str">
        <f>'Reverb-Er'!B17</f>
        <v>A6-7</v>
      </c>
      <c r="B169" s="100" t="str">
        <f>'Reverb-Er'!C17</f>
        <v>Uniformity of transfer function</v>
      </c>
      <c r="C169" s="224">
        <f>'Reverb-Er'!D17</f>
        <v>0.5</v>
      </c>
      <c r="D169" s="224">
        <f>'Reverb-Er'!E17</f>
        <v>0.5</v>
      </c>
      <c r="E169" s="224">
        <f>'Reverb-Er'!F17</f>
        <v>0.5</v>
      </c>
      <c r="F169" s="24" t="str">
        <f>'Reverb-Er'!G17</f>
        <v>Gaussian</v>
      </c>
      <c r="G169" s="224">
        <f>'Reverb-Er'!H17</f>
        <v>1</v>
      </c>
      <c r="H169" s="6">
        <v>1</v>
      </c>
      <c r="I169" s="220">
        <f t="shared" si="49"/>
        <v>0.5</v>
      </c>
      <c r="J169" s="220">
        <f t="shared" si="49"/>
        <v>0.5</v>
      </c>
      <c r="K169" s="220">
        <f t="shared" si="49"/>
        <v>0.5</v>
      </c>
      <c r="L169" s="29"/>
      <c r="M169" s="20">
        <f t="shared" si="50"/>
        <v>0.25</v>
      </c>
      <c r="N169" s="20">
        <f t="shared" si="50"/>
        <v>0.25</v>
      </c>
      <c r="O169" s="20">
        <f t="shared" si="50"/>
        <v>0.25</v>
      </c>
    </row>
    <row r="170" spans="1:15">
      <c r="A170" s="389" t="s">
        <v>31</v>
      </c>
      <c r="B170" s="389"/>
      <c r="C170" s="389"/>
      <c r="D170" s="389"/>
      <c r="E170" s="389"/>
      <c r="F170" s="389"/>
      <c r="G170" s="389"/>
      <c r="H170" s="389"/>
      <c r="I170" s="25">
        <f>M170</f>
        <v>0.71297498787358127</v>
      </c>
      <c r="J170" s="25">
        <f t="shared" ref="J170:K171" si="51">N170</f>
        <v>0.74587755921017851</v>
      </c>
      <c r="K170" s="25">
        <f t="shared" si="51"/>
        <v>0.74587755921017851</v>
      </c>
      <c r="L170" s="37"/>
      <c r="M170" s="43">
        <f>(SUM(M160:M169))^0.5</f>
        <v>0.71297498787358127</v>
      </c>
      <c r="N170" s="43">
        <f>(SUM(N160:N169))^0.5</f>
        <v>0.74587755921017851</v>
      </c>
      <c r="O170" s="43">
        <f>(SUM(O160:O169))^0.5</f>
        <v>0.74587755921017851</v>
      </c>
    </row>
    <row r="171" spans="1:15">
      <c r="A171" s="389" t="s">
        <v>32</v>
      </c>
      <c r="B171" s="389"/>
      <c r="C171" s="389"/>
      <c r="D171" s="389"/>
      <c r="E171" s="389"/>
      <c r="F171" s="389"/>
      <c r="G171" s="389"/>
      <c r="H171" s="389"/>
      <c r="I171" s="32">
        <f t="shared" ref="I171" si="52">M171</f>
        <v>1.3974309762322192</v>
      </c>
      <c r="J171" s="32">
        <f t="shared" si="51"/>
        <v>1.4619200160519499</v>
      </c>
      <c r="K171" s="32">
        <f t="shared" si="51"/>
        <v>1.4619200160519499</v>
      </c>
      <c r="L171" s="37"/>
      <c r="M171" s="43">
        <f>M170*1.96</f>
        <v>1.3974309762322192</v>
      </c>
      <c r="N171" s="43">
        <f>N170*1.96</f>
        <v>1.4619200160519499</v>
      </c>
      <c r="O171" s="43">
        <f>O170*1.96</f>
        <v>1.4619200160519499</v>
      </c>
    </row>
    <row r="173" spans="1:15">
      <c r="M173" s="202" t="s">
        <v>366</v>
      </c>
    </row>
  </sheetData>
  <mergeCells count="81">
    <mergeCell ref="A119:H119"/>
    <mergeCell ref="M156:O158"/>
    <mergeCell ref="A13:K13"/>
    <mergeCell ref="B1:E1"/>
    <mergeCell ref="A47:K47"/>
    <mergeCell ref="A77:K77"/>
    <mergeCell ref="A155:K155"/>
    <mergeCell ref="A122:K122"/>
    <mergeCell ref="A81:J81"/>
    <mergeCell ref="A107:J107"/>
    <mergeCell ref="A116:H116"/>
    <mergeCell ref="A117:H117"/>
    <mergeCell ref="A118:H118"/>
    <mergeCell ref="A78:K78"/>
    <mergeCell ref="M78:O80"/>
    <mergeCell ref="A79:A80"/>
    <mergeCell ref="A171:H171"/>
    <mergeCell ref="A156:K156"/>
    <mergeCell ref="H157:H158"/>
    <mergeCell ref="I157:K157"/>
    <mergeCell ref="A159:J159"/>
    <mergeCell ref="A163:J163"/>
    <mergeCell ref="A170:H170"/>
    <mergeCell ref="A157:A158"/>
    <mergeCell ref="B157:B158"/>
    <mergeCell ref="C157:E157"/>
    <mergeCell ref="F157:F158"/>
    <mergeCell ref="G157:G158"/>
    <mergeCell ref="B79:B80"/>
    <mergeCell ref="C79:E79"/>
    <mergeCell ref="F79:F80"/>
    <mergeCell ref="G79:G80"/>
    <mergeCell ref="H79:H80"/>
    <mergeCell ref="I79:K79"/>
    <mergeCell ref="A74:H74"/>
    <mergeCell ref="A44:H44"/>
    <mergeCell ref="A48:K48"/>
    <mergeCell ref="M48:O50"/>
    <mergeCell ref="A49:A50"/>
    <mergeCell ref="B49:B50"/>
    <mergeCell ref="C49:E49"/>
    <mergeCell ref="F49:F50"/>
    <mergeCell ref="G49:G50"/>
    <mergeCell ref="H49:H50"/>
    <mergeCell ref="I49:K49"/>
    <mergeCell ref="A51:J51"/>
    <mergeCell ref="A58:J58"/>
    <mergeCell ref="A71:H71"/>
    <mergeCell ref="A72:H72"/>
    <mergeCell ref="A73:H73"/>
    <mergeCell ref="A43:H43"/>
    <mergeCell ref="B2:B3"/>
    <mergeCell ref="C2:E2"/>
    <mergeCell ref="A14:K14"/>
    <mergeCell ref="A17:J17"/>
    <mergeCell ref="A27:J27"/>
    <mergeCell ref="A41:H41"/>
    <mergeCell ref="A42:H42"/>
    <mergeCell ref="M14:O16"/>
    <mergeCell ref="A15:A16"/>
    <mergeCell ref="B15:B16"/>
    <mergeCell ref="C15:E15"/>
    <mergeCell ref="F15:F16"/>
    <mergeCell ref="G15:G16"/>
    <mergeCell ref="H15:H16"/>
    <mergeCell ref="I15:K15"/>
    <mergeCell ref="A152:H152"/>
    <mergeCell ref="M123:O125"/>
    <mergeCell ref="A124:A125"/>
    <mergeCell ref="B124:B125"/>
    <mergeCell ref="C124:E124"/>
    <mergeCell ref="F124:F125"/>
    <mergeCell ref="G124:G125"/>
    <mergeCell ref="H124:H125"/>
    <mergeCell ref="I124:K124"/>
    <mergeCell ref="A123:K123"/>
    <mergeCell ref="A126:K126"/>
    <mergeCell ref="A135:K135"/>
    <mergeCell ref="A149:H149"/>
    <mergeCell ref="A150:H150"/>
    <mergeCell ref="A151:H151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0"/>
  <sheetViews>
    <sheetView zoomScaleNormal="100" workbookViewId="0"/>
  </sheetViews>
  <sheetFormatPr defaultColWidth="9.140625" defaultRowHeight="15"/>
  <cols>
    <col min="1" max="1" width="9.140625" style="2"/>
    <col min="2" max="2" width="46.7109375" style="104" customWidth="1"/>
    <col min="3" max="3" width="9.42578125" style="223" bestFit="1" customWidth="1"/>
    <col min="4" max="5" width="9.140625" style="223"/>
    <col min="6" max="6" width="9.140625" style="2"/>
    <col min="7" max="7" width="9.140625" style="223"/>
    <col min="8" max="8" width="9.140625" style="2"/>
    <col min="9" max="11" width="10.140625" style="223" bestFit="1" customWidth="1"/>
    <col min="12" max="12" width="3.42578125" style="33" customWidth="1"/>
    <col min="13" max="15" width="5" style="2" customWidth="1"/>
    <col min="16" max="16" width="3" style="2" customWidth="1"/>
    <col min="17" max="17" width="33.7109375" style="205" customWidth="1"/>
    <col min="18" max="16384" width="9.140625" style="2"/>
  </cols>
  <sheetData>
    <row r="1" spans="1:17">
      <c r="B1" s="413" t="s">
        <v>84</v>
      </c>
      <c r="C1" s="392" t="s">
        <v>131</v>
      </c>
      <c r="D1" s="392"/>
      <c r="E1" s="392"/>
      <c r="Q1" s="301" t="s">
        <v>546</v>
      </c>
    </row>
    <row r="2" spans="1:17" ht="24.75" thickBot="1">
      <c r="B2" s="413"/>
      <c r="C2" s="251" t="s">
        <v>508</v>
      </c>
      <c r="D2" s="252" t="s">
        <v>507</v>
      </c>
      <c r="E2" s="253" t="s">
        <v>509</v>
      </c>
    </row>
    <row r="3" spans="1:17">
      <c r="B3" s="200" t="s">
        <v>179</v>
      </c>
      <c r="C3" s="45">
        <f>I43</f>
        <v>1.1484385225165517</v>
      </c>
      <c r="D3" s="45">
        <f>J43</f>
        <v>1.2963786792446101</v>
      </c>
      <c r="E3" s="45">
        <f>K43</f>
        <v>1.2963786792446101</v>
      </c>
    </row>
    <row r="4" spans="1:17">
      <c r="B4" s="200" t="s">
        <v>35</v>
      </c>
      <c r="C4" s="45">
        <f>I72</f>
        <v>1.3853899468688708</v>
      </c>
      <c r="D4" s="45">
        <f t="shared" ref="D4:E4" si="0">J72</f>
        <v>1.5104199487842225</v>
      </c>
      <c r="E4" s="45">
        <f t="shared" si="0"/>
        <v>1.5104199487842225</v>
      </c>
    </row>
    <row r="5" spans="1:17">
      <c r="B5" s="200" t="s">
        <v>85</v>
      </c>
      <c r="C5" s="45">
        <f>I117</f>
        <v>1.261064170486216</v>
      </c>
      <c r="D5" s="45">
        <f t="shared" ref="D5:E5" si="1">J117</f>
        <v>1.3343320584037877</v>
      </c>
      <c r="E5" s="45">
        <f t="shared" si="1"/>
        <v>1.3343320584037877</v>
      </c>
    </row>
    <row r="6" spans="1:17">
      <c r="B6" s="200" t="s">
        <v>129</v>
      </c>
      <c r="C6" s="45"/>
      <c r="D6" s="45"/>
      <c r="E6" s="45"/>
    </row>
    <row r="7" spans="1:17">
      <c r="B7" s="200" t="s">
        <v>146</v>
      </c>
      <c r="C7" s="145">
        <f>I151</f>
        <v>1.2378288903829424</v>
      </c>
      <c r="D7" s="145">
        <f t="shared" ref="D7:E7" si="2">J151</f>
        <v>1.4031462797584577</v>
      </c>
      <c r="E7" s="311">
        <f t="shared" si="2"/>
        <v>1.4938918889040576</v>
      </c>
      <c r="Q7" s="209" t="s">
        <v>545</v>
      </c>
    </row>
    <row r="8" spans="1:17">
      <c r="B8" s="200" t="s">
        <v>159</v>
      </c>
      <c r="C8" s="45">
        <f>I170</f>
        <v>1.3974309762322192</v>
      </c>
      <c r="D8" s="45">
        <f t="shared" ref="D8:E8" si="3">J170</f>
        <v>1.4619200160519499</v>
      </c>
      <c r="E8" s="45">
        <f t="shared" si="3"/>
        <v>1.4619200160519499</v>
      </c>
    </row>
    <row r="9" spans="1:17" ht="24">
      <c r="B9" s="103" t="str">
        <f>EIRP!B9</f>
        <v>Common maximum accepted test system uncertainty</v>
      </c>
      <c r="C9" s="61">
        <v>1.8</v>
      </c>
      <c r="D9" s="61">
        <v>2</v>
      </c>
      <c r="E9" s="61">
        <v>2</v>
      </c>
      <c r="F9" s="76" t="s">
        <v>175</v>
      </c>
    </row>
    <row r="10" spans="1:17">
      <c r="B10" s="218"/>
      <c r="C10" s="59"/>
      <c r="D10" s="59"/>
      <c r="E10" s="58"/>
    </row>
    <row r="11" spans="1:17">
      <c r="B11" s="218"/>
      <c r="C11" s="59"/>
      <c r="D11" s="59"/>
      <c r="E11" s="58"/>
      <c r="Q11" s="209"/>
    </row>
    <row r="12" spans="1:17">
      <c r="A12" s="411" t="s">
        <v>493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</row>
    <row r="13" spans="1:17">
      <c r="A13" s="396" t="s">
        <v>179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M13" s="394" t="s">
        <v>103</v>
      </c>
      <c r="N13" s="394"/>
      <c r="O13" s="394"/>
    </row>
    <row r="14" spans="1:17" ht="13.5" customHeight="1">
      <c r="A14" s="382" t="s">
        <v>0</v>
      </c>
      <c r="B14" s="400" t="s">
        <v>1</v>
      </c>
      <c r="C14" s="383" t="s">
        <v>2</v>
      </c>
      <c r="D14" s="383"/>
      <c r="E14" s="383"/>
      <c r="F14" s="382" t="s">
        <v>3</v>
      </c>
      <c r="G14" s="383" t="s">
        <v>4</v>
      </c>
      <c r="H14" s="391" t="s">
        <v>5</v>
      </c>
      <c r="I14" s="384" t="s">
        <v>6</v>
      </c>
      <c r="J14" s="384"/>
      <c r="K14" s="384"/>
      <c r="L14" s="34"/>
      <c r="M14" s="394"/>
      <c r="N14" s="394"/>
      <c r="O14" s="394"/>
    </row>
    <row r="15" spans="1:17" s="1" customFormat="1" ht="24.75" thickBot="1">
      <c r="A15" s="382"/>
      <c r="B15" s="400"/>
      <c r="C15" s="251" t="s">
        <v>508</v>
      </c>
      <c r="D15" s="252" t="s">
        <v>507</v>
      </c>
      <c r="E15" s="253" t="s">
        <v>509</v>
      </c>
      <c r="F15" s="382"/>
      <c r="G15" s="383"/>
      <c r="H15" s="391"/>
      <c r="I15" s="251" t="s">
        <v>508</v>
      </c>
      <c r="J15" s="252" t="s">
        <v>507</v>
      </c>
      <c r="K15" s="253" t="s">
        <v>509</v>
      </c>
      <c r="L15" s="35"/>
      <c r="M15" s="394"/>
      <c r="N15" s="394"/>
      <c r="O15" s="394"/>
      <c r="Q15" s="206"/>
    </row>
    <row r="16" spans="1:17">
      <c r="A16" s="387" t="s">
        <v>7</v>
      </c>
      <c r="B16" s="387"/>
      <c r="C16" s="387"/>
      <c r="D16" s="387"/>
      <c r="E16" s="387"/>
      <c r="F16" s="387"/>
      <c r="G16" s="387"/>
      <c r="H16" s="387"/>
      <c r="I16" s="387"/>
      <c r="J16" s="387"/>
      <c r="K16" s="254"/>
      <c r="L16" s="28"/>
      <c r="M16" s="19"/>
      <c r="N16" s="19"/>
      <c r="O16" s="19"/>
    </row>
    <row r="17" spans="1:15" ht="22.5">
      <c r="A17" s="8" t="str">
        <f>'IA-Er'!B5</f>
        <v>A1-1</v>
      </c>
      <c r="B17" s="69" t="str">
        <f>'IA-Er'!C5</f>
        <v>Positioning misalignment between the AAS BS and the reference antenna</v>
      </c>
      <c r="C17" s="221">
        <f>'IA-Er'!D5</f>
        <v>0.03</v>
      </c>
      <c r="D17" s="221">
        <f>'IA-Er'!E5</f>
        <v>0.03</v>
      </c>
      <c r="E17" s="221">
        <f>'IA-Er'!F5</f>
        <v>0.03</v>
      </c>
      <c r="F17" s="8" t="str">
        <f>'IA-Er'!G5</f>
        <v>Rectangular</v>
      </c>
      <c r="G17" s="221">
        <f>'IA-Er'!H5</f>
        <v>1.7320508075688772</v>
      </c>
      <c r="H17" s="6">
        <f>'IA-Er'!I5</f>
        <v>1</v>
      </c>
      <c r="I17" s="220">
        <f>C17/$G17</f>
        <v>1.7320508075688773E-2</v>
      </c>
      <c r="J17" s="220">
        <f t="shared" ref="J17:K25" si="4">D17/$G17</f>
        <v>1.7320508075688773E-2</v>
      </c>
      <c r="K17" s="220">
        <f t="shared" si="4"/>
        <v>1.7320508075688773E-2</v>
      </c>
      <c r="L17" s="29"/>
      <c r="M17" s="20">
        <f t="shared" ref="M17:O39" si="5">I17^2</f>
        <v>3.0000000000000003E-4</v>
      </c>
      <c r="N17" s="20">
        <f t="shared" si="5"/>
        <v>3.0000000000000003E-4</v>
      </c>
      <c r="O17" s="20">
        <f t="shared" si="5"/>
        <v>3.0000000000000003E-4</v>
      </c>
    </row>
    <row r="18" spans="1:15" ht="22.5">
      <c r="A18" s="8" t="str">
        <f>'IA-Er'!B6</f>
        <v>A1-2</v>
      </c>
      <c r="B18" s="69" t="str">
        <f>'IA-Er'!C6</f>
        <v>Pointing misalignment between the AAS BS and the receiving antenna</v>
      </c>
      <c r="C18" s="221">
        <f>'IA-Er'!D6</f>
        <v>0.3</v>
      </c>
      <c r="D18" s="221">
        <f>'IA-Er'!E6</f>
        <v>0.3</v>
      </c>
      <c r="E18" s="221">
        <f>'IA-Er'!F6</f>
        <v>0.3</v>
      </c>
      <c r="F18" s="8" t="str">
        <f>'IA-Er'!G6</f>
        <v>Rectangular</v>
      </c>
      <c r="G18" s="221">
        <f>'IA-Er'!H6</f>
        <v>1.7320508075688772</v>
      </c>
      <c r="H18" s="6">
        <f>'IA-Er'!I6</f>
        <v>1</v>
      </c>
      <c r="I18" s="220">
        <f t="shared" ref="I18:I25" si="6">C18/$G18</f>
        <v>0.17320508075688773</v>
      </c>
      <c r="J18" s="220">
        <f t="shared" si="4"/>
        <v>0.17320508075688773</v>
      </c>
      <c r="K18" s="220">
        <f t="shared" si="4"/>
        <v>0.17320508075688773</v>
      </c>
      <c r="L18" s="29"/>
      <c r="M18" s="20">
        <f t="shared" si="5"/>
        <v>0.03</v>
      </c>
      <c r="N18" s="20">
        <f t="shared" si="5"/>
        <v>0.03</v>
      </c>
      <c r="O18" s="20">
        <f t="shared" si="5"/>
        <v>0.03</v>
      </c>
    </row>
    <row r="19" spans="1:15">
      <c r="A19" s="8" t="str">
        <f>'IA-Er'!B7</f>
        <v>A1-3</v>
      </c>
      <c r="B19" s="69" t="str">
        <f>'IA-Er'!C7</f>
        <v>Quality of quiet zone</v>
      </c>
      <c r="C19" s="221">
        <f>'IA-Er'!D7</f>
        <v>0.1</v>
      </c>
      <c r="D19" s="221">
        <f>'IA-Er'!E7</f>
        <v>0.1</v>
      </c>
      <c r="E19" s="221">
        <f>'IA-Er'!F7</f>
        <v>0.1</v>
      </c>
      <c r="F19" s="8" t="str">
        <f>'IA-Er'!G7</f>
        <v>Gaussian</v>
      </c>
      <c r="G19" s="221">
        <f>'IA-Er'!H7</f>
        <v>1</v>
      </c>
      <c r="H19" s="6">
        <f>'IA-Er'!I7</f>
        <v>1</v>
      </c>
      <c r="I19" s="220">
        <f t="shared" si="6"/>
        <v>0.1</v>
      </c>
      <c r="J19" s="220">
        <f t="shared" si="4"/>
        <v>0.1</v>
      </c>
      <c r="K19" s="220">
        <f t="shared" si="4"/>
        <v>0.1</v>
      </c>
      <c r="L19" s="29"/>
      <c r="M19" s="20">
        <f t="shared" si="5"/>
        <v>1.0000000000000002E-2</v>
      </c>
      <c r="N19" s="20">
        <f t="shared" si="5"/>
        <v>1.0000000000000002E-2</v>
      </c>
      <c r="O19" s="20">
        <f t="shared" si="5"/>
        <v>1.0000000000000002E-2</v>
      </c>
    </row>
    <row r="20" spans="1:15" ht="22.5">
      <c r="A20" s="8" t="str">
        <f>'IA-Er'!B8</f>
        <v>A1-4a</v>
      </c>
      <c r="B20" s="69" t="str">
        <f>'IA-Er'!C8</f>
        <v>Polarization mismatch between the AAS BS and the receiving antenna</v>
      </c>
      <c r="C20" s="221">
        <f>'IA-Er'!D8</f>
        <v>0.01</v>
      </c>
      <c r="D20" s="221">
        <f>'IA-Er'!E8</f>
        <v>0.01</v>
      </c>
      <c r="E20" s="221">
        <f>'IA-Er'!F8</f>
        <v>0.01</v>
      </c>
      <c r="F20" s="8" t="str">
        <f>'IA-Er'!G8</f>
        <v>Rectangular</v>
      </c>
      <c r="G20" s="221">
        <f>'IA-Er'!H8</f>
        <v>1.7320508075688772</v>
      </c>
      <c r="H20" s="6">
        <f>'IA-Er'!I8</f>
        <v>1</v>
      </c>
      <c r="I20" s="220">
        <f t="shared" si="6"/>
        <v>5.773502691896258E-3</v>
      </c>
      <c r="J20" s="220">
        <f t="shared" si="4"/>
        <v>5.773502691896258E-3</v>
      </c>
      <c r="K20" s="220">
        <f t="shared" si="4"/>
        <v>5.773502691896258E-3</v>
      </c>
      <c r="L20" s="29"/>
      <c r="M20" s="20">
        <f t="shared" si="5"/>
        <v>3.3333333333333335E-5</v>
      </c>
      <c r="N20" s="20">
        <f t="shared" si="5"/>
        <v>3.3333333333333335E-5</v>
      </c>
      <c r="O20" s="20">
        <f t="shared" si="5"/>
        <v>3.3333333333333335E-5</v>
      </c>
    </row>
    <row r="21" spans="1:15" ht="22.5">
      <c r="A21" s="8" t="str">
        <f>'IA-Er'!B9</f>
        <v>A1-5</v>
      </c>
      <c r="B21" s="69" t="str">
        <f>'IA-Er'!C9</f>
        <v>Mutual coupling between the AAS BS and the receiving antenna</v>
      </c>
      <c r="C21" s="221">
        <f>'IA-Er'!D9</f>
        <v>0</v>
      </c>
      <c r="D21" s="221">
        <f>'IA-Er'!E9</f>
        <v>0</v>
      </c>
      <c r="E21" s="221">
        <f>'IA-Er'!F9</f>
        <v>0</v>
      </c>
      <c r="F21" s="8" t="str">
        <f>'IA-Er'!G9</f>
        <v>Rectangular</v>
      </c>
      <c r="G21" s="221">
        <f>'IA-Er'!H9</f>
        <v>1.7320508075688772</v>
      </c>
      <c r="H21" s="6">
        <f>'IA-Er'!I9</f>
        <v>1</v>
      </c>
      <c r="I21" s="220">
        <f t="shared" si="6"/>
        <v>0</v>
      </c>
      <c r="J21" s="220">
        <f t="shared" si="4"/>
        <v>0</v>
      </c>
      <c r="K21" s="220">
        <f t="shared" si="4"/>
        <v>0</v>
      </c>
      <c r="L21" s="29"/>
      <c r="M21" s="20">
        <f t="shared" si="5"/>
        <v>0</v>
      </c>
      <c r="N21" s="20">
        <f t="shared" si="5"/>
        <v>0</v>
      </c>
      <c r="O21" s="20">
        <f t="shared" si="5"/>
        <v>0</v>
      </c>
    </row>
    <row r="22" spans="1:15">
      <c r="A22" s="8" t="str">
        <f>'IA-Er'!B10</f>
        <v>A1-6</v>
      </c>
      <c r="B22" s="69" t="str">
        <f>'IA-Er'!C10</f>
        <v>Phase curvature</v>
      </c>
      <c r="C22" s="221">
        <f>'IA-Er'!D10</f>
        <v>0.05</v>
      </c>
      <c r="D22" s="221">
        <f>'IA-Er'!E10</f>
        <v>0.05</v>
      </c>
      <c r="E22" s="221">
        <f>'IA-Er'!F10</f>
        <v>0.05</v>
      </c>
      <c r="F22" s="8" t="str">
        <f>'IA-Er'!G10</f>
        <v>Gaussian</v>
      </c>
      <c r="G22" s="221">
        <f>'IA-Er'!H10</f>
        <v>1</v>
      </c>
      <c r="H22" s="6">
        <v>1</v>
      </c>
      <c r="I22" s="220">
        <f t="shared" si="6"/>
        <v>0.05</v>
      </c>
      <c r="J22" s="220">
        <f t="shared" si="4"/>
        <v>0.05</v>
      </c>
      <c r="K22" s="220">
        <f t="shared" si="4"/>
        <v>0.05</v>
      </c>
      <c r="L22" s="29"/>
      <c r="M22" s="20">
        <f t="shared" si="5"/>
        <v>2.5000000000000005E-3</v>
      </c>
      <c r="N22" s="20">
        <f t="shared" si="5"/>
        <v>2.5000000000000005E-3</v>
      </c>
      <c r="O22" s="20">
        <f t="shared" si="5"/>
        <v>2.5000000000000005E-3</v>
      </c>
    </row>
    <row r="23" spans="1:15" ht="22.5">
      <c r="A23" s="8" t="str">
        <f>TE!A5</f>
        <v>C1-1</v>
      </c>
      <c r="B23" s="69" t="str">
        <f>TE!B5</f>
        <v>RF power measurement equipment (e.g. spectrum analyzer, power meter)</v>
      </c>
      <c r="C23" s="221">
        <f>TE!C5</f>
        <v>0.14000000000000001</v>
      </c>
      <c r="D23" s="221">
        <f>TE!D5</f>
        <v>0.26</v>
      </c>
      <c r="E23" s="221">
        <f>TE!E5</f>
        <v>0.26</v>
      </c>
      <c r="F23" s="102" t="str">
        <f>TE!F5</f>
        <v>Gaussian</v>
      </c>
      <c r="G23" s="221">
        <f>TE!G5</f>
        <v>1</v>
      </c>
      <c r="H23" s="105">
        <f>'IA-Er'!I11</f>
        <v>1</v>
      </c>
      <c r="I23" s="220">
        <f t="shared" si="6"/>
        <v>0.14000000000000001</v>
      </c>
      <c r="J23" s="220">
        <f t="shared" si="4"/>
        <v>0.26</v>
      </c>
      <c r="K23" s="220">
        <f t="shared" si="4"/>
        <v>0.26</v>
      </c>
      <c r="L23" s="29"/>
      <c r="M23" s="20">
        <f t="shared" si="5"/>
        <v>1.9600000000000003E-2</v>
      </c>
      <c r="N23" s="20">
        <f t="shared" si="5"/>
        <v>6.7600000000000007E-2</v>
      </c>
      <c r="O23" s="20">
        <f t="shared" si="5"/>
        <v>6.7600000000000007E-2</v>
      </c>
    </row>
    <row r="24" spans="1:15">
      <c r="A24" s="8" t="str">
        <f>'IA-Er'!B12</f>
        <v>A1-7</v>
      </c>
      <c r="B24" s="69" t="str">
        <f>'IA-Er'!C12</f>
        <v>Impedance mismatch in the receiving chain</v>
      </c>
      <c r="C24" s="221">
        <f>'IA-Er'!D12</f>
        <v>0.14000000000000001</v>
      </c>
      <c r="D24" s="221">
        <f>'IA-Er'!E12</f>
        <v>0.33</v>
      </c>
      <c r="E24" s="221">
        <f>'IA-Er'!F12</f>
        <v>0.33</v>
      </c>
      <c r="F24" s="8" t="str">
        <f>'IA-Er'!G12</f>
        <v>U-shaped</v>
      </c>
      <c r="G24" s="221">
        <f>'IA-Er'!H12</f>
        <v>1.4142135623730951</v>
      </c>
      <c r="H24" s="6">
        <f>'IA-Er'!I12</f>
        <v>1</v>
      </c>
      <c r="I24" s="220">
        <f t="shared" si="6"/>
        <v>9.899494936611665E-2</v>
      </c>
      <c r="J24" s="220">
        <f t="shared" si="4"/>
        <v>0.23334523779156069</v>
      </c>
      <c r="K24" s="220">
        <f t="shared" si="4"/>
        <v>0.23334523779156069</v>
      </c>
      <c r="L24" s="29"/>
      <c r="M24" s="20">
        <f t="shared" si="5"/>
        <v>9.7999999999999997E-3</v>
      </c>
      <c r="N24" s="20">
        <f t="shared" si="5"/>
        <v>5.4450000000000005E-2</v>
      </c>
      <c r="O24" s="20">
        <f t="shared" si="5"/>
        <v>5.4450000000000005E-2</v>
      </c>
    </row>
    <row r="25" spans="1:15" ht="22.5">
      <c r="A25" s="8" t="str">
        <f>'IA-Er'!B13</f>
        <v>A1-8</v>
      </c>
      <c r="B25" s="69" t="str">
        <f>'IA-Er'!C13</f>
        <v>Random uncertainty</v>
      </c>
      <c r="C25" s="221">
        <f>'IA-Er'!D13</f>
        <v>0.1</v>
      </c>
      <c r="D25" s="221">
        <f>'IA-Er'!E13</f>
        <v>0.1</v>
      </c>
      <c r="E25" s="221">
        <f>'IA-Er'!F13</f>
        <v>0.1</v>
      </c>
      <c r="F25" s="8" t="str">
        <f>'IA-Er'!G13</f>
        <v>Rectangular</v>
      </c>
      <c r="G25" s="221">
        <f>'IA-Er'!H13</f>
        <v>1.7320508075688772</v>
      </c>
      <c r="H25" s="6">
        <f>'IA-Er'!I13</f>
        <v>1</v>
      </c>
      <c r="I25" s="220">
        <f t="shared" si="6"/>
        <v>5.7735026918962581E-2</v>
      </c>
      <c r="J25" s="220">
        <f t="shared" si="4"/>
        <v>5.7735026918962581E-2</v>
      </c>
      <c r="K25" s="220">
        <f t="shared" si="4"/>
        <v>5.7735026918962581E-2</v>
      </c>
      <c r="L25" s="29"/>
      <c r="M25" s="20">
        <f t="shared" si="5"/>
        <v>3.333333333333334E-3</v>
      </c>
      <c r="N25" s="20">
        <f t="shared" si="5"/>
        <v>3.333333333333334E-3</v>
      </c>
      <c r="O25" s="20">
        <f t="shared" si="5"/>
        <v>3.333333333333334E-3</v>
      </c>
    </row>
    <row r="26" spans="1:15">
      <c r="A26" s="387" t="s">
        <v>19</v>
      </c>
      <c r="B26" s="387"/>
      <c r="C26" s="387"/>
      <c r="D26" s="387"/>
      <c r="E26" s="387"/>
      <c r="F26" s="387"/>
      <c r="G26" s="387"/>
      <c r="H26" s="387"/>
      <c r="I26" s="387"/>
      <c r="J26" s="387"/>
      <c r="K26" s="254"/>
      <c r="L26" s="28"/>
      <c r="M26" s="20">
        <f t="shared" si="5"/>
        <v>0</v>
      </c>
      <c r="N26" s="20">
        <f t="shared" si="5"/>
        <v>0</v>
      </c>
      <c r="O26" s="20">
        <f t="shared" si="5"/>
        <v>0</v>
      </c>
    </row>
    <row r="27" spans="1:15" ht="22.5">
      <c r="A27" s="8" t="str">
        <f>'IA-Er'!B20</f>
        <v>A1-9</v>
      </c>
      <c r="B27" s="69" t="str">
        <f>'IA-Er'!C20</f>
        <v>Impedance mismatch between the receiving antenna and the network analyzer</v>
      </c>
      <c r="C27" s="221">
        <f>'IA-Er'!D20</f>
        <v>0.05</v>
      </c>
      <c r="D27" s="221">
        <f>'IA-Er'!E20</f>
        <v>0.05</v>
      </c>
      <c r="E27" s="221">
        <f>'IA-Er'!F20</f>
        <v>0.05</v>
      </c>
      <c r="F27" s="8" t="str">
        <f>'IA-Er'!G20</f>
        <v>U-shaped</v>
      </c>
      <c r="G27" s="221">
        <f>'IA-Er'!H20</f>
        <v>1.4142135623730951</v>
      </c>
      <c r="H27" s="6">
        <v>1</v>
      </c>
      <c r="I27" s="220">
        <f t="shared" ref="I27:K39" si="7">C27/$G27</f>
        <v>3.5355339059327376E-2</v>
      </c>
      <c r="J27" s="220">
        <f t="shared" si="7"/>
        <v>3.5355339059327376E-2</v>
      </c>
      <c r="K27" s="220">
        <f t="shared" si="7"/>
        <v>3.5355339059327376E-2</v>
      </c>
      <c r="L27" s="29"/>
      <c r="M27" s="20">
        <f t="shared" si="5"/>
        <v>1.25E-3</v>
      </c>
      <c r="N27" s="20">
        <f t="shared" si="5"/>
        <v>1.25E-3</v>
      </c>
      <c r="O27" s="20">
        <f t="shared" si="5"/>
        <v>1.25E-3</v>
      </c>
    </row>
    <row r="28" spans="1:15" ht="22.5">
      <c r="A28" s="8" t="str">
        <f>'IA-Er'!B21</f>
        <v>A1-10</v>
      </c>
      <c r="B28" s="69" t="str">
        <f>'IA-Er'!C21</f>
        <v>Positioning and pointing misalignment between the reference antenna and the receiving antenna</v>
      </c>
      <c r="C28" s="221">
        <f>'IA-Er'!D21</f>
        <v>0.01</v>
      </c>
      <c r="D28" s="221">
        <f>'IA-Er'!E21</f>
        <v>0.01</v>
      </c>
      <c r="E28" s="221">
        <f>'IA-Er'!F21</f>
        <v>0.01</v>
      </c>
      <c r="F28" s="8" t="str">
        <f>'IA-Er'!G21</f>
        <v>Rectangular</v>
      </c>
      <c r="G28" s="221">
        <f>'IA-Er'!H21</f>
        <v>1.7320508075688772</v>
      </c>
      <c r="H28" s="6">
        <v>1</v>
      </c>
      <c r="I28" s="220">
        <f t="shared" si="7"/>
        <v>5.773502691896258E-3</v>
      </c>
      <c r="J28" s="220">
        <f t="shared" si="7"/>
        <v>5.773502691896258E-3</v>
      </c>
      <c r="K28" s="220">
        <f t="shared" si="7"/>
        <v>5.773502691896258E-3</v>
      </c>
      <c r="L28" s="29"/>
      <c r="M28" s="20">
        <f t="shared" si="5"/>
        <v>3.3333333333333335E-5</v>
      </c>
      <c r="N28" s="20">
        <f t="shared" si="5"/>
        <v>3.3333333333333335E-5</v>
      </c>
      <c r="O28" s="20">
        <f t="shared" si="5"/>
        <v>3.3333333333333335E-5</v>
      </c>
    </row>
    <row r="29" spans="1:15" ht="22.5">
      <c r="A29" s="8" t="str">
        <f>'IA-Er'!B22</f>
        <v>A1-11</v>
      </c>
      <c r="B29" s="69" t="str">
        <f>'IA-Er'!C22</f>
        <v>Impedance mismatch between the reference antenna and the network analyzer.</v>
      </c>
      <c r="C29" s="221">
        <f>'IA-Er'!D22</f>
        <v>0.05</v>
      </c>
      <c r="D29" s="221">
        <f>'IA-Er'!E22</f>
        <v>0.05</v>
      </c>
      <c r="E29" s="221">
        <f>'IA-Er'!F22</f>
        <v>0.05</v>
      </c>
      <c r="F29" s="8" t="str">
        <f>'IA-Er'!G22</f>
        <v>U-shaped</v>
      </c>
      <c r="G29" s="221">
        <f>'IA-Er'!H22</f>
        <v>1.4142135623730951</v>
      </c>
      <c r="H29" s="6">
        <v>1</v>
      </c>
      <c r="I29" s="220">
        <f t="shared" si="7"/>
        <v>3.5355339059327376E-2</v>
      </c>
      <c r="J29" s="220">
        <f t="shared" si="7"/>
        <v>3.5355339059327376E-2</v>
      </c>
      <c r="K29" s="220">
        <f t="shared" si="7"/>
        <v>3.5355339059327376E-2</v>
      </c>
      <c r="L29" s="29"/>
      <c r="M29" s="20">
        <f t="shared" si="5"/>
        <v>1.25E-3</v>
      </c>
      <c r="N29" s="20">
        <f t="shared" si="5"/>
        <v>1.25E-3</v>
      </c>
      <c r="O29" s="20">
        <f t="shared" si="5"/>
        <v>1.25E-3</v>
      </c>
    </row>
    <row r="30" spans="1:15">
      <c r="A30" s="8" t="str">
        <f>'IA-Er'!B23</f>
        <v>A1-3</v>
      </c>
      <c r="B30" s="69" t="str">
        <f>'IA-Er'!C23</f>
        <v>Quality of quiet zone</v>
      </c>
      <c r="C30" s="221">
        <f>'IA-Er'!D23</f>
        <v>0.1</v>
      </c>
      <c r="D30" s="221">
        <f>'IA-Er'!E23</f>
        <v>0.1</v>
      </c>
      <c r="E30" s="221">
        <f>'IA-Er'!F23</f>
        <v>0.1</v>
      </c>
      <c r="F30" s="8" t="str">
        <f>'IA-Er'!G23</f>
        <v>Gaussian</v>
      </c>
      <c r="G30" s="221">
        <f>'IA-Er'!H23</f>
        <v>1</v>
      </c>
      <c r="H30" s="6">
        <v>1</v>
      </c>
      <c r="I30" s="220">
        <f t="shared" si="7"/>
        <v>0.1</v>
      </c>
      <c r="J30" s="220">
        <f t="shared" si="7"/>
        <v>0.1</v>
      </c>
      <c r="K30" s="220">
        <f t="shared" si="7"/>
        <v>0.1</v>
      </c>
      <c r="L30" s="29"/>
      <c r="M30" s="20">
        <f t="shared" si="5"/>
        <v>1.0000000000000002E-2</v>
      </c>
      <c r="N30" s="20">
        <f t="shared" si="5"/>
        <v>1.0000000000000002E-2</v>
      </c>
      <c r="O30" s="20">
        <f t="shared" si="5"/>
        <v>1.0000000000000002E-2</v>
      </c>
    </row>
    <row r="31" spans="1:15" ht="22.5">
      <c r="A31" s="8" t="str">
        <f>'IA-Er'!B24</f>
        <v>A1-4b</v>
      </c>
      <c r="B31" s="69" t="str">
        <f>'IA-Er'!C24</f>
        <v>Polarization mismatch between the reference antenna and the receiving antenna</v>
      </c>
      <c r="C31" s="221">
        <f>'IA-Er'!D24</f>
        <v>0.01</v>
      </c>
      <c r="D31" s="221">
        <f>'IA-Er'!E24</f>
        <v>0.01</v>
      </c>
      <c r="E31" s="221">
        <f>'IA-Er'!F24</f>
        <v>0.01</v>
      </c>
      <c r="F31" s="8" t="str">
        <f>'IA-Er'!G24</f>
        <v>Rectangular</v>
      </c>
      <c r="G31" s="221">
        <f>'IA-Er'!H24</f>
        <v>1.7320508075688772</v>
      </c>
      <c r="H31" s="6">
        <v>1</v>
      </c>
      <c r="I31" s="220">
        <f t="shared" si="7"/>
        <v>5.773502691896258E-3</v>
      </c>
      <c r="J31" s="220">
        <f t="shared" si="7"/>
        <v>5.773502691896258E-3</v>
      </c>
      <c r="K31" s="220">
        <f t="shared" si="7"/>
        <v>5.773502691896258E-3</v>
      </c>
      <c r="L31" s="29"/>
      <c r="M31" s="20">
        <f t="shared" si="5"/>
        <v>3.3333333333333335E-5</v>
      </c>
      <c r="N31" s="20">
        <f t="shared" si="5"/>
        <v>3.3333333333333335E-5</v>
      </c>
      <c r="O31" s="20">
        <f t="shared" si="5"/>
        <v>3.3333333333333335E-5</v>
      </c>
    </row>
    <row r="32" spans="1:15" ht="22.5">
      <c r="A32" s="8" t="str">
        <f>'IA-Er'!B25</f>
        <v>A1-5</v>
      </c>
      <c r="B32" s="69" t="str">
        <f>'IA-Er'!C25</f>
        <v>Mutual coupling between the reference antenna and the receiving antenna</v>
      </c>
      <c r="C32" s="221">
        <f>'IA-Er'!D25</f>
        <v>0</v>
      </c>
      <c r="D32" s="221">
        <f>'IA-Er'!E25</f>
        <v>0</v>
      </c>
      <c r="E32" s="221">
        <f>'IA-Er'!F25</f>
        <v>0</v>
      </c>
      <c r="F32" s="8" t="str">
        <f>'IA-Er'!G25</f>
        <v>Rectangular</v>
      </c>
      <c r="G32" s="221">
        <f>'IA-Er'!H25</f>
        <v>1.7320508075688772</v>
      </c>
      <c r="H32" s="6">
        <v>1</v>
      </c>
      <c r="I32" s="220">
        <f t="shared" si="7"/>
        <v>0</v>
      </c>
      <c r="J32" s="220">
        <f t="shared" si="7"/>
        <v>0</v>
      </c>
      <c r="K32" s="220">
        <f t="shared" si="7"/>
        <v>0</v>
      </c>
      <c r="L32" s="29"/>
      <c r="M32" s="20">
        <f t="shared" si="5"/>
        <v>0</v>
      </c>
      <c r="N32" s="20">
        <f t="shared" si="5"/>
        <v>0</v>
      </c>
      <c r="O32" s="20">
        <f t="shared" si="5"/>
        <v>0</v>
      </c>
    </row>
    <row r="33" spans="1:15">
      <c r="A33" s="8" t="str">
        <f>'IA-Er'!B26</f>
        <v>A1-6</v>
      </c>
      <c r="B33" s="69" t="str">
        <f>'IA-Er'!C26</f>
        <v>Phase curvature</v>
      </c>
      <c r="C33" s="221">
        <f>'IA-Er'!D26</f>
        <v>0.05</v>
      </c>
      <c r="D33" s="221">
        <f>'IA-Er'!E26</f>
        <v>0.05</v>
      </c>
      <c r="E33" s="221">
        <f>'IA-Er'!F26</f>
        <v>0.05</v>
      </c>
      <c r="F33" s="8" t="str">
        <f>'IA-Er'!G26</f>
        <v>Gaussian</v>
      </c>
      <c r="G33" s="221">
        <f>'IA-Er'!H26</f>
        <v>1</v>
      </c>
      <c r="H33" s="6">
        <v>1</v>
      </c>
      <c r="I33" s="220">
        <f t="shared" si="7"/>
        <v>0.05</v>
      </c>
      <c r="J33" s="220">
        <f t="shared" si="7"/>
        <v>0.05</v>
      </c>
      <c r="K33" s="220">
        <f t="shared" si="7"/>
        <v>0.05</v>
      </c>
      <c r="L33" s="29"/>
      <c r="M33" s="20">
        <f t="shared" si="5"/>
        <v>2.5000000000000005E-3</v>
      </c>
      <c r="N33" s="20">
        <f t="shared" si="5"/>
        <v>2.5000000000000005E-3</v>
      </c>
      <c r="O33" s="20">
        <f t="shared" si="5"/>
        <v>2.5000000000000005E-3</v>
      </c>
    </row>
    <row r="34" spans="1:15">
      <c r="A34" s="8" t="str">
        <f>TE!A7</f>
        <v>C1-3</v>
      </c>
      <c r="B34" s="69" t="str">
        <f>TE!B7</f>
        <v>Uncertainty of the network analyzer</v>
      </c>
      <c r="C34" s="221">
        <f>TE!C7</f>
        <v>0.13</v>
      </c>
      <c r="D34" s="221">
        <f>TE!D7</f>
        <v>0.2</v>
      </c>
      <c r="E34" s="221">
        <f>TE!E7</f>
        <v>0.2</v>
      </c>
      <c r="F34" s="8" t="str">
        <f>TE!F7</f>
        <v>Gaussian</v>
      </c>
      <c r="G34" s="221">
        <f>TE!G7</f>
        <v>1</v>
      </c>
      <c r="H34" s="6">
        <v>1</v>
      </c>
      <c r="I34" s="220">
        <f t="shared" si="7"/>
        <v>0.13</v>
      </c>
      <c r="J34" s="220">
        <f t="shared" si="7"/>
        <v>0.2</v>
      </c>
      <c r="K34" s="220">
        <f t="shared" si="7"/>
        <v>0.2</v>
      </c>
      <c r="L34" s="29"/>
      <c r="M34" s="20">
        <f t="shared" si="5"/>
        <v>1.6900000000000002E-2</v>
      </c>
      <c r="N34" s="20">
        <f t="shared" si="5"/>
        <v>4.0000000000000008E-2</v>
      </c>
      <c r="O34" s="20">
        <f t="shared" si="5"/>
        <v>4.0000000000000008E-2</v>
      </c>
    </row>
    <row r="35" spans="1:15" ht="22.5">
      <c r="A35" s="8" t="str">
        <f>'IA-Er'!B28</f>
        <v>A1-12</v>
      </c>
      <c r="B35" s="69" t="str">
        <f>'IA-Er'!C28</f>
        <v>Influence of the reference antenna feed cable</v>
      </c>
      <c r="C35" s="221">
        <f>'IA-Er'!D28</f>
        <v>0.05</v>
      </c>
      <c r="D35" s="221">
        <f>'IA-Er'!E28</f>
        <v>0.05</v>
      </c>
      <c r="E35" s="221">
        <f>'IA-Er'!F28</f>
        <v>0.05</v>
      </c>
      <c r="F35" s="8" t="str">
        <f>'IA-Er'!G28</f>
        <v>Rectangular</v>
      </c>
      <c r="G35" s="221">
        <f>'IA-Er'!H28</f>
        <v>1.7320508075688772</v>
      </c>
      <c r="H35" s="6">
        <v>1</v>
      </c>
      <c r="I35" s="220">
        <f t="shared" si="7"/>
        <v>2.8867513459481291E-2</v>
      </c>
      <c r="J35" s="220">
        <f t="shared" si="7"/>
        <v>2.8867513459481291E-2</v>
      </c>
      <c r="K35" s="220">
        <f t="shared" si="7"/>
        <v>2.8867513459481291E-2</v>
      </c>
      <c r="L35" s="29"/>
      <c r="M35" s="20">
        <f t="shared" si="5"/>
        <v>8.333333333333335E-4</v>
      </c>
      <c r="N35" s="20">
        <f t="shared" si="5"/>
        <v>8.333333333333335E-4</v>
      </c>
      <c r="O35" s="20">
        <f t="shared" si="5"/>
        <v>8.333333333333335E-4</v>
      </c>
    </row>
    <row r="36" spans="1:15">
      <c r="A36" s="8" t="str">
        <f>'IA-Er'!B29</f>
        <v>A1-13</v>
      </c>
      <c r="B36" s="69" t="str">
        <f>'IA-Er'!C29</f>
        <v>Reference antenna feed cable loss measurement uncertainty</v>
      </c>
      <c r="C36" s="221">
        <f>'IA-Er'!D29</f>
        <v>0.06</v>
      </c>
      <c r="D36" s="221">
        <f>'IA-Er'!E29</f>
        <v>0.06</v>
      </c>
      <c r="E36" s="221">
        <f>'IA-Er'!F29</f>
        <v>0.06</v>
      </c>
      <c r="F36" s="8" t="str">
        <f>'IA-Er'!G29</f>
        <v>Gaussian</v>
      </c>
      <c r="G36" s="221">
        <f>'IA-Er'!H29</f>
        <v>1</v>
      </c>
      <c r="H36" s="6">
        <v>1</v>
      </c>
      <c r="I36" s="220">
        <f t="shared" si="7"/>
        <v>0.06</v>
      </c>
      <c r="J36" s="220">
        <f t="shared" si="7"/>
        <v>0.06</v>
      </c>
      <c r="K36" s="220">
        <f t="shared" si="7"/>
        <v>0.06</v>
      </c>
      <c r="L36" s="29"/>
      <c r="M36" s="20">
        <f t="shared" si="5"/>
        <v>3.5999999999999999E-3</v>
      </c>
      <c r="N36" s="20">
        <f t="shared" si="5"/>
        <v>3.5999999999999999E-3</v>
      </c>
      <c r="O36" s="20">
        <f t="shared" si="5"/>
        <v>3.5999999999999999E-3</v>
      </c>
    </row>
    <row r="37" spans="1:15" ht="22.5">
      <c r="A37" s="8" t="str">
        <f>'IA-Er'!B30</f>
        <v>A1-14</v>
      </c>
      <c r="B37" s="69" t="str">
        <f>'IA-Er'!C30</f>
        <v>Influence of the receiving antenna feed cable</v>
      </c>
      <c r="C37" s="221">
        <f>'IA-Er'!D30</f>
        <v>0.05</v>
      </c>
      <c r="D37" s="221">
        <f>'IA-Er'!E30</f>
        <v>0.05</v>
      </c>
      <c r="E37" s="221">
        <f>'IA-Er'!F30</f>
        <v>0.05</v>
      </c>
      <c r="F37" s="8" t="str">
        <f>'IA-Er'!G30</f>
        <v>Rectangular</v>
      </c>
      <c r="G37" s="221">
        <f>'IA-Er'!H30</f>
        <v>1.7320508075688772</v>
      </c>
      <c r="H37" s="6">
        <v>1</v>
      </c>
      <c r="I37" s="220">
        <f t="shared" si="7"/>
        <v>2.8867513459481291E-2</v>
      </c>
      <c r="J37" s="220">
        <f t="shared" si="7"/>
        <v>2.8867513459481291E-2</v>
      </c>
      <c r="K37" s="220">
        <f t="shared" si="7"/>
        <v>2.8867513459481291E-2</v>
      </c>
      <c r="L37" s="29"/>
      <c r="M37" s="20">
        <f t="shared" si="5"/>
        <v>8.333333333333335E-4</v>
      </c>
      <c r="N37" s="20">
        <f t="shared" si="5"/>
        <v>8.333333333333335E-4</v>
      </c>
      <c r="O37" s="20">
        <f t="shared" si="5"/>
        <v>8.333333333333335E-4</v>
      </c>
    </row>
    <row r="38" spans="1:15" ht="22.5">
      <c r="A38" s="8" t="str">
        <f>TE!A8</f>
        <v>C1-4</v>
      </c>
      <c r="B38" s="69" t="str">
        <f>TE!B8</f>
        <v>Uncertainty of the absolute gain of the reference antenna</v>
      </c>
      <c r="C38" s="221">
        <f>TE!C8</f>
        <v>0.50229473419497439</v>
      </c>
      <c r="D38" s="221">
        <f>TE!D8</f>
        <v>0.4330127018922193</v>
      </c>
      <c r="E38" s="221">
        <f>TE!E8</f>
        <v>0.4330127018922193</v>
      </c>
      <c r="F38" s="8" t="str">
        <f>TE!F8</f>
        <v>Rectangular</v>
      </c>
      <c r="G38" s="221">
        <f>TE!G8</f>
        <v>1.7320508075688772</v>
      </c>
      <c r="H38" s="6">
        <v>1</v>
      </c>
      <c r="I38" s="220">
        <f t="shared" si="7"/>
        <v>0.28999999999999998</v>
      </c>
      <c r="J38" s="220">
        <f t="shared" si="7"/>
        <v>0.25</v>
      </c>
      <c r="K38" s="220">
        <f t="shared" si="7"/>
        <v>0.25</v>
      </c>
      <c r="L38" s="29"/>
      <c r="M38" s="20">
        <f t="shared" si="5"/>
        <v>8.4099999999999994E-2</v>
      </c>
      <c r="N38" s="20">
        <f t="shared" si="5"/>
        <v>6.25E-2</v>
      </c>
      <c r="O38" s="20">
        <f t="shared" si="5"/>
        <v>6.25E-2</v>
      </c>
    </row>
    <row r="39" spans="1:15" ht="22.5">
      <c r="A39" s="8" t="str">
        <f>'IA-Er'!B32</f>
        <v>A1-15</v>
      </c>
      <c r="B39" s="69" t="str">
        <f>'IA-Er'!C32</f>
        <v>Uncertainty of the absolute gain of the receiving antenna</v>
      </c>
      <c r="C39" s="221">
        <f>'IA-Er'!D32</f>
        <v>0</v>
      </c>
      <c r="D39" s="221">
        <f>'IA-Er'!E32</f>
        <v>0</v>
      </c>
      <c r="E39" s="221">
        <f>'IA-Er'!F32</f>
        <v>0</v>
      </c>
      <c r="F39" s="8" t="str">
        <f>'IA-Er'!G32</f>
        <v>Rectangular</v>
      </c>
      <c r="G39" s="221">
        <f>'IA-Er'!H32</f>
        <v>1.7320508075688772</v>
      </c>
      <c r="H39" s="6">
        <v>1</v>
      </c>
      <c r="I39" s="220">
        <f t="shared" si="7"/>
        <v>0</v>
      </c>
      <c r="J39" s="220">
        <f t="shared" si="7"/>
        <v>0</v>
      </c>
      <c r="K39" s="220">
        <f t="shared" si="7"/>
        <v>0</v>
      </c>
      <c r="L39" s="29"/>
      <c r="M39" s="20">
        <f t="shared" si="5"/>
        <v>0</v>
      </c>
      <c r="N39" s="20">
        <f t="shared" si="5"/>
        <v>0</v>
      </c>
      <c r="O39" s="20">
        <f t="shared" si="5"/>
        <v>0</v>
      </c>
    </row>
    <row r="40" spans="1:15">
      <c r="A40" s="389" t="s">
        <v>31</v>
      </c>
      <c r="B40" s="389"/>
      <c r="C40" s="389"/>
      <c r="D40" s="389"/>
      <c r="E40" s="389"/>
      <c r="F40" s="389"/>
      <c r="G40" s="389"/>
      <c r="H40" s="389"/>
      <c r="I40" s="7">
        <f t="shared" ref="I40:K41" si="8">M40</f>
        <v>0.44373415464667582</v>
      </c>
      <c r="J40" s="7">
        <f>N40</f>
        <v>0.53949050037975643</v>
      </c>
      <c r="K40" s="7">
        <f>O40</f>
        <v>0.53949050037975643</v>
      </c>
      <c r="L40" s="30"/>
      <c r="M40" s="20">
        <f>(SUM(M17:M39))^0.5</f>
        <v>0.44373415464667582</v>
      </c>
      <c r="N40" s="20">
        <f>(SUM(N17:N39))^0.5</f>
        <v>0.53949050037975643</v>
      </c>
      <c r="O40" s="20">
        <f>(SUM(O17:O39))^0.5</f>
        <v>0.53949050037975643</v>
      </c>
    </row>
    <row r="41" spans="1:15">
      <c r="A41" s="389" t="s">
        <v>130</v>
      </c>
      <c r="B41" s="389"/>
      <c r="C41" s="389"/>
      <c r="D41" s="389"/>
      <c r="E41" s="389"/>
      <c r="F41" s="389"/>
      <c r="G41" s="389"/>
      <c r="H41" s="389"/>
      <c r="I41" s="7">
        <f t="shared" si="8"/>
        <v>0.86971894310748454</v>
      </c>
      <c r="J41" s="7">
        <f t="shared" si="8"/>
        <v>1.0574013807443225</v>
      </c>
      <c r="K41" s="7">
        <f t="shared" si="8"/>
        <v>1.0574013807443225</v>
      </c>
      <c r="L41" s="30"/>
      <c r="M41" s="20">
        <f>M40*1.96</f>
        <v>0.86971894310748454</v>
      </c>
      <c r="N41" s="20">
        <f>N40*1.96</f>
        <v>1.0574013807443225</v>
      </c>
      <c r="O41" s="20">
        <f>O40*1.96</f>
        <v>1.0574013807443225</v>
      </c>
    </row>
    <row r="42" spans="1:15">
      <c r="A42" s="425" t="s">
        <v>148</v>
      </c>
      <c r="B42" s="425"/>
      <c r="C42" s="425"/>
      <c r="D42" s="425"/>
      <c r="E42" s="425"/>
      <c r="F42" s="425"/>
      <c r="G42" s="425"/>
      <c r="H42" s="425"/>
      <c r="I42" s="51">
        <v>0.75</v>
      </c>
      <c r="J42" s="51">
        <v>0.75</v>
      </c>
      <c r="K42" s="51">
        <v>0.75</v>
      </c>
    </row>
    <row r="43" spans="1:15">
      <c r="A43" s="425" t="s">
        <v>149</v>
      </c>
      <c r="B43" s="425"/>
      <c r="C43" s="425"/>
      <c r="D43" s="425"/>
      <c r="E43" s="425"/>
      <c r="F43" s="425"/>
      <c r="G43" s="425"/>
      <c r="H43" s="425"/>
      <c r="I43" s="63">
        <f>((I41^2)+(I42^2))^0.5</f>
        <v>1.1484385225165517</v>
      </c>
      <c r="J43" s="63">
        <f t="shared" ref="J43:K43" si="9">((J41^2)+(J42^2))^0.5</f>
        <v>1.2963786792446101</v>
      </c>
      <c r="K43" s="63">
        <f t="shared" si="9"/>
        <v>1.2963786792446101</v>
      </c>
    </row>
    <row r="44" spans="1:15">
      <c r="A44" s="49"/>
      <c r="B44" s="219"/>
      <c r="C44" s="256"/>
      <c r="D44" s="256"/>
      <c r="E44" s="256"/>
      <c r="F44" s="49"/>
      <c r="G44" s="256"/>
      <c r="H44" s="49"/>
    </row>
    <row r="45" spans="1:15">
      <c r="A45" s="411" t="s">
        <v>494</v>
      </c>
      <c r="B45" s="411"/>
      <c r="C45" s="411"/>
      <c r="D45" s="411"/>
      <c r="E45" s="411"/>
      <c r="F45" s="411"/>
      <c r="G45" s="411"/>
      <c r="H45" s="411"/>
      <c r="I45" s="411"/>
      <c r="J45" s="411"/>
      <c r="K45" s="411"/>
    </row>
    <row r="46" spans="1:15">
      <c r="A46" s="395" t="s">
        <v>35</v>
      </c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M46" s="394" t="s">
        <v>103</v>
      </c>
      <c r="N46" s="394"/>
      <c r="O46" s="394"/>
    </row>
    <row r="47" spans="1:15" ht="13.5" customHeight="1">
      <c r="A47" s="382" t="s">
        <v>0</v>
      </c>
      <c r="B47" s="400" t="s">
        <v>1</v>
      </c>
      <c r="C47" s="383" t="s">
        <v>2</v>
      </c>
      <c r="D47" s="383"/>
      <c r="E47" s="383"/>
      <c r="F47" s="382" t="s">
        <v>3</v>
      </c>
      <c r="G47" s="383" t="s">
        <v>4</v>
      </c>
      <c r="H47" s="391" t="s">
        <v>5</v>
      </c>
      <c r="I47" s="384" t="s">
        <v>6</v>
      </c>
      <c r="J47" s="384"/>
      <c r="K47" s="384"/>
      <c r="L47" s="34"/>
      <c r="M47" s="394"/>
      <c r="N47" s="394"/>
      <c r="O47" s="394"/>
    </row>
    <row r="48" spans="1:15" ht="24.75" thickBot="1">
      <c r="A48" s="382"/>
      <c r="B48" s="400"/>
      <c r="C48" s="251" t="s">
        <v>508</v>
      </c>
      <c r="D48" s="252" t="s">
        <v>507</v>
      </c>
      <c r="E48" s="253" t="s">
        <v>509</v>
      </c>
      <c r="F48" s="382"/>
      <c r="G48" s="383"/>
      <c r="H48" s="391"/>
      <c r="I48" s="251" t="s">
        <v>508</v>
      </c>
      <c r="J48" s="252" t="s">
        <v>507</v>
      </c>
      <c r="K48" s="253" t="s">
        <v>509</v>
      </c>
      <c r="L48" s="35"/>
      <c r="M48" s="394"/>
      <c r="N48" s="394"/>
      <c r="O48" s="394"/>
    </row>
    <row r="49" spans="1:15">
      <c r="A49" s="387" t="s">
        <v>7</v>
      </c>
      <c r="B49" s="387"/>
      <c r="C49" s="387"/>
      <c r="D49" s="387"/>
      <c r="E49" s="387"/>
      <c r="F49" s="387"/>
      <c r="G49" s="387"/>
      <c r="H49" s="387"/>
      <c r="I49" s="387"/>
      <c r="J49" s="387"/>
      <c r="K49" s="254"/>
      <c r="L49" s="28"/>
      <c r="M49" s="19"/>
      <c r="N49" s="19"/>
      <c r="O49" s="19"/>
    </row>
    <row r="50" spans="1:15" ht="22.5">
      <c r="A50" s="8" t="str">
        <f>'CATR-Er'!B6</f>
        <v>A2-18</v>
      </c>
      <c r="B50" s="69" t="str">
        <f>'CATR-Er'!C6</f>
        <v>Misalignment DUT &amp; pointing error for TRP</v>
      </c>
      <c r="C50" s="221">
        <f>'CATR-Er'!D6</f>
        <v>0.3</v>
      </c>
      <c r="D50" s="221">
        <f>'CATR-Er'!E6</f>
        <v>0.3</v>
      </c>
      <c r="E50" s="221">
        <f>'CATR-Er'!F6</f>
        <v>0.3</v>
      </c>
      <c r="F50" s="142" t="str">
        <f>'CATR-Er'!G6</f>
        <v>Rectangular</v>
      </c>
      <c r="G50" s="221">
        <f>'CATR-Er'!H6</f>
        <v>1.7320508075688772</v>
      </c>
      <c r="H50" s="8">
        <v>1</v>
      </c>
      <c r="I50" s="220">
        <f t="shared" ref="I50:K55" si="10">C50/$G50</f>
        <v>0.17320508075688773</v>
      </c>
      <c r="J50" s="220">
        <f t="shared" si="10"/>
        <v>0.17320508075688773</v>
      </c>
      <c r="K50" s="220">
        <f t="shared" si="10"/>
        <v>0.17320508075688773</v>
      </c>
      <c r="L50" s="36"/>
      <c r="M50" s="20">
        <f>I50^2</f>
        <v>0.03</v>
      </c>
      <c r="N50" s="20">
        <f>J50^2</f>
        <v>0.03</v>
      </c>
      <c r="O50" s="20">
        <f>K50^2</f>
        <v>0.03</v>
      </c>
    </row>
    <row r="51" spans="1:15" ht="22.5">
      <c r="A51" s="16" t="str">
        <f>TE!A5</f>
        <v>C1-1</v>
      </c>
      <c r="B51" s="99" t="str">
        <f>TE!B5</f>
        <v>RF power measurement equipment (e.g. spectrum analyzer, power meter)</v>
      </c>
      <c r="C51" s="222">
        <f>TE!C5</f>
        <v>0.14000000000000001</v>
      </c>
      <c r="D51" s="222">
        <f>TE!D5</f>
        <v>0.26</v>
      </c>
      <c r="E51" s="222">
        <f>TE!E5</f>
        <v>0.26</v>
      </c>
      <c r="F51" s="126" t="str">
        <f>TE!F5</f>
        <v>Gaussian</v>
      </c>
      <c r="G51" s="222">
        <f>TE!G5</f>
        <v>1</v>
      </c>
      <c r="H51" s="8">
        <v>1</v>
      </c>
      <c r="I51" s="220">
        <f t="shared" si="10"/>
        <v>0.14000000000000001</v>
      </c>
      <c r="J51" s="220">
        <f t="shared" si="10"/>
        <v>0.26</v>
      </c>
      <c r="K51" s="220">
        <f t="shared" si="10"/>
        <v>0.26</v>
      </c>
      <c r="L51" s="36"/>
      <c r="M51" s="20">
        <f t="shared" ref="M51:O68" si="11">I51^2</f>
        <v>1.9600000000000003E-2</v>
      </c>
      <c r="N51" s="20">
        <f t="shared" si="11"/>
        <v>6.7600000000000007E-2</v>
      </c>
      <c r="O51" s="20">
        <f t="shared" si="11"/>
        <v>6.7600000000000007E-2</v>
      </c>
    </row>
    <row r="52" spans="1:15">
      <c r="A52" s="8" t="str">
        <f>'CATR-Er'!B8</f>
        <v>A2-2a</v>
      </c>
      <c r="B52" s="69" t="str">
        <f>'CATR-Er'!C8</f>
        <v>Standing wave between DUT and test range antenna</v>
      </c>
      <c r="C52" s="221">
        <f>'CATR-Er'!D8</f>
        <v>0.21</v>
      </c>
      <c r="D52" s="221">
        <f>'CATR-Er'!E8</f>
        <v>0.21</v>
      </c>
      <c r="E52" s="221">
        <f>'CATR-Er'!F8</f>
        <v>0.21</v>
      </c>
      <c r="F52" s="8" t="str">
        <f>'CATR-Er'!G8</f>
        <v>U-shaped</v>
      </c>
      <c r="G52" s="221">
        <f>'CATR-Er'!H8</f>
        <v>1.4142135623730951</v>
      </c>
      <c r="H52" s="8">
        <v>1</v>
      </c>
      <c r="I52" s="220">
        <f t="shared" si="10"/>
        <v>0.14849242404917495</v>
      </c>
      <c r="J52" s="220">
        <f t="shared" si="10"/>
        <v>0.14849242404917495</v>
      </c>
      <c r="K52" s="220">
        <f t="shared" si="10"/>
        <v>0.14849242404917495</v>
      </c>
      <c r="L52" s="36"/>
      <c r="M52" s="20">
        <f t="shared" si="11"/>
        <v>2.2049999999999993E-2</v>
      </c>
      <c r="N52" s="20">
        <f t="shared" si="11"/>
        <v>2.2049999999999993E-2</v>
      </c>
      <c r="O52" s="20">
        <f t="shared" si="11"/>
        <v>2.2049999999999993E-2</v>
      </c>
    </row>
    <row r="53" spans="1:15" ht="22.5">
      <c r="A53" s="8" t="str">
        <f>'CATR-Er'!B9</f>
        <v>A2-3</v>
      </c>
      <c r="B53" s="69" t="str">
        <f>'CATR-Er'!C9</f>
        <v>RF leakage (SGH connector terminated &amp; test range antenna connector cable terminated)</v>
      </c>
      <c r="C53" s="221">
        <f>'CATR-Er'!D9</f>
        <v>1.1999999999999999E-3</v>
      </c>
      <c r="D53" s="221">
        <f>'CATR-Er'!E9</f>
        <v>1.1999999999999999E-3</v>
      </c>
      <c r="E53" s="221">
        <f>'CATR-Er'!F9</f>
        <v>1.1999999999999999E-3</v>
      </c>
      <c r="F53" s="8" t="str">
        <f>'CATR-Er'!G9</f>
        <v>Gaussian</v>
      </c>
      <c r="G53" s="221">
        <f>'CATR-Er'!H9</f>
        <v>1</v>
      </c>
      <c r="H53" s="8">
        <v>1</v>
      </c>
      <c r="I53" s="220">
        <f t="shared" si="10"/>
        <v>1.1999999999999999E-3</v>
      </c>
      <c r="J53" s="220">
        <f t="shared" si="10"/>
        <v>1.1999999999999999E-3</v>
      </c>
      <c r="K53" s="220">
        <f t="shared" si="10"/>
        <v>1.1999999999999999E-3</v>
      </c>
      <c r="L53" s="36"/>
      <c r="M53" s="20">
        <f t="shared" si="11"/>
        <v>1.4399999999999998E-6</v>
      </c>
      <c r="N53" s="20">
        <f t="shared" si="11"/>
        <v>1.4399999999999998E-6</v>
      </c>
      <c r="O53" s="20">
        <f t="shared" si="11"/>
        <v>1.4399999999999998E-6</v>
      </c>
    </row>
    <row r="54" spans="1:15">
      <c r="A54" s="8" t="str">
        <f>'CATR-Er'!B10</f>
        <v>A2-4a</v>
      </c>
      <c r="B54" s="69" t="str">
        <f>'CATR-Er'!C10</f>
        <v>QZ ripple DUT</v>
      </c>
      <c r="C54" s="221">
        <f>'CATR-Er'!D10</f>
        <v>9.2799999999999994E-2</v>
      </c>
      <c r="D54" s="221">
        <f>'CATR-Er'!E10</f>
        <v>9.2799999999999994E-2</v>
      </c>
      <c r="E54" s="221">
        <f>'CATR-Er'!F10</f>
        <v>9.2799999999999994E-2</v>
      </c>
      <c r="F54" s="8" t="str">
        <f>'CATR-Er'!G10</f>
        <v xml:space="preserve">Gaussian </v>
      </c>
      <c r="G54" s="221">
        <f>'CATR-Er'!H10</f>
        <v>1</v>
      </c>
      <c r="H54" s="8">
        <v>1</v>
      </c>
      <c r="I54" s="220">
        <f t="shared" si="10"/>
        <v>9.2799999999999994E-2</v>
      </c>
      <c r="J54" s="220">
        <f t="shared" si="10"/>
        <v>9.2799999999999994E-2</v>
      </c>
      <c r="K54" s="220">
        <f t="shared" si="10"/>
        <v>9.2799999999999994E-2</v>
      </c>
      <c r="L54" s="36"/>
      <c r="M54" s="20">
        <f t="shared" si="11"/>
        <v>8.6118399999999991E-3</v>
      </c>
      <c r="N54" s="20">
        <f t="shared" si="11"/>
        <v>8.6118399999999991E-3</v>
      </c>
      <c r="O54" s="20">
        <f t="shared" si="11"/>
        <v>8.6118399999999991E-3</v>
      </c>
    </row>
    <row r="55" spans="1:15">
      <c r="A55" s="8" t="str">
        <f>'CATR-Er'!B12</f>
        <v>A2-12</v>
      </c>
      <c r="B55" s="69" t="str">
        <f>'CATR-Er'!C12</f>
        <v>Frequency flatness</v>
      </c>
      <c r="C55" s="221">
        <f>'CATR-Er'!D12</f>
        <v>0.25</v>
      </c>
      <c r="D55" s="221">
        <f>'CATR-Er'!E12</f>
        <v>0.25</v>
      </c>
      <c r="E55" s="221">
        <f>'CATR-Er'!F12</f>
        <v>0.25</v>
      </c>
      <c r="F55" s="8" t="str">
        <f>'CATR-Er'!G12</f>
        <v xml:space="preserve">Gaussian </v>
      </c>
      <c r="G55" s="221">
        <f>'CATR-Er'!H12</f>
        <v>1</v>
      </c>
      <c r="H55" s="8">
        <v>1</v>
      </c>
      <c r="I55" s="220">
        <f t="shared" si="10"/>
        <v>0.25</v>
      </c>
      <c r="J55" s="220">
        <f t="shared" si="10"/>
        <v>0.25</v>
      </c>
      <c r="K55" s="220">
        <f t="shared" si="10"/>
        <v>0.25</v>
      </c>
      <c r="L55" s="36"/>
      <c r="M55" s="20">
        <f t="shared" si="11"/>
        <v>6.25E-2</v>
      </c>
      <c r="N55" s="20">
        <f t="shared" si="11"/>
        <v>6.25E-2</v>
      </c>
      <c r="O55" s="20">
        <f t="shared" si="11"/>
        <v>6.25E-2</v>
      </c>
    </row>
    <row r="56" spans="1:15">
      <c r="A56" s="387" t="s">
        <v>19</v>
      </c>
      <c r="B56" s="387"/>
      <c r="C56" s="387"/>
      <c r="D56" s="387"/>
      <c r="E56" s="387"/>
      <c r="F56" s="387"/>
      <c r="G56" s="387"/>
      <c r="H56" s="387"/>
      <c r="I56" s="387"/>
      <c r="J56" s="387"/>
      <c r="K56" s="254"/>
      <c r="L56" s="28"/>
      <c r="M56" s="20">
        <f t="shared" si="11"/>
        <v>0</v>
      </c>
      <c r="N56" s="20">
        <f t="shared" si="11"/>
        <v>0</v>
      </c>
      <c r="O56" s="20">
        <f t="shared" si="11"/>
        <v>0</v>
      </c>
    </row>
    <row r="57" spans="1:15">
      <c r="A57" s="8" t="str">
        <f>TE!A7</f>
        <v>C1-3</v>
      </c>
      <c r="B57" s="69" t="str">
        <f>TE!B7</f>
        <v>Uncertainty of the network analyzer</v>
      </c>
      <c r="C57" s="221">
        <f>TE!C7</f>
        <v>0.13</v>
      </c>
      <c r="D57" s="221">
        <f>TE!D7</f>
        <v>0.2</v>
      </c>
      <c r="E57" s="221">
        <f>TE!E7</f>
        <v>0.2</v>
      </c>
      <c r="F57" s="8" t="str">
        <f>TE!F7</f>
        <v>Gaussian</v>
      </c>
      <c r="G57" s="221">
        <f>TE!G7</f>
        <v>1</v>
      </c>
      <c r="H57" s="8">
        <v>1</v>
      </c>
      <c r="I57" s="220">
        <f t="shared" ref="I57:K68" si="12">C57/$G57</f>
        <v>0.13</v>
      </c>
      <c r="J57" s="220">
        <f t="shared" si="12"/>
        <v>0.2</v>
      </c>
      <c r="K57" s="220">
        <f t="shared" si="12"/>
        <v>0.2</v>
      </c>
      <c r="L57" s="36"/>
      <c r="M57" s="20">
        <f t="shared" si="11"/>
        <v>1.6900000000000002E-2</v>
      </c>
      <c r="N57" s="20">
        <f t="shared" si="11"/>
        <v>4.0000000000000008E-2</v>
      </c>
      <c r="O57" s="20">
        <f t="shared" si="11"/>
        <v>4.0000000000000008E-2</v>
      </c>
    </row>
    <row r="58" spans="1:15">
      <c r="A58" s="8" t="str">
        <f>'CATR-Er'!B21</f>
        <v>A2-5</v>
      </c>
      <c r="B58" s="69" t="str">
        <f>'CATR-Er'!C21</f>
        <v>Mismatch of receiver chain</v>
      </c>
      <c r="C58" s="221">
        <f>'CATR-Er'!D21</f>
        <v>0.127</v>
      </c>
      <c r="D58" s="221">
        <f>'CATR-Er'!E21</f>
        <v>0.32500000000000001</v>
      </c>
      <c r="E58" s="221">
        <f>'CATR-Er'!F21</f>
        <v>0.32500000000000001</v>
      </c>
      <c r="F58" s="8" t="str">
        <f>'CATR-Er'!G21</f>
        <v>U-shaped</v>
      </c>
      <c r="G58" s="221">
        <f>'CATR-Er'!H21</f>
        <v>1.4142135623730951</v>
      </c>
      <c r="H58" s="8">
        <v>1</v>
      </c>
      <c r="I58" s="220">
        <f t="shared" si="12"/>
        <v>8.9802561210691537E-2</v>
      </c>
      <c r="J58" s="220">
        <f t="shared" si="12"/>
        <v>0.22980970388562794</v>
      </c>
      <c r="K58" s="220">
        <f t="shared" si="12"/>
        <v>0.22980970388562794</v>
      </c>
      <c r="L58" s="36"/>
      <c r="M58" s="20">
        <f t="shared" si="11"/>
        <v>8.0645000000000005E-3</v>
      </c>
      <c r="N58" s="20">
        <f t="shared" si="11"/>
        <v>5.2812499999999998E-2</v>
      </c>
      <c r="O58" s="20">
        <f t="shared" si="11"/>
        <v>5.2812499999999998E-2</v>
      </c>
    </row>
    <row r="59" spans="1:15" ht="22.5">
      <c r="A59" s="8" t="str">
        <f>'CATR-Er'!B22</f>
        <v>A2-6</v>
      </c>
      <c r="B59" s="69" t="str">
        <f>'CATR-Er'!C22</f>
        <v>Insertion loss variation of receiver chain</v>
      </c>
      <c r="C59" s="221">
        <f>'CATR-Er'!D22</f>
        <v>0.18</v>
      </c>
      <c r="D59" s="221">
        <f>'CATR-Er'!E22</f>
        <v>0.18</v>
      </c>
      <c r="E59" s="221">
        <f>'CATR-Er'!F22</f>
        <v>0.18</v>
      </c>
      <c r="F59" s="8" t="str">
        <f>'CATR-Er'!G22</f>
        <v>Rectangular</v>
      </c>
      <c r="G59" s="221">
        <f>'CATR-Er'!H22</f>
        <v>1.7320508075688772</v>
      </c>
      <c r="H59" s="8">
        <v>1</v>
      </c>
      <c r="I59" s="220">
        <f t="shared" si="12"/>
        <v>0.10392304845413264</v>
      </c>
      <c r="J59" s="220">
        <f t="shared" si="12"/>
        <v>0.10392304845413264</v>
      </c>
      <c r="K59" s="220">
        <f t="shared" si="12"/>
        <v>0.10392304845413264</v>
      </c>
      <c r="L59" s="36"/>
      <c r="M59" s="20">
        <f t="shared" si="11"/>
        <v>1.0800000000000001E-2</v>
      </c>
      <c r="N59" s="20">
        <f t="shared" si="11"/>
        <v>1.0800000000000001E-2</v>
      </c>
      <c r="O59" s="20">
        <f t="shared" si="11"/>
        <v>1.0800000000000001E-2</v>
      </c>
    </row>
    <row r="60" spans="1:15" ht="22.5">
      <c r="A60" s="8" t="str">
        <f>'CATR-Er'!B9</f>
        <v>A2-3</v>
      </c>
      <c r="B60" s="69" t="str">
        <f>'CATR-Er'!C9</f>
        <v>RF leakage (SGH connector terminated &amp; test range antenna connector cable terminated)</v>
      </c>
      <c r="C60" s="221">
        <f>'CATR-Er'!D9</f>
        <v>1.1999999999999999E-3</v>
      </c>
      <c r="D60" s="221">
        <f>'CATR-Er'!E9</f>
        <v>1.1999999999999999E-3</v>
      </c>
      <c r="E60" s="221">
        <f>'CATR-Er'!F9</f>
        <v>1.1999999999999999E-3</v>
      </c>
      <c r="F60" s="8" t="str">
        <f>'CATR-Er'!G9</f>
        <v>Gaussian</v>
      </c>
      <c r="G60" s="221">
        <f>'CATR-Er'!H9</f>
        <v>1</v>
      </c>
      <c r="H60" s="8">
        <v>1</v>
      </c>
      <c r="I60" s="220">
        <f t="shared" si="12"/>
        <v>1.1999999999999999E-3</v>
      </c>
      <c r="J60" s="220">
        <f t="shared" si="12"/>
        <v>1.1999999999999999E-3</v>
      </c>
      <c r="K60" s="220">
        <f t="shared" si="12"/>
        <v>1.1999999999999999E-3</v>
      </c>
      <c r="L60" s="36"/>
      <c r="M60" s="20">
        <f t="shared" si="11"/>
        <v>1.4399999999999998E-6</v>
      </c>
      <c r="N60" s="20">
        <f t="shared" si="11"/>
        <v>1.4399999999999998E-6</v>
      </c>
      <c r="O60" s="20">
        <f t="shared" si="11"/>
        <v>1.4399999999999998E-6</v>
      </c>
    </row>
    <row r="61" spans="1:15">
      <c r="A61" s="8" t="str">
        <f>'CATR-Er'!B24</f>
        <v>A2-7</v>
      </c>
      <c r="B61" s="69" t="str">
        <f>'CATR-Er'!C24</f>
        <v>Influence of the calibration antenna feed cable:</v>
      </c>
      <c r="C61" s="221">
        <f>'CATR-Er'!D24</f>
        <v>2.1999999999999999E-2</v>
      </c>
      <c r="D61" s="221">
        <f>'CATR-Er'!E24</f>
        <v>2.1999999999999999E-2</v>
      </c>
      <c r="E61" s="221">
        <f>'CATR-Er'!F24</f>
        <v>2.1999999999999999E-2</v>
      </c>
      <c r="F61" s="8" t="str">
        <f>'CATR-Er'!G24</f>
        <v>U-shaped</v>
      </c>
      <c r="G61" s="221">
        <f>'CATR-Er'!H24</f>
        <v>1.4142135623730951</v>
      </c>
      <c r="H61" s="8">
        <v>1</v>
      </c>
      <c r="I61" s="220">
        <f t="shared" si="12"/>
        <v>1.5556349186104044E-2</v>
      </c>
      <c r="J61" s="220">
        <f t="shared" si="12"/>
        <v>1.5556349186104044E-2</v>
      </c>
      <c r="K61" s="220">
        <f t="shared" si="12"/>
        <v>1.5556349186104044E-2</v>
      </c>
      <c r="L61" s="36"/>
      <c r="M61" s="20">
        <f t="shared" si="11"/>
        <v>2.4199999999999995E-4</v>
      </c>
      <c r="N61" s="20">
        <f t="shared" si="11"/>
        <v>2.4199999999999995E-4</v>
      </c>
      <c r="O61" s="20">
        <f t="shared" si="11"/>
        <v>2.4199999999999995E-4</v>
      </c>
    </row>
    <row r="62" spans="1:15" ht="22.5">
      <c r="A62" s="8" t="str">
        <f>TE!A8</f>
        <v>C1-4</v>
      </c>
      <c r="B62" s="69" t="str">
        <f>TE!B8</f>
        <v>Uncertainty of the absolute gain of the reference antenna</v>
      </c>
      <c r="C62" s="221">
        <f>TE!C8</f>
        <v>0.50229473419497439</v>
      </c>
      <c r="D62" s="221">
        <f>TE!D8</f>
        <v>0.4330127018922193</v>
      </c>
      <c r="E62" s="221">
        <f>TE!E8</f>
        <v>0.4330127018922193</v>
      </c>
      <c r="F62" s="8" t="str">
        <f>TE!F8</f>
        <v>Rectangular</v>
      </c>
      <c r="G62" s="221">
        <f>TE!G8</f>
        <v>1.7320508075688772</v>
      </c>
      <c r="H62" s="8">
        <v>1</v>
      </c>
      <c r="I62" s="220">
        <f t="shared" si="12"/>
        <v>0.28999999999999998</v>
      </c>
      <c r="J62" s="220">
        <f t="shared" si="12"/>
        <v>0.25</v>
      </c>
      <c r="K62" s="220">
        <f t="shared" si="12"/>
        <v>0.25</v>
      </c>
      <c r="L62" s="36"/>
      <c r="M62" s="20">
        <f t="shared" si="11"/>
        <v>8.4099999999999994E-2</v>
      </c>
      <c r="N62" s="20">
        <f t="shared" si="11"/>
        <v>6.25E-2</v>
      </c>
      <c r="O62" s="20">
        <f t="shared" si="11"/>
        <v>6.25E-2</v>
      </c>
    </row>
    <row r="63" spans="1:15">
      <c r="A63" s="8" t="str">
        <f>'CATR-Er'!B26</f>
        <v>A2-8</v>
      </c>
      <c r="B63" s="69" t="str">
        <f>'CATR-Er'!C26</f>
        <v>Misalignment positioning system</v>
      </c>
      <c r="C63" s="221">
        <f>'CATR-Er'!D26</f>
        <v>0</v>
      </c>
      <c r="D63" s="221">
        <f>'CATR-Er'!E26</f>
        <v>0</v>
      </c>
      <c r="E63" s="221">
        <f>'CATR-Er'!F26</f>
        <v>0</v>
      </c>
      <c r="F63" s="8" t="str">
        <f>'CATR-Er'!G26</f>
        <v xml:space="preserve">Exp. normal </v>
      </c>
      <c r="G63" s="221">
        <f>'CATR-Er'!H26</f>
        <v>2</v>
      </c>
      <c r="H63" s="8">
        <v>1</v>
      </c>
      <c r="I63" s="220">
        <f t="shared" si="12"/>
        <v>0</v>
      </c>
      <c r="J63" s="220">
        <f t="shared" si="12"/>
        <v>0</v>
      </c>
      <c r="K63" s="220">
        <f t="shared" si="12"/>
        <v>0</v>
      </c>
      <c r="L63" s="36"/>
      <c r="M63" s="20">
        <f t="shared" si="11"/>
        <v>0</v>
      </c>
      <c r="N63" s="20">
        <f t="shared" si="11"/>
        <v>0</v>
      </c>
      <c r="O63" s="20">
        <f t="shared" si="11"/>
        <v>0</v>
      </c>
    </row>
    <row r="64" spans="1:15">
      <c r="A64" s="8" t="str">
        <f>'CATR-Er'!B27</f>
        <v>A2-1b</v>
      </c>
      <c r="B64" s="69" t="str">
        <f>'CATR-Er'!C27</f>
        <v>Misalignment of calibration antenna and test range antenna</v>
      </c>
      <c r="C64" s="221">
        <f>'CATR-Er'!D27</f>
        <v>0.5</v>
      </c>
      <c r="D64" s="221">
        <f>'CATR-Er'!E27</f>
        <v>0.5</v>
      </c>
      <c r="E64" s="221">
        <f>'CATR-Er'!F27</f>
        <v>0.5</v>
      </c>
      <c r="F64" s="8" t="str">
        <f>'CATR-Er'!G27</f>
        <v>Exp. normal</v>
      </c>
      <c r="G64" s="221">
        <f>'CATR-Er'!H27</f>
        <v>2</v>
      </c>
      <c r="H64" s="8">
        <v>1</v>
      </c>
      <c r="I64" s="220">
        <f t="shared" si="12"/>
        <v>0.25</v>
      </c>
      <c r="J64" s="220">
        <f t="shared" si="12"/>
        <v>0.25</v>
      </c>
      <c r="K64" s="220">
        <f t="shared" si="12"/>
        <v>0.25</v>
      </c>
      <c r="L64" s="36"/>
      <c r="M64" s="20">
        <f t="shared" si="11"/>
        <v>6.25E-2</v>
      </c>
      <c r="N64" s="20">
        <f t="shared" si="11"/>
        <v>6.25E-2</v>
      </c>
      <c r="O64" s="20">
        <f t="shared" si="11"/>
        <v>6.25E-2</v>
      </c>
    </row>
    <row r="65" spans="1:17">
      <c r="A65" s="8" t="str">
        <f>'CATR-Er'!B28</f>
        <v>A2-9</v>
      </c>
      <c r="B65" s="69" t="str">
        <f>'CATR-Er'!C28</f>
        <v>Rotary Joints</v>
      </c>
      <c r="C65" s="221">
        <f>'CATR-Er'!D28</f>
        <v>4.8000000000000001E-2</v>
      </c>
      <c r="D65" s="221">
        <f>'CATR-Er'!E28</f>
        <v>4.8000000000000001E-2</v>
      </c>
      <c r="E65" s="221">
        <f>'CATR-Er'!F28</f>
        <v>4.8000000000000001E-2</v>
      </c>
      <c r="F65" s="8" t="str">
        <f>'CATR-Er'!G28</f>
        <v>U-shaped</v>
      </c>
      <c r="G65" s="221">
        <f>'CATR-Er'!H28</f>
        <v>1.4142135623730951</v>
      </c>
      <c r="H65" s="8">
        <v>1</v>
      </c>
      <c r="I65" s="220">
        <f t="shared" si="12"/>
        <v>3.3941125496954279E-2</v>
      </c>
      <c r="J65" s="220">
        <f t="shared" si="12"/>
        <v>3.3941125496954279E-2</v>
      </c>
      <c r="K65" s="220">
        <f t="shared" si="12"/>
        <v>3.3941125496954279E-2</v>
      </c>
      <c r="L65" s="36"/>
      <c r="M65" s="20">
        <f t="shared" si="11"/>
        <v>1.1519999999999998E-3</v>
      </c>
      <c r="N65" s="20">
        <f t="shared" si="11"/>
        <v>1.1519999999999998E-3</v>
      </c>
      <c r="O65" s="20">
        <f t="shared" si="11"/>
        <v>1.1519999999999998E-3</v>
      </c>
    </row>
    <row r="66" spans="1:17" ht="22.5">
      <c r="A66" s="8" t="str">
        <f>'CATR-Er'!B29</f>
        <v>A2-2b</v>
      </c>
      <c r="B66" s="69" t="str">
        <f>'CATR-Er'!C29</f>
        <v>Standing wave between calibration antenna and test range antenna</v>
      </c>
      <c r="C66" s="221">
        <f>'CATR-Er'!D29</f>
        <v>0.09</v>
      </c>
      <c r="D66" s="221">
        <f>'CATR-Er'!E29</f>
        <v>0.09</v>
      </c>
      <c r="E66" s="221">
        <f>'CATR-Er'!F29</f>
        <v>0.09</v>
      </c>
      <c r="F66" s="8" t="str">
        <f>'CATR-Er'!G29</f>
        <v>U-shaped</v>
      </c>
      <c r="G66" s="221">
        <f>'CATR-Er'!H29</f>
        <v>1.4142135623730951</v>
      </c>
      <c r="H66" s="8">
        <v>1</v>
      </c>
      <c r="I66" s="220">
        <f t="shared" si="12"/>
        <v>6.3639610306789274E-2</v>
      </c>
      <c r="J66" s="220">
        <f t="shared" si="12"/>
        <v>6.3639610306789274E-2</v>
      </c>
      <c r="K66" s="220">
        <f t="shared" si="12"/>
        <v>6.3639610306789274E-2</v>
      </c>
      <c r="L66" s="36"/>
      <c r="M66" s="20">
        <f t="shared" si="11"/>
        <v>4.0499999999999998E-3</v>
      </c>
      <c r="N66" s="20">
        <f t="shared" si="11"/>
        <v>4.0499999999999998E-3</v>
      </c>
      <c r="O66" s="20">
        <f t="shared" si="11"/>
        <v>4.0499999999999998E-3</v>
      </c>
    </row>
    <row r="67" spans="1:17">
      <c r="A67" s="8" t="str">
        <f>'CATR-Er'!B30</f>
        <v>A2-4b</v>
      </c>
      <c r="B67" s="69" t="str">
        <f>'CATR-Er'!C30</f>
        <v>QZ ripple calibration antenna</v>
      </c>
      <c r="C67" s="221">
        <f>'CATR-Er'!D30</f>
        <v>8.9999999999999993E-3</v>
      </c>
      <c r="D67" s="221">
        <f>'CATR-Er'!E30</f>
        <v>8.9999999999999993E-3</v>
      </c>
      <c r="E67" s="221">
        <f>'CATR-Er'!F30</f>
        <v>8.9999999999999993E-3</v>
      </c>
      <c r="F67" s="8" t="str">
        <f>'CATR-Er'!G30</f>
        <v>Gaussian</v>
      </c>
      <c r="G67" s="221">
        <f>'CATR-Er'!H30</f>
        <v>1</v>
      </c>
      <c r="H67" s="8">
        <v>1</v>
      </c>
      <c r="I67" s="220">
        <f t="shared" si="12"/>
        <v>8.9999999999999993E-3</v>
      </c>
      <c r="J67" s="220">
        <f t="shared" si="12"/>
        <v>8.9999999999999993E-3</v>
      </c>
      <c r="K67" s="220">
        <f t="shared" si="12"/>
        <v>8.9999999999999993E-3</v>
      </c>
      <c r="L67" s="36"/>
      <c r="M67" s="20">
        <f t="shared" si="11"/>
        <v>8.099999999999999E-5</v>
      </c>
      <c r="N67" s="20">
        <f t="shared" si="11"/>
        <v>8.099999999999999E-5</v>
      </c>
      <c r="O67" s="20">
        <f t="shared" si="11"/>
        <v>8.099999999999999E-5</v>
      </c>
    </row>
    <row r="68" spans="1:17" ht="22.5">
      <c r="A68" s="8" t="str">
        <f>'CATR-Er'!B31</f>
        <v>A2-11</v>
      </c>
      <c r="B68" s="69" t="str">
        <f>'CATR-Er'!C31</f>
        <v>Switching uncertainty</v>
      </c>
      <c r="C68" s="221">
        <f>'CATR-Er'!D31</f>
        <v>0.26</v>
      </c>
      <c r="D68" s="221">
        <f>'CATR-Er'!E31</f>
        <v>0.26</v>
      </c>
      <c r="E68" s="221">
        <f>'CATR-Er'!F31</f>
        <v>0.26</v>
      </c>
      <c r="F68" s="8" t="str">
        <f>'CATR-Er'!G31</f>
        <v>Rectangular</v>
      </c>
      <c r="G68" s="221">
        <f>'CATR-Er'!H31</f>
        <v>1.7320508075688772</v>
      </c>
      <c r="H68" s="8">
        <v>1</v>
      </c>
      <c r="I68" s="220">
        <f t="shared" si="12"/>
        <v>0.15011106998930271</v>
      </c>
      <c r="J68" s="220">
        <f t="shared" si="12"/>
        <v>0.15011106998930271</v>
      </c>
      <c r="K68" s="220">
        <f t="shared" si="12"/>
        <v>0.15011106998930271</v>
      </c>
      <c r="L68" s="36"/>
      <c r="M68" s="20">
        <f t="shared" si="11"/>
        <v>2.2533333333333336E-2</v>
      </c>
      <c r="N68" s="20">
        <f t="shared" si="11"/>
        <v>2.2533333333333336E-2</v>
      </c>
      <c r="O68" s="20">
        <f t="shared" si="11"/>
        <v>2.2533333333333336E-2</v>
      </c>
    </row>
    <row r="69" spans="1:17">
      <c r="A69" s="389" t="s">
        <v>31</v>
      </c>
      <c r="B69" s="389"/>
      <c r="C69" s="389"/>
      <c r="D69" s="389"/>
      <c r="E69" s="389"/>
      <c r="F69" s="389"/>
      <c r="G69" s="389"/>
      <c r="H69" s="389"/>
      <c r="I69" s="31">
        <f t="shared" ref="I69:K70" si="13">M69</f>
        <v>0.59429584663981394</v>
      </c>
      <c r="J69" s="31">
        <f>N69</f>
        <v>0.66890623657829151</v>
      </c>
      <c r="K69" s="7">
        <f>O69</f>
        <v>0.66890623657829151</v>
      </c>
      <c r="L69" s="30"/>
      <c r="M69" s="20">
        <f>(SUM(M50:M68))^0.5</f>
        <v>0.59429584663981394</v>
      </c>
      <c r="N69" s="20">
        <f>(SUM(N50:N68))^0.5</f>
        <v>0.66890623657829151</v>
      </c>
      <c r="O69" s="20">
        <f>(SUM(O50:O68))^0.5</f>
        <v>0.66890623657829151</v>
      </c>
    </row>
    <row r="70" spans="1:17">
      <c r="A70" s="389" t="s">
        <v>32</v>
      </c>
      <c r="B70" s="389"/>
      <c r="C70" s="389"/>
      <c r="D70" s="389"/>
      <c r="E70" s="389"/>
      <c r="F70" s="389"/>
      <c r="G70" s="389"/>
      <c r="H70" s="389"/>
      <c r="I70" s="31">
        <f t="shared" si="13"/>
        <v>1.1648198594140353</v>
      </c>
      <c r="J70" s="31">
        <f t="shared" si="13"/>
        <v>1.3110562236934513</v>
      </c>
      <c r="K70" s="7">
        <f t="shared" si="13"/>
        <v>1.3110562236934513</v>
      </c>
      <c r="L70" s="30"/>
      <c r="M70" s="20">
        <f>M69*1.96</f>
        <v>1.1648198594140353</v>
      </c>
      <c r="N70" s="20">
        <f>N69*1.96</f>
        <v>1.3110562236934513</v>
      </c>
      <c r="O70" s="20">
        <f>O69*1.96</f>
        <v>1.3110562236934513</v>
      </c>
    </row>
    <row r="71" spans="1:17">
      <c r="A71" s="425" t="s">
        <v>148</v>
      </c>
      <c r="B71" s="425"/>
      <c r="C71" s="425"/>
      <c r="D71" s="425"/>
      <c r="E71" s="425"/>
      <c r="F71" s="425"/>
      <c r="G71" s="425"/>
      <c r="H71" s="425"/>
      <c r="I71" s="67">
        <v>0.75</v>
      </c>
      <c r="J71" s="67">
        <v>0.75</v>
      </c>
      <c r="K71" s="51">
        <v>0.75</v>
      </c>
      <c r="L71" s="30"/>
      <c r="M71" s="18"/>
      <c r="N71" s="18"/>
      <c r="O71" s="18"/>
    </row>
    <row r="72" spans="1:17">
      <c r="A72" s="425" t="s">
        <v>149</v>
      </c>
      <c r="B72" s="425"/>
      <c r="C72" s="425"/>
      <c r="D72" s="425"/>
      <c r="E72" s="425"/>
      <c r="F72" s="425"/>
      <c r="G72" s="425"/>
      <c r="H72" s="425"/>
      <c r="I72" s="67">
        <f>((I70^2)+(I71^2))^0.5</f>
        <v>1.3853899468688708</v>
      </c>
      <c r="J72" s="67">
        <f t="shared" ref="J72:K72" si="14">((J70^2)+(J71^2))^0.5</f>
        <v>1.5104199487842225</v>
      </c>
      <c r="K72" s="51">
        <f t="shared" si="14"/>
        <v>1.5104199487842225</v>
      </c>
      <c r="L72" s="30"/>
      <c r="M72" s="18"/>
      <c r="N72" s="18"/>
      <c r="O72" s="18"/>
    </row>
    <row r="73" spans="1:17">
      <c r="I73" s="255"/>
      <c r="J73" s="255"/>
    </row>
    <row r="74" spans="1:17">
      <c r="I74" s="255"/>
      <c r="J74" s="255"/>
      <c r="Q74" s="209"/>
    </row>
    <row r="75" spans="1:17">
      <c r="A75" s="411" t="s">
        <v>491</v>
      </c>
      <c r="B75" s="411"/>
      <c r="C75" s="411"/>
      <c r="D75" s="411"/>
      <c r="E75" s="411"/>
      <c r="F75" s="411"/>
      <c r="G75" s="411"/>
      <c r="H75" s="411"/>
      <c r="I75" s="411"/>
      <c r="J75" s="411"/>
      <c r="K75" s="411"/>
    </row>
    <row r="76" spans="1:17">
      <c r="A76" s="397" t="s">
        <v>85</v>
      </c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M76" s="394" t="s">
        <v>103</v>
      </c>
      <c r="N76" s="394"/>
      <c r="O76" s="394"/>
      <c r="Q76" s="206"/>
    </row>
    <row r="77" spans="1:17" ht="13.5" customHeight="1">
      <c r="A77" s="382" t="s">
        <v>0</v>
      </c>
      <c r="B77" s="400" t="s">
        <v>1</v>
      </c>
      <c r="C77" s="383" t="s">
        <v>2</v>
      </c>
      <c r="D77" s="383"/>
      <c r="E77" s="383"/>
      <c r="F77" s="382" t="s">
        <v>3</v>
      </c>
      <c r="G77" s="383" t="s">
        <v>4</v>
      </c>
      <c r="H77" s="391" t="s">
        <v>5</v>
      </c>
      <c r="I77" s="384" t="s">
        <v>6</v>
      </c>
      <c r="J77" s="384"/>
      <c r="K77" s="384"/>
      <c r="L77" s="34"/>
      <c r="M77" s="394"/>
      <c r="N77" s="394"/>
      <c r="O77" s="394"/>
      <c r="Q77" s="206"/>
    </row>
    <row r="78" spans="1:17" ht="24.75" thickBot="1">
      <c r="A78" s="382"/>
      <c r="B78" s="400"/>
      <c r="C78" s="251" t="s">
        <v>508</v>
      </c>
      <c r="D78" s="252" t="s">
        <v>507</v>
      </c>
      <c r="E78" s="253" t="s">
        <v>509</v>
      </c>
      <c r="F78" s="382"/>
      <c r="G78" s="383"/>
      <c r="H78" s="391"/>
      <c r="I78" s="251" t="s">
        <v>508</v>
      </c>
      <c r="J78" s="252" t="s">
        <v>507</v>
      </c>
      <c r="K78" s="253" t="s">
        <v>509</v>
      </c>
      <c r="L78" s="35"/>
      <c r="M78" s="394"/>
      <c r="N78" s="394"/>
      <c r="O78" s="394"/>
      <c r="Q78" s="206"/>
    </row>
    <row r="79" spans="1:17">
      <c r="A79" s="387" t="s">
        <v>7</v>
      </c>
      <c r="B79" s="387"/>
      <c r="C79" s="387"/>
      <c r="D79" s="387"/>
      <c r="E79" s="387"/>
      <c r="F79" s="387"/>
      <c r="G79" s="387"/>
      <c r="H79" s="387"/>
      <c r="I79" s="387"/>
      <c r="J79" s="387"/>
      <c r="K79" s="254"/>
      <c r="L79" s="28"/>
      <c r="M79" s="85"/>
      <c r="N79" s="85"/>
      <c r="O79" s="85"/>
      <c r="Q79" s="206"/>
    </row>
    <row r="80" spans="1:17">
      <c r="A80" s="24" t="str">
        <f>'NF-Er'!B5</f>
        <v>A3-1</v>
      </c>
      <c r="B80" s="100" t="str">
        <f>'NF-Er'!C5</f>
        <v>Axes Intersection</v>
      </c>
      <c r="C80" s="224">
        <f>'NF-Er'!D5</f>
        <v>0</v>
      </c>
      <c r="D80" s="224">
        <f>'NF-Er'!E5</f>
        <v>0</v>
      </c>
      <c r="E80" s="224">
        <f>'NF-Er'!F5</f>
        <v>0</v>
      </c>
      <c r="F80" s="24" t="str">
        <f>'NF-Er'!G5</f>
        <v>Gaussian</v>
      </c>
      <c r="G80" s="224">
        <f>'NF-Er'!H5</f>
        <v>1</v>
      </c>
      <c r="H80" s="6">
        <v>1</v>
      </c>
      <c r="I80" s="220">
        <f t="shared" ref="I80:K104" si="15">C80/$G80</f>
        <v>0</v>
      </c>
      <c r="J80" s="220">
        <f t="shared" si="15"/>
        <v>0</v>
      </c>
      <c r="K80" s="220">
        <f t="shared" si="15"/>
        <v>0</v>
      </c>
      <c r="L80" s="29"/>
      <c r="M80" s="20">
        <f t="shared" ref="M80:O104" si="16">I80^2</f>
        <v>0</v>
      </c>
      <c r="N80" s="20">
        <f t="shared" si="16"/>
        <v>0</v>
      </c>
      <c r="O80" s="20">
        <f t="shared" si="16"/>
        <v>0</v>
      </c>
      <c r="Q80" s="206"/>
    </row>
    <row r="81" spans="1:17">
      <c r="A81" s="24" t="str">
        <f>'NF-Er'!B6</f>
        <v>A3-2</v>
      </c>
      <c r="B81" s="100" t="str">
        <f>'NF-Er'!C6</f>
        <v>Axes Orthogonality</v>
      </c>
      <c r="C81" s="224">
        <f>'NF-Er'!D6</f>
        <v>0</v>
      </c>
      <c r="D81" s="224">
        <f>'NF-Er'!E6</f>
        <v>0</v>
      </c>
      <c r="E81" s="224">
        <f>'NF-Er'!F6</f>
        <v>0</v>
      </c>
      <c r="F81" s="24" t="str">
        <f>'NF-Er'!G6</f>
        <v>Gaussian</v>
      </c>
      <c r="G81" s="224">
        <f>'NF-Er'!H6</f>
        <v>1</v>
      </c>
      <c r="H81" s="6">
        <v>1</v>
      </c>
      <c r="I81" s="220">
        <f t="shared" si="15"/>
        <v>0</v>
      </c>
      <c r="J81" s="220">
        <f t="shared" si="15"/>
        <v>0</v>
      </c>
      <c r="K81" s="220">
        <f t="shared" si="15"/>
        <v>0</v>
      </c>
      <c r="L81" s="29"/>
      <c r="M81" s="20">
        <f t="shared" si="16"/>
        <v>0</v>
      </c>
      <c r="N81" s="20">
        <f t="shared" si="16"/>
        <v>0</v>
      </c>
      <c r="O81" s="20">
        <f t="shared" si="16"/>
        <v>0</v>
      </c>
      <c r="Q81" s="206"/>
    </row>
    <row r="82" spans="1:17">
      <c r="A82" s="24" t="str">
        <f>'NF-Er'!B7</f>
        <v>A3-3</v>
      </c>
      <c r="B82" s="100" t="str">
        <f>'NF-Er'!C7</f>
        <v>Horizontal Pointing</v>
      </c>
      <c r="C82" s="224">
        <f>'NF-Er'!D7</f>
        <v>0</v>
      </c>
      <c r="D82" s="224">
        <f>'NF-Er'!E7</f>
        <v>0</v>
      </c>
      <c r="E82" s="224">
        <f>'NF-Er'!F7</f>
        <v>0</v>
      </c>
      <c r="F82" s="24" t="str">
        <f>'NF-Er'!G7</f>
        <v>Gaussian</v>
      </c>
      <c r="G82" s="224">
        <f>'NF-Er'!H7</f>
        <v>1</v>
      </c>
      <c r="H82" s="6">
        <v>1</v>
      </c>
      <c r="I82" s="220">
        <f t="shared" si="15"/>
        <v>0</v>
      </c>
      <c r="J82" s="220">
        <f t="shared" si="15"/>
        <v>0</v>
      </c>
      <c r="K82" s="220">
        <f t="shared" si="15"/>
        <v>0</v>
      </c>
      <c r="L82" s="29"/>
      <c r="M82" s="20">
        <f t="shared" si="16"/>
        <v>0</v>
      </c>
      <c r="N82" s="20">
        <f t="shared" si="16"/>
        <v>0</v>
      </c>
      <c r="O82" s="20">
        <f t="shared" si="16"/>
        <v>0</v>
      </c>
      <c r="Q82" s="206"/>
    </row>
    <row r="83" spans="1:17">
      <c r="A83" s="24" t="str">
        <f>'NF-Er'!B8</f>
        <v>A3-4</v>
      </c>
      <c r="B83" s="100" t="str">
        <f>'NF-Er'!C8</f>
        <v>Probe Vertical Position</v>
      </c>
      <c r="C83" s="224">
        <f>'NF-Er'!D8</f>
        <v>0</v>
      </c>
      <c r="D83" s="224">
        <f>'NF-Er'!E8</f>
        <v>0</v>
      </c>
      <c r="E83" s="224">
        <f>'NF-Er'!F8</f>
        <v>0</v>
      </c>
      <c r="F83" s="24" t="str">
        <f>'NF-Er'!G8</f>
        <v>Gaussian</v>
      </c>
      <c r="G83" s="224">
        <f>'NF-Er'!H8</f>
        <v>1</v>
      </c>
      <c r="H83" s="6">
        <v>1</v>
      </c>
      <c r="I83" s="220">
        <f t="shared" si="15"/>
        <v>0</v>
      </c>
      <c r="J83" s="220">
        <f t="shared" si="15"/>
        <v>0</v>
      </c>
      <c r="K83" s="220">
        <f t="shared" si="15"/>
        <v>0</v>
      </c>
      <c r="L83" s="29"/>
      <c r="M83" s="20">
        <f t="shared" si="16"/>
        <v>0</v>
      </c>
      <c r="N83" s="20">
        <f t="shared" si="16"/>
        <v>0</v>
      </c>
      <c r="O83" s="20">
        <f t="shared" si="16"/>
        <v>0</v>
      </c>
      <c r="Q83" s="206"/>
    </row>
    <row r="84" spans="1:17">
      <c r="A84" s="24" t="str">
        <f>'NF-Er'!B9</f>
        <v>A3-5</v>
      </c>
      <c r="B84" s="100" t="str">
        <f>'NF-Er'!C9</f>
        <v>Probe H/V pointing</v>
      </c>
      <c r="C84" s="224">
        <f>'NF-Er'!D9</f>
        <v>0</v>
      </c>
      <c r="D84" s="224">
        <f>'NF-Er'!E9</f>
        <v>0</v>
      </c>
      <c r="E84" s="224">
        <f>'NF-Er'!F9</f>
        <v>0</v>
      </c>
      <c r="F84" s="24" t="str">
        <f>'NF-Er'!G9</f>
        <v>Gaussian</v>
      </c>
      <c r="G84" s="224">
        <f>'NF-Er'!H9</f>
        <v>1</v>
      </c>
      <c r="H84" s="6">
        <v>1</v>
      </c>
      <c r="I84" s="220">
        <f t="shared" si="15"/>
        <v>0</v>
      </c>
      <c r="J84" s="220">
        <f t="shared" si="15"/>
        <v>0</v>
      </c>
      <c r="K84" s="220">
        <f t="shared" si="15"/>
        <v>0</v>
      </c>
      <c r="L84" s="29"/>
      <c r="M84" s="20">
        <f t="shared" si="16"/>
        <v>0</v>
      </c>
      <c r="N84" s="20">
        <f t="shared" si="16"/>
        <v>0</v>
      </c>
      <c r="O84" s="20">
        <f t="shared" si="16"/>
        <v>0</v>
      </c>
      <c r="Q84" s="206"/>
    </row>
    <row r="85" spans="1:17">
      <c r="A85" s="24" t="str">
        <f>'NF-Er'!B10</f>
        <v>A3-6</v>
      </c>
      <c r="B85" s="100" t="str">
        <f>'NF-Er'!C10</f>
        <v>Measurement Distance</v>
      </c>
      <c r="C85" s="224">
        <f>'NF-Er'!D10</f>
        <v>0</v>
      </c>
      <c r="D85" s="224">
        <f>'NF-Er'!E10</f>
        <v>0</v>
      </c>
      <c r="E85" s="224">
        <f>'NF-Er'!F10</f>
        <v>0</v>
      </c>
      <c r="F85" s="24" t="str">
        <f>'NF-Er'!G10</f>
        <v>Gaussian</v>
      </c>
      <c r="G85" s="224">
        <f>'NF-Er'!H10</f>
        <v>1</v>
      </c>
      <c r="H85" s="6">
        <v>1</v>
      </c>
      <c r="I85" s="220">
        <f t="shared" si="15"/>
        <v>0</v>
      </c>
      <c r="J85" s="220">
        <f t="shared" si="15"/>
        <v>0</v>
      </c>
      <c r="K85" s="220">
        <f t="shared" si="15"/>
        <v>0</v>
      </c>
      <c r="L85" s="29"/>
      <c r="M85" s="20">
        <f t="shared" si="16"/>
        <v>0</v>
      </c>
      <c r="N85" s="20">
        <f t="shared" si="16"/>
        <v>0</v>
      </c>
      <c r="O85" s="20">
        <f t="shared" si="16"/>
        <v>0</v>
      </c>
      <c r="Q85" s="206"/>
    </row>
    <row r="86" spans="1:17">
      <c r="A86" s="24" t="str">
        <f>'NF-Er'!B11</f>
        <v>A3-7</v>
      </c>
      <c r="B86" s="100" t="str">
        <f>'NF-Er'!C11</f>
        <v>Amplitude and Phase Drift</v>
      </c>
      <c r="C86" s="224">
        <f>'NF-Er'!D11</f>
        <v>0</v>
      </c>
      <c r="D86" s="224">
        <f>'NF-Er'!E11</f>
        <v>0</v>
      </c>
      <c r="E86" s="224">
        <f>'NF-Er'!F11</f>
        <v>0</v>
      </c>
      <c r="F86" s="24" t="str">
        <f>'NF-Er'!G11</f>
        <v>Gaussian</v>
      </c>
      <c r="G86" s="224">
        <f>'NF-Er'!H11</f>
        <v>1</v>
      </c>
      <c r="H86" s="6">
        <v>1</v>
      </c>
      <c r="I86" s="220">
        <f t="shared" si="15"/>
        <v>0</v>
      </c>
      <c r="J86" s="220">
        <f t="shared" si="15"/>
        <v>0</v>
      </c>
      <c r="K86" s="220">
        <f t="shared" si="15"/>
        <v>0</v>
      </c>
      <c r="L86" s="29"/>
      <c r="M86" s="20">
        <f t="shared" si="16"/>
        <v>0</v>
      </c>
      <c r="N86" s="20">
        <f t="shared" si="16"/>
        <v>0</v>
      </c>
      <c r="O86" s="20">
        <f t="shared" si="16"/>
        <v>0</v>
      </c>
      <c r="Q86" s="206"/>
    </row>
    <row r="87" spans="1:17">
      <c r="A87" s="24" t="str">
        <f>'NF-Er'!B12</f>
        <v>A3-8</v>
      </c>
      <c r="B87" s="100" t="str">
        <f>'NF-Er'!C12</f>
        <v>Amplitude and Phase Noise</v>
      </c>
      <c r="C87" s="224">
        <f>'NF-Er'!D12</f>
        <v>0.02</v>
      </c>
      <c r="D87" s="224">
        <f>'NF-Er'!E12</f>
        <v>0.02</v>
      </c>
      <c r="E87" s="224">
        <f>'NF-Er'!F12</f>
        <v>0.02</v>
      </c>
      <c r="F87" s="24" t="str">
        <f>'NF-Er'!G12</f>
        <v>Gaussian</v>
      </c>
      <c r="G87" s="224">
        <f>'NF-Er'!H12</f>
        <v>1</v>
      </c>
      <c r="H87" s="6">
        <v>1</v>
      </c>
      <c r="I87" s="220">
        <f t="shared" si="15"/>
        <v>0.02</v>
      </c>
      <c r="J87" s="220">
        <f t="shared" si="15"/>
        <v>0.02</v>
      </c>
      <c r="K87" s="220">
        <f t="shared" si="15"/>
        <v>0.02</v>
      </c>
      <c r="L87" s="29"/>
      <c r="M87" s="20">
        <f t="shared" si="16"/>
        <v>4.0000000000000002E-4</v>
      </c>
      <c r="N87" s="20">
        <f t="shared" si="16"/>
        <v>4.0000000000000002E-4</v>
      </c>
      <c r="O87" s="20">
        <f t="shared" si="16"/>
        <v>4.0000000000000002E-4</v>
      </c>
      <c r="Q87" s="206"/>
    </row>
    <row r="88" spans="1:17">
      <c r="A88" s="24" t="str">
        <f>'NF-Er'!B13</f>
        <v>A3-9</v>
      </c>
      <c r="B88" s="100" t="str">
        <f>'NF-Er'!C13</f>
        <v>Leakage and Crosstalk</v>
      </c>
      <c r="C88" s="224">
        <f>'NF-Er'!D13</f>
        <v>0</v>
      </c>
      <c r="D88" s="224">
        <f>'NF-Er'!E13</f>
        <v>0</v>
      </c>
      <c r="E88" s="224">
        <f>'NF-Er'!F13</f>
        <v>0</v>
      </c>
      <c r="F88" s="24" t="str">
        <f>'NF-Er'!G13</f>
        <v>Gaussian</v>
      </c>
      <c r="G88" s="224">
        <f>'NF-Er'!H13</f>
        <v>1</v>
      </c>
      <c r="H88" s="6">
        <v>1</v>
      </c>
      <c r="I88" s="220">
        <f t="shared" si="15"/>
        <v>0</v>
      </c>
      <c r="J88" s="220">
        <f t="shared" si="15"/>
        <v>0</v>
      </c>
      <c r="K88" s="220">
        <f t="shared" si="15"/>
        <v>0</v>
      </c>
      <c r="L88" s="29"/>
      <c r="M88" s="20">
        <f t="shared" si="16"/>
        <v>0</v>
      </c>
      <c r="N88" s="20">
        <f t="shared" si="16"/>
        <v>0</v>
      </c>
      <c r="O88" s="20">
        <f t="shared" si="16"/>
        <v>0</v>
      </c>
      <c r="Q88" s="206"/>
    </row>
    <row r="89" spans="1:17">
      <c r="A89" s="24" t="str">
        <f>'NF-Er'!B14</f>
        <v>A3-10</v>
      </c>
      <c r="B89" s="100" t="str">
        <f>'NF-Er'!C14</f>
        <v>Amplitude Non-Linearity</v>
      </c>
      <c r="C89" s="224">
        <f>'NF-Er'!D14</f>
        <v>0.04</v>
      </c>
      <c r="D89" s="224">
        <f>'NF-Er'!E14</f>
        <v>0.04</v>
      </c>
      <c r="E89" s="224">
        <f>'NF-Er'!F14</f>
        <v>0.04</v>
      </c>
      <c r="F89" s="24" t="str">
        <f>'NF-Er'!G14</f>
        <v>Gaussian</v>
      </c>
      <c r="G89" s="224">
        <f>'NF-Er'!H14</f>
        <v>1</v>
      </c>
      <c r="H89" s="6">
        <v>1</v>
      </c>
      <c r="I89" s="220">
        <f t="shared" si="15"/>
        <v>0.04</v>
      </c>
      <c r="J89" s="220">
        <f t="shared" si="15"/>
        <v>0.04</v>
      </c>
      <c r="K89" s="220">
        <f t="shared" si="15"/>
        <v>0.04</v>
      </c>
      <c r="L89" s="29"/>
      <c r="M89" s="20">
        <f t="shared" si="16"/>
        <v>1.6000000000000001E-3</v>
      </c>
      <c r="N89" s="20">
        <f t="shared" si="16"/>
        <v>1.6000000000000001E-3</v>
      </c>
      <c r="O89" s="20">
        <f t="shared" si="16"/>
        <v>1.6000000000000001E-3</v>
      </c>
      <c r="Q89" s="206"/>
    </row>
    <row r="90" spans="1:17">
      <c r="A90" s="24" t="str">
        <f>'NF-Er'!B15</f>
        <v>A3-11</v>
      </c>
      <c r="B90" s="100" t="str">
        <f>'NF-Er'!C15</f>
        <v>Amplitude and Phase Shift in rotary joints</v>
      </c>
      <c r="C90" s="224">
        <f>'NF-Er'!D15</f>
        <v>0</v>
      </c>
      <c r="D90" s="224">
        <f>'NF-Er'!E15</f>
        <v>0</v>
      </c>
      <c r="E90" s="224">
        <f>'NF-Er'!F15</f>
        <v>0</v>
      </c>
      <c r="F90" s="24" t="str">
        <f>'NF-Er'!G15</f>
        <v>Gaussian</v>
      </c>
      <c r="G90" s="224">
        <f>'NF-Er'!H15</f>
        <v>1</v>
      </c>
      <c r="H90" s="6">
        <v>1</v>
      </c>
      <c r="I90" s="220">
        <f t="shared" si="15"/>
        <v>0</v>
      </c>
      <c r="J90" s="220">
        <f t="shared" si="15"/>
        <v>0</v>
      </c>
      <c r="K90" s="220">
        <f t="shared" si="15"/>
        <v>0</v>
      </c>
      <c r="L90" s="29"/>
      <c r="M90" s="20">
        <f t="shared" si="16"/>
        <v>0</v>
      </c>
      <c r="N90" s="20">
        <f t="shared" si="16"/>
        <v>0</v>
      </c>
      <c r="O90" s="20">
        <f t="shared" si="16"/>
        <v>0</v>
      </c>
      <c r="Q90" s="206"/>
    </row>
    <row r="91" spans="1:17">
      <c r="A91" s="24" t="str">
        <f>'NF-Er'!B16</f>
        <v>A3-12</v>
      </c>
      <c r="B91" s="100" t="str">
        <f>'NF-Er'!C16</f>
        <v>Channel Balance Amplitude and Phase</v>
      </c>
      <c r="C91" s="224">
        <f>'NF-Er'!D16</f>
        <v>0</v>
      </c>
      <c r="D91" s="224">
        <f>'NF-Er'!E16</f>
        <v>0</v>
      </c>
      <c r="E91" s="224">
        <f>'NF-Er'!F16</f>
        <v>0</v>
      </c>
      <c r="F91" s="24" t="str">
        <f>'NF-Er'!G16</f>
        <v>Gaussian</v>
      </c>
      <c r="G91" s="224">
        <f>'NF-Er'!H16</f>
        <v>1</v>
      </c>
      <c r="H91" s="6">
        <v>1</v>
      </c>
      <c r="I91" s="220">
        <f t="shared" si="15"/>
        <v>0</v>
      </c>
      <c r="J91" s="220">
        <f t="shared" si="15"/>
        <v>0</v>
      </c>
      <c r="K91" s="220">
        <f t="shared" si="15"/>
        <v>0</v>
      </c>
      <c r="L91" s="29"/>
      <c r="M91" s="20">
        <f t="shared" si="16"/>
        <v>0</v>
      </c>
      <c r="N91" s="20">
        <f t="shared" si="16"/>
        <v>0</v>
      </c>
      <c r="O91" s="20">
        <f t="shared" si="16"/>
        <v>0</v>
      </c>
      <c r="Q91" s="206"/>
    </row>
    <row r="92" spans="1:17">
      <c r="A92" s="24" t="str">
        <f>'NF-Er'!B17</f>
        <v>A3-13</v>
      </c>
      <c r="B92" s="100" t="str">
        <f>'NF-Er'!C17</f>
        <v>Probe Polarization Amplitude and Phase</v>
      </c>
      <c r="C92" s="224">
        <f>'NF-Er'!D17</f>
        <v>1E-4</v>
      </c>
      <c r="D92" s="224">
        <f>'NF-Er'!E17</f>
        <v>1E-4</v>
      </c>
      <c r="E92" s="224">
        <f>'NF-Er'!F17</f>
        <v>1E-4</v>
      </c>
      <c r="F92" s="24" t="str">
        <f>'NF-Er'!G17</f>
        <v>Gaussian</v>
      </c>
      <c r="G92" s="224">
        <f>'NF-Er'!H17</f>
        <v>1</v>
      </c>
      <c r="H92" s="6">
        <v>1</v>
      </c>
      <c r="I92" s="220">
        <f t="shared" si="15"/>
        <v>1E-4</v>
      </c>
      <c r="J92" s="220">
        <f t="shared" si="15"/>
        <v>1E-4</v>
      </c>
      <c r="K92" s="220">
        <f t="shared" si="15"/>
        <v>1E-4</v>
      </c>
      <c r="L92" s="29"/>
      <c r="M92" s="20">
        <f t="shared" si="16"/>
        <v>1E-8</v>
      </c>
      <c r="N92" s="20">
        <f t="shared" si="16"/>
        <v>1E-8</v>
      </c>
      <c r="O92" s="20">
        <f t="shared" si="16"/>
        <v>1E-8</v>
      </c>
      <c r="Q92" s="206"/>
    </row>
    <row r="93" spans="1:17">
      <c r="A93" s="24" t="str">
        <f>'NF-Er'!B18</f>
        <v>A3-14</v>
      </c>
      <c r="B93" s="100" t="str">
        <f>'NF-Er'!C18</f>
        <v>Probe Pattern Knowledge</v>
      </c>
      <c r="C93" s="224">
        <f>'NF-Er'!D18</f>
        <v>0</v>
      </c>
      <c r="D93" s="224">
        <f>'NF-Er'!E18</f>
        <v>0</v>
      </c>
      <c r="E93" s="224">
        <f>'NF-Er'!F18</f>
        <v>0</v>
      </c>
      <c r="F93" s="24" t="str">
        <f>'NF-Er'!G18</f>
        <v>Gaussian</v>
      </c>
      <c r="G93" s="224">
        <f>'NF-Er'!H18</f>
        <v>1</v>
      </c>
      <c r="H93" s="6">
        <v>1</v>
      </c>
      <c r="I93" s="220">
        <f t="shared" si="15"/>
        <v>0</v>
      </c>
      <c r="J93" s="220">
        <f t="shared" si="15"/>
        <v>0</v>
      </c>
      <c r="K93" s="220">
        <f t="shared" si="15"/>
        <v>0</v>
      </c>
      <c r="L93" s="29"/>
      <c r="M93" s="20">
        <f t="shared" si="16"/>
        <v>0</v>
      </c>
      <c r="N93" s="20">
        <f t="shared" si="16"/>
        <v>0</v>
      </c>
      <c r="O93" s="20">
        <f t="shared" si="16"/>
        <v>0</v>
      </c>
      <c r="Q93" s="206"/>
    </row>
    <row r="94" spans="1:17">
      <c r="A94" s="24" t="str">
        <f>'NF-Er'!B19</f>
        <v>A3-15</v>
      </c>
      <c r="B94" s="100" t="str">
        <f>'NF-Er'!C19</f>
        <v>Multiple Reflections</v>
      </c>
      <c r="C94" s="224">
        <f>'NF-Er'!D19</f>
        <v>0</v>
      </c>
      <c r="D94" s="224">
        <f>'NF-Er'!E19</f>
        <v>0</v>
      </c>
      <c r="E94" s="224">
        <f>'NF-Er'!F19</f>
        <v>0</v>
      </c>
      <c r="F94" s="24" t="str">
        <f>'NF-Er'!G19</f>
        <v>Gaussian</v>
      </c>
      <c r="G94" s="224">
        <f>'NF-Er'!H19</f>
        <v>1</v>
      </c>
      <c r="H94" s="6">
        <v>1</v>
      </c>
      <c r="I94" s="220">
        <f t="shared" si="15"/>
        <v>0</v>
      </c>
      <c r="J94" s="220">
        <f t="shared" si="15"/>
        <v>0</v>
      </c>
      <c r="K94" s="220">
        <f t="shared" si="15"/>
        <v>0</v>
      </c>
      <c r="L94" s="29"/>
      <c r="M94" s="20">
        <f t="shared" si="16"/>
        <v>0</v>
      </c>
      <c r="N94" s="20">
        <f t="shared" si="16"/>
        <v>0</v>
      </c>
      <c r="O94" s="20">
        <f t="shared" si="16"/>
        <v>0</v>
      </c>
      <c r="Q94" s="206"/>
    </row>
    <row r="95" spans="1:17">
      <c r="A95" s="24" t="str">
        <f>'NF-Er'!B20</f>
        <v>A3-16</v>
      </c>
      <c r="B95" s="100" t="str">
        <f>'NF-Er'!C20</f>
        <v>Room Scattering</v>
      </c>
      <c r="C95" s="224">
        <f>'NF-Er'!D20</f>
        <v>0.09</v>
      </c>
      <c r="D95" s="224">
        <f>'NF-Er'!E20</f>
        <v>0.09</v>
      </c>
      <c r="E95" s="224">
        <f>'NF-Er'!F20</f>
        <v>0.09</v>
      </c>
      <c r="F95" s="24" t="str">
        <f>'NF-Er'!G20</f>
        <v>Gaussian</v>
      </c>
      <c r="G95" s="224">
        <f>'NF-Er'!H20</f>
        <v>1</v>
      </c>
      <c r="H95" s="6">
        <v>1</v>
      </c>
      <c r="I95" s="220">
        <f t="shared" si="15"/>
        <v>0.09</v>
      </c>
      <c r="J95" s="220">
        <f t="shared" si="15"/>
        <v>0.09</v>
      </c>
      <c r="K95" s="220">
        <f t="shared" si="15"/>
        <v>0.09</v>
      </c>
      <c r="L95" s="29"/>
      <c r="M95" s="20">
        <f t="shared" si="16"/>
        <v>8.0999999999999996E-3</v>
      </c>
      <c r="N95" s="20">
        <f t="shared" si="16"/>
        <v>8.0999999999999996E-3</v>
      </c>
      <c r="O95" s="20">
        <f t="shared" si="16"/>
        <v>8.0999999999999996E-3</v>
      </c>
      <c r="Q95" s="206"/>
    </row>
    <row r="96" spans="1:17">
      <c r="A96" s="24" t="str">
        <f>'NF-Er'!B21</f>
        <v>A3-17</v>
      </c>
      <c r="B96" s="100" t="str">
        <f>'NF-Er'!C21</f>
        <v>DUT support Scattering</v>
      </c>
      <c r="C96" s="224">
        <f>'NF-Er'!D21</f>
        <v>0</v>
      </c>
      <c r="D96" s="224">
        <f>'NF-Er'!E21</f>
        <v>0</v>
      </c>
      <c r="E96" s="224">
        <f>'NF-Er'!F21</f>
        <v>0</v>
      </c>
      <c r="F96" s="24" t="str">
        <f>'NF-Er'!G21</f>
        <v>Gaussian</v>
      </c>
      <c r="G96" s="224">
        <f>'NF-Er'!H21</f>
        <v>1</v>
      </c>
      <c r="H96" s="6">
        <v>1</v>
      </c>
      <c r="I96" s="220">
        <f t="shared" si="15"/>
        <v>0</v>
      </c>
      <c r="J96" s="220">
        <f t="shared" si="15"/>
        <v>0</v>
      </c>
      <c r="K96" s="220">
        <f t="shared" si="15"/>
        <v>0</v>
      </c>
      <c r="L96" s="29"/>
      <c r="M96" s="20">
        <f t="shared" si="16"/>
        <v>0</v>
      </c>
      <c r="N96" s="20">
        <f t="shared" si="16"/>
        <v>0</v>
      </c>
      <c r="O96" s="20">
        <f t="shared" si="16"/>
        <v>0</v>
      </c>
      <c r="Q96" s="206"/>
    </row>
    <row r="97" spans="1:17" ht="22.5">
      <c r="A97" s="24" t="str">
        <f>'NF-Er'!B25</f>
        <v>A3-21</v>
      </c>
      <c r="B97" s="100" t="str">
        <f>'NF-Er'!C25</f>
        <v>Positioning</v>
      </c>
      <c r="C97" s="224">
        <f>'NF-Er'!D25</f>
        <v>0.03</v>
      </c>
      <c r="D97" s="224">
        <f>'NF-Er'!E25</f>
        <v>0.03</v>
      </c>
      <c r="E97" s="224">
        <f>'NF-Er'!F25</f>
        <v>0.03</v>
      </c>
      <c r="F97" s="24" t="str">
        <f>'NF-Er'!G25</f>
        <v>Rectangular</v>
      </c>
      <c r="G97" s="224">
        <f>'NF-Er'!H25</f>
        <v>1.73</v>
      </c>
      <c r="H97" s="6">
        <v>1</v>
      </c>
      <c r="I97" s="220">
        <f t="shared" si="15"/>
        <v>1.7341040462427744E-2</v>
      </c>
      <c r="J97" s="220">
        <f t="shared" si="15"/>
        <v>1.7341040462427744E-2</v>
      </c>
      <c r="K97" s="220">
        <f t="shared" si="15"/>
        <v>1.7341040462427744E-2</v>
      </c>
      <c r="L97" s="29"/>
      <c r="M97" s="20">
        <f t="shared" si="16"/>
        <v>3.0071168431955621E-4</v>
      </c>
      <c r="N97" s="20">
        <f t="shared" si="16"/>
        <v>3.0071168431955621E-4</v>
      </c>
      <c r="O97" s="20">
        <f t="shared" si="16"/>
        <v>3.0071168431955621E-4</v>
      </c>
      <c r="Q97" s="206"/>
    </row>
    <row r="98" spans="1:17">
      <c r="A98" s="24" t="str">
        <f>'NF-Er'!B26</f>
        <v>A3-22</v>
      </c>
      <c r="B98" s="100" t="str">
        <f>'NF-Er'!C26</f>
        <v>Probe Array Uniformity</v>
      </c>
      <c r="C98" s="224">
        <f>'NF-Er'!D26</f>
        <v>5.5E-2</v>
      </c>
      <c r="D98" s="224">
        <f>'NF-Er'!E26</f>
        <v>5.5E-2</v>
      </c>
      <c r="E98" s="224">
        <f>'NF-Er'!F26</f>
        <v>5.5E-2</v>
      </c>
      <c r="F98" s="24" t="str">
        <f>'NF-Er'!G26</f>
        <v>Gaussian</v>
      </c>
      <c r="G98" s="224">
        <f>'NF-Er'!H26</f>
        <v>1</v>
      </c>
      <c r="H98" s="6">
        <v>1</v>
      </c>
      <c r="I98" s="220">
        <f t="shared" si="15"/>
        <v>5.5E-2</v>
      </c>
      <c r="J98" s="220">
        <f t="shared" si="15"/>
        <v>5.5E-2</v>
      </c>
      <c r="K98" s="220">
        <f t="shared" si="15"/>
        <v>5.5E-2</v>
      </c>
      <c r="L98" s="29"/>
      <c r="M98" s="20">
        <f t="shared" si="16"/>
        <v>3.0249999999999999E-3</v>
      </c>
      <c r="N98" s="20">
        <f t="shared" si="16"/>
        <v>3.0249999999999999E-3</v>
      </c>
      <c r="O98" s="20">
        <f t="shared" si="16"/>
        <v>3.0249999999999999E-3</v>
      </c>
      <c r="Q98" s="206"/>
    </row>
    <row r="99" spans="1:17">
      <c r="A99" s="24" t="str">
        <f>'NF-Er'!B27</f>
        <v>A3-23</v>
      </c>
      <c r="B99" s="100" t="str">
        <f>'NF-Er'!C27</f>
        <v xml:space="preserve">Mismatch of receiver chain </v>
      </c>
      <c r="C99" s="224">
        <f>'NF-Er'!D27</f>
        <v>0.28399999999999997</v>
      </c>
      <c r="D99" s="224">
        <f>'NF-Er'!E27</f>
        <v>0.28399999999999997</v>
      </c>
      <c r="E99" s="224">
        <f>'NF-Er'!F27</f>
        <v>0.28399999999999997</v>
      </c>
      <c r="F99" s="24" t="str">
        <f>'NF-Er'!G27</f>
        <v>U-Shaped</v>
      </c>
      <c r="G99" s="224">
        <f>'NF-Er'!H27</f>
        <v>1.41</v>
      </c>
      <c r="H99" s="6">
        <v>1</v>
      </c>
      <c r="I99" s="220">
        <f t="shared" si="15"/>
        <v>0.20141843971631204</v>
      </c>
      <c r="J99" s="220">
        <f t="shared" si="15"/>
        <v>0.20141843971631204</v>
      </c>
      <c r="K99" s="220">
        <f t="shared" si="15"/>
        <v>0.20141843971631204</v>
      </c>
      <c r="L99" s="29"/>
      <c r="M99" s="20">
        <f t="shared" si="16"/>
        <v>4.056938785775363E-2</v>
      </c>
      <c r="N99" s="20">
        <f t="shared" si="16"/>
        <v>4.056938785775363E-2</v>
      </c>
      <c r="O99" s="20">
        <f t="shared" si="16"/>
        <v>4.056938785775363E-2</v>
      </c>
      <c r="Q99" s="206"/>
    </row>
    <row r="100" spans="1:17">
      <c r="A100" s="24" t="str">
        <f>'NF-Er'!B28</f>
        <v>A3-24</v>
      </c>
      <c r="B100" s="100" t="str">
        <f>'NF-Er'!C28</f>
        <v>Insertion loss of receiver chain</v>
      </c>
      <c r="C100" s="224">
        <f>'NF-Er'!D28</f>
        <v>0</v>
      </c>
      <c r="D100" s="224">
        <f>'NF-Er'!E28</f>
        <v>0</v>
      </c>
      <c r="E100" s="224">
        <f>'NF-Er'!F28</f>
        <v>0</v>
      </c>
      <c r="F100" s="24" t="str">
        <f>'NF-Er'!G28</f>
        <v>Gaussian</v>
      </c>
      <c r="G100" s="224">
        <f>'NF-Er'!H28</f>
        <v>1</v>
      </c>
      <c r="H100" s="6">
        <v>1</v>
      </c>
      <c r="I100" s="220">
        <f t="shared" si="15"/>
        <v>0</v>
      </c>
      <c r="J100" s="220">
        <f t="shared" si="15"/>
        <v>0</v>
      </c>
      <c r="K100" s="220">
        <f t="shared" si="15"/>
        <v>0</v>
      </c>
      <c r="L100" s="29"/>
      <c r="M100" s="20">
        <f t="shared" si="16"/>
        <v>0</v>
      </c>
      <c r="N100" s="20">
        <f t="shared" si="16"/>
        <v>0</v>
      </c>
      <c r="O100" s="20">
        <f t="shared" si="16"/>
        <v>0</v>
      </c>
      <c r="Q100" s="206"/>
    </row>
    <row r="101" spans="1:17">
      <c r="A101" s="24" t="str">
        <f>'NF-Er'!B29</f>
        <v>A3-25</v>
      </c>
      <c r="B101" s="100" t="str">
        <f>'NF-Er'!C29</f>
        <v>Uncertainty of the absolute gain of the probe antenna</v>
      </c>
      <c r="C101" s="224">
        <f>'NF-Er'!D29</f>
        <v>0</v>
      </c>
      <c r="D101" s="224">
        <f>'NF-Er'!E29</f>
        <v>0</v>
      </c>
      <c r="E101" s="224">
        <f>'NF-Er'!F29</f>
        <v>0</v>
      </c>
      <c r="F101" s="24" t="str">
        <f>'NF-Er'!G29</f>
        <v>Gaussian</v>
      </c>
      <c r="G101" s="224">
        <f>'NF-Er'!H29</f>
        <v>1</v>
      </c>
      <c r="H101" s="6">
        <v>1</v>
      </c>
      <c r="I101" s="220">
        <f t="shared" si="15"/>
        <v>0</v>
      </c>
      <c r="J101" s="220">
        <f t="shared" si="15"/>
        <v>0</v>
      </c>
      <c r="K101" s="220">
        <f t="shared" si="15"/>
        <v>0</v>
      </c>
      <c r="L101" s="29"/>
      <c r="M101" s="20">
        <f t="shared" si="16"/>
        <v>0</v>
      </c>
      <c r="N101" s="20">
        <f t="shared" si="16"/>
        <v>0</v>
      </c>
      <c r="O101" s="20">
        <f t="shared" si="16"/>
        <v>0</v>
      </c>
      <c r="Q101" s="206"/>
    </row>
    <row r="102" spans="1:17" ht="22.5">
      <c r="A102" s="24" t="str">
        <f>TE!A5</f>
        <v>C1-1</v>
      </c>
      <c r="B102" s="100" t="str">
        <f>TE!B5</f>
        <v>RF power measurement equipment (e.g. spectrum analyzer, power meter)</v>
      </c>
      <c r="C102" s="224">
        <f>TE!C5</f>
        <v>0.14000000000000001</v>
      </c>
      <c r="D102" s="224">
        <f>TE!D5</f>
        <v>0.26</v>
      </c>
      <c r="E102" s="224">
        <f>TE!E5</f>
        <v>0.26</v>
      </c>
      <c r="F102" s="24" t="str">
        <f>TE!F5</f>
        <v>Gaussian</v>
      </c>
      <c r="G102" s="224">
        <f>TE!G5</f>
        <v>1</v>
      </c>
      <c r="H102" s="6">
        <v>1</v>
      </c>
      <c r="I102" s="220">
        <f t="shared" si="15"/>
        <v>0.14000000000000001</v>
      </c>
      <c r="J102" s="220">
        <f t="shared" si="15"/>
        <v>0.26</v>
      </c>
      <c r="K102" s="220">
        <f t="shared" si="15"/>
        <v>0.26</v>
      </c>
      <c r="L102" s="29"/>
      <c r="M102" s="20">
        <f t="shared" si="16"/>
        <v>1.9600000000000003E-2</v>
      </c>
      <c r="N102" s="20">
        <f t="shared" si="16"/>
        <v>6.7600000000000007E-2</v>
      </c>
      <c r="O102" s="20">
        <f t="shared" si="16"/>
        <v>6.7600000000000007E-2</v>
      </c>
      <c r="Q102" s="206"/>
    </row>
    <row r="103" spans="1:17">
      <c r="A103" s="24" t="str">
        <f>'NF-Er'!B31</f>
        <v>A3-26</v>
      </c>
      <c r="B103" s="100" t="str">
        <f>'NF-Er'!C31</f>
        <v>Measurement repeatability - positioning repeatability</v>
      </c>
      <c r="C103" s="224">
        <f>'NF-Er'!D31</f>
        <v>0.15</v>
      </c>
      <c r="D103" s="224">
        <f>'NF-Er'!E31</f>
        <v>0.15</v>
      </c>
      <c r="E103" s="224">
        <f>'NF-Er'!F31</f>
        <v>0.15</v>
      </c>
      <c r="F103" s="24" t="str">
        <f>'NF-Er'!G31</f>
        <v>Gaussian</v>
      </c>
      <c r="G103" s="224">
        <f>'NF-Er'!H31</f>
        <v>1</v>
      </c>
      <c r="H103" s="6">
        <v>1</v>
      </c>
      <c r="I103" s="220">
        <f t="shared" si="15"/>
        <v>0.15</v>
      </c>
      <c r="J103" s="220">
        <f t="shared" si="15"/>
        <v>0.15</v>
      </c>
      <c r="K103" s="220">
        <f t="shared" si="15"/>
        <v>0.15</v>
      </c>
      <c r="L103" s="29"/>
      <c r="M103" s="20">
        <f t="shared" si="16"/>
        <v>2.2499999999999999E-2</v>
      </c>
      <c r="N103" s="20">
        <f t="shared" si="16"/>
        <v>2.2499999999999999E-2</v>
      </c>
      <c r="O103" s="20">
        <f t="shared" si="16"/>
        <v>2.2499999999999999E-2</v>
      </c>
      <c r="Q103" s="206"/>
    </row>
    <row r="104" spans="1:17">
      <c r="A104" s="24" t="str">
        <f>'NF-Er'!B32</f>
        <v>A3-33</v>
      </c>
      <c r="B104" s="100" t="str">
        <f>'NF-Er'!C32</f>
        <v>Test system frequency flatness</v>
      </c>
      <c r="C104" s="224">
        <f>'NF-Er'!D32</f>
        <v>0.25</v>
      </c>
      <c r="D104" s="224">
        <f>'NF-Er'!E32</f>
        <v>0.25</v>
      </c>
      <c r="E104" s="224">
        <f>'NF-Er'!F32</f>
        <v>0.25</v>
      </c>
      <c r="F104" s="24" t="str">
        <f>'NF-Er'!G32</f>
        <v xml:space="preserve">Gaussian </v>
      </c>
      <c r="G104" s="224">
        <f>'NF-Er'!H32</f>
        <v>1</v>
      </c>
      <c r="H104" s="6">
        <v>1</v>
      </c>
      <c r="I104" s="220">
        <f t="shared" si="15"/>
        <v>0.25</v>
      </c>
      <c r="J104" s="220">
        <f t="shared" si="15"/>
        <v>0.25</v>
      </c>
      <c r="K104" s="220">
        <f t="shared" si="15"/>
        <v>0.25</v>
      </c>
      <c r="L104" s="29"/>
      <c r="M104" s="20">
        <f t="shared" si="16"/>
        <v>6.25E-2</v>
      </c>
      <c r="N104" s="20">
        <f t="shared" si="16"/>
        <v>6.25E-2</v>
      </c>
      <c r="O104" s="20">
        <f t="shared" si="16"/>
        <v>6.25E-2</v>
      </c>
      <c r="Q104" s="206"/>
    </row>
    <row r="105" spans="1:17">
      <c r="A105" s="387" t="s">
        <v>19</v>
      </c>
      <c r="B105" s="387"/>
      <c r="C105" s="387"/>
      <c r="D105" s="387"/>
      <c r="E105" s="387"/>
      <c r="F105" s="387"/>
      <c r="G105" s="387"/>
      <c r="H105" s="387"/>
      <c r="I105" s="387"/>
      <c r="J105" s="387"/>
      <c r="K105" s="220"/>
      <c r="L105" s="29"/>
      <c r="M105" s="20"/>
      <c r="N105" s="20"/>
      <c r="O105" s="20"/>
    </row>
    <row r="106" spans="1:17">
      <c r="A106" s="24" t="str">
        <f>TE!A7</f>
        <v>C1-3</v>
      </c>
      <c r="B106" s="100" t="str">
        <f>TE!B7</f>
        <v>Uncertainty of the network analyzer</v>
      </c>
      <c r="C106" s="224">
        <f>TE!C7</f>
        <v>0.13</v>
      </c>
      <c r="D106" s="224">
        <f>TE!D7</f>
        <v>0.2</v>
      </c>
      <c r="E106" s="224">
        <f>TE!E7</f>
        <v>0.2</v>
      </c>
      <c r="F106" s="24" t="str">
        <f>TE!F7</f>
        <v>Gaussian</v>
      </c>
      <c r="G106" s="224">
        <f>TE!G7</f>
        <v>1</v>
      </c>
      <c r="H106" s="6">
        <v>1</v>
      </c>
      <c r="I106" s="220">
        <f t="shared" ref="I106:K113" si="17">C106/$G106</f>
        <v>0.13</v>
      </c>
      <c r="J106" s="220">
        <f t="shared" si="17"/>
        <v>0.2</v>
      </c>
      <c r="K106" s="220">
        <f t="shared" si="17"/>
        <v>0.2</v>
      </c>
      <c r="L106" s="29"/>
      <c r="M106" s="20">
        <f t="shared" ref="M106:O113" si="18">I106^2</f>
        <v>1.6900000000000002E-2</v>
      </c>
      <c r="N106" s="20">
        <f t="shared" si="18"/>
        <v>4.0000000000000008E-2</v>
      </c>
      <c r="O106" s="20">
        <f t="shared" si="18"/>
        <v>4.0000000000000008E-2</v>
      </c>
    </row>
    <row r="107" spans="1:17">
      <c r="A107" s="24" t="str">
        <f>'NF-Er'!B35</f>
        <v>A3-27</v>
      </c>
      <c r="B107" s="100" t="str">
        <f>'NF-Er'!C35</f>
        <v>Mismatch of receiver chain</v>
      </c>
      <c r="C107" s="224">
        <f>'NF-Er'!D35</f>
        <v>0</v>
      </c>
      <c r="D107" s="224">
        <f>'NF-Er'!E35</f>
        <v>0</v>
      </c>
      <c r="E107" s="224">
        <f>'NF-Er'!F35</f>
        <v>0</v>
      </c>
      <c r="F107" s="24" t="str">
        <f>'NF-Er'!G35</f>
        <v>Gaussian</v>
      </c>
      <c r="G107" s="224">
        <f>'NF-Er'!H35</f>
        <v>1</v>
      </c>
      <c r="H107" s="6">
        <v>1</v>
      </c>
      <c r="I107" s="220">
        <f t="shared" si="17"/>
        <v>0</v>
      </c>
      <c r="J107" s="220">
        <f t="shared" si="17"/>
        <v>0</v>
      </c>
      <c r="K107" s="220">
        <f t="shared" si="17"/>
        <v>0</v>
      </c>
      <c r="L107" s="29"/>
      <c r="M107" s="20">
        <f t="shared" si="18"/>
        <v>0</v>
      </c>
      <c r="N107" s="20">
        <f t="shared" si="18"/>
        <v>0</v>
      </c>
      <c r="O107" s="20">
        <f t="shared" si="18"/>
        <v>0</v>
      </c>
    </row>
    <row r="108" spans="1:17">
      <c r="A108" s="24" t="str">
        <f>'NF-Er'!B36</f>
        <v>A3-28</v>
      </c>
      <c r="B108" s="100" t="str">
        <f>'NF-Er'!C36</f>
        <v>Insertion loss of receiver chain</v>
      </c>
      <c r="C108" s="224">
        <f>'NF-Er'!D36</f>
        <v>0</v>
      </c>
      <c r="D108" s="224">
        <f>'NF-Er'!E36</f>
        <v>0</v>
      </c>
      <c r="E108" s="224">
        <f>'NF-Er'!F36</f>
        <v>0</v>
      </c>
      <c r="F108" s="24" t="str">
        <f>'NF-Er'!G36</f>
        <v>Gaussian</v>
      </c>
      <c r="G108" s="224">
        <f>'NF-Er'!H36</f>
        <v>1</v>
      </c>
      <c r="H108" s="6">
        <v>1</v>
      </c>
      <c r="I108" s="220">
        <f t="shared" si="17"/>
        <v>0</v>
      </c>
      <c r="J108" s="220">
        <f t="shared" si="17"/>
        <v>0</v>
      </c>
      <c r="K108" s="220">
        <f t="shared" si="17"/>
        <v>0</v>
      </c>
      <c r="L108" s="29"/>
      <c r="M108" s="20">
        <f t="shared" si="18"/>
        <v>0</v>
      </c>
      <c r="N108" s="20">
        <f t="shared" si="18"/>
        <v>0</v>
      </c>
      <c r="O108" s="20">
        <f t="shared" si="18"/>
        <v>0</v>
      </c>
    </row>
    <row r="109" spans="1:17">
      <c r="A109" s="24" t="str">
        <f>'NF-Er'!B37</f>
        <v>A3-29</v>
      </c>
      <c r="B109" s="100" t="str">
        <f>'NF-Er'!C37</f>
        <v>Mismatch in the connection of the calibration antenna</v>
      </c>
      <c r="C109" s="224">
        <f>'NF-Er'!D37</f>
        <v>0.02</v>
      </c>
      <c r="D109" s="224">
        <f>'NF-Er'!E37</f>
        <v>0.02</v>
      </c>
      <c r="E109" s="224">
        <f>'NF-Er'!F37</f>
        <v>0.02</v>
      </c>
      <c r="F109" s="24" t="str">
        <f>'NF-Er'!G37</f>
        <v>U-Shaped</v>
      </c>
      <c r="G109" s="224">
        <f>'NF-Er'!H37</f>
        <v>1.41</v>
      </c>
      <c r="H109" s="6">
        <v>1</v>
      </c>
      <c r="I109" s="220">
        <f t="shared" si="17"/>
        <v>1.4184397163120569E-2</v>
      </c>
      <c r="J109" s="220">
        <f t="shared" si="17"/>
        <v>1.4184397163120569E-2</v>
      </c>
      <c r="K109" s="220">
        <f t="shared" si="17"/>
        <v>1.4184397163120569E-2</v>
      </c>
      <c r="L109" s="29"/>
      <c r="M109" s="20">
        <f t="shared" si="18"/>
        <v>2.0119712288114283E-4</v>
      </c>
      <c r="N109" s="20">
        <f t="shared" si="18"/>
        <v>2.0119712288114283E-4</v>
      </c>
      <c r="O109" s="20">
        <f t="shared" si="18"/>
        <v>2.0119712288114283E-4</v>
      </c>
    </row>
    <row r="110" spans="1:17">
      <c r="A110" s="24" t="str">
        <f>'NF-Er'!B38</f>
        <v>A3-30</v>
      </c>
      <c r="B110" s="100" t="str">
        <f>'NF-Er'!C38</f>
        <v>Influence of the calibration antenna feed cable</v>
      </c>
      <c r="C110" s="224">
        <f>'NF-Er'!D38</f>
        <v>0</v>
      </c>
      <c r="D110" s="224">
        <f>'NF-Er'!E38</f>
        <v>0</v>
      </c>
      <c r="E110" s="224">
        <f>'NF-Er'!F38</f>
        <v>0</v>
      </c>
      <c r="F110" s="24" t="str">
        <f>'NF-Er'!G38</f>
        <v>Gaussian</v>
      </c>
      <c r="G110" s="224">
        <f>'NF-Er'!H38</f>
        <v>1</v>
      </c>
      <c r="H110" s="6">
        <v>1</v>
      </c>
      <c r="I110" s="220">
        <f t="shared" si="17"/>
        <v>0</v>
      </c>
      <c r="J110" s="220">
        <f t="shared" si="17"/>
        <v>0</v>
      </c>
      <c r="K110" s="220">
        <f t="shared" si="17"/>
        <v>0</v>
      </c>
      <c r="L110" s="29"/>
      <c r="M110" s="20">
        <f t="shared" si="18"/>
        <v>0</v>
      </c>
      <c r="N110" s="20">
        <f t="shared" si="18"/>
        <v>0</v>
      </c>
      <c r="O110" s="20">
        <f t="shared" si="18"/>
        <v>0</v>
      </c>
    </row>
    <row r="111" spans="1:17">
      <c r="A111" s="24" t="str">
        <f>'NF-Er'!B39</f>
        <v>A3-31</v>
      </c>
      <c r="B111" s="100" t="str">
        <f>'NF-Er'!C39</f>
        <v>Influence of the probe antenna cable</v>
      </c>
      <c r="C111" s="224">
        <f>'NF-Er'!D39</f>
        <v>0</v>
      </c>
      <c r="D111" s="224">
        <f>'NF-Er'!E39</f>
        <v>0</v>
      </c>
      <c r="E111" s="224">
        <f>'NF-Er'!F39</f>
        <v>0</v>
      </c>
      <c r="F111" s="24" t="str">
        <f>'NF-Er'!G39</f>
        <v>Gaussian</v>
      </c>
      <c r="G111" s="224">
        <f>'NF-Er'!H39</f>
        <v>1</v>
      </c>
      <c r="H111" s="6">
        <v>1</v>
      </c>
      <c r="I111" s="220">
        <f t="shared" si="17"/>
        <v>0</v>
      </c>
      <c r="J111" s="220">
        <f t="shared" si="17"/>
        <v>0</v>
      </c>
      <c r="K111" s="220">
        <f t="shared" si="17"/>
        <v>0</v>
      </c>
      <c r="L111" s="29"/>
      <c r="M111" s="20">
        <f t="shared" si="18"/>
        <v>0</v>
      </c>
      <c r="N111" s="20">
        <f t="shared" si="18"/>
        <v>0</v>
      </c>
      <c r="O111" s="20">
        <f t="shared" si="18"/>
        <v>0</v>
      </c>
    </row>
    <row r="112" spans="1:17" ht="22.5">
      <c r="A112" s="24" t="str">
        <f>TE!A8</f>
        <v>C1-4</v>
      </c>
      <c r="B112" s="100" t="str">
        <f>TE!B8</f>
        <v>Uncertainty of the absolute gain of the reference antenna</v>
      </c>
      <c r="C112" s="224">
        <f>TE!C8</f>
        <v>0.50229473419497439</v>
      </c>
      <c r="D112" s="224">
        <f>TE!D8</f>
        <v>0.4330127018922193</v>
      </c>
      <c r="E112" s="224">
        <f>TE!E8</f>
        <v>0.4330127018922193</v>
      </c>
      <c r="F112" s="24" t="str">
        <f>TE!F8</f>
        <v>Rectangular</v>
      </c>
      <c r="G112" s="224">
        <f>TE!G8</f>
        <v>1.7320508075688772</v>
      </c>
      <c r="H112" s="6">
        <v>1</v>
      </c>
      <c r="I112" s="220">
        <f t="shared" si="17"/>
        <v>0.28999999999999998</v>
      </c>
      <c r="J112" s="220">
        <f t="shared" si="17"/>
        <v>0.25</v>
      </c>
      <c r="K112" s="220">
        <f t="shared" si="17"/>
        <v>0.25</v>
      </c>
      <c r="L112" s="29"/>
      <c r="M112" s="20">
        <f t="shared" si="18"/>
        <v>8.4099999999999994E-2</v>
      </c>
      <c r="N112" s="20">
        <f t="shared" si="18"/>
        <v>6.25E-2</v>
      </c>
      <c r="O112" s="20">
        <f t="shared" si="18"/>
        <v>6.25E-2</v>
      </c>
    </row>
    <row r="113" spans="1:17">
      <c r="A113" s="24" t="str">
        <f>'NF-Er'!B41</f>
        <v>A3-32</v>
      </c>
      <c r="B113" s="100" t="str">
        <f>'NF-Er'!C41</f>
        <v>Short term repeatability</v>
      </c>
      <c r="C113" s="224">
        <f>'NF-Er'!D41</f>
        <v>8.7999999999999995E-2</v>
      </c>
      <c r="D113" s="224">
        <f>'NF-Er'!E41</f>
        <v>8.7999999999999995E-2</v>
      </c>
      <c r="E113" s="224">
        <f>'NF-Er'!F41</f>
        <v>8.7999999999999995E-2</v>
      </c>
      <c r="F113" s="24" t="str">
        <f>'NF-Er'!G41</f>
        <v>Gaussian</v>
      </c>
      <c r="G113" s="224">
        <f>'NF-Er'!H41</f>
        <v>1</v>
      </c>
      <c r="H113" s="6">
        <v>1</v>
      </c>
      <c r="I113" s="220">
        <f t="shared" si="17"/>
        <v>8.7999999999999995E-2</v>
      </c>
      <c r="J113" s="220">
        <f t="shared" si="17"/>
        <v>8.7999999999999995E-2</v>
      </c>
      <c r="K113" s="220">
        <f t="shared" si="17"/>
        <v>8.7999999999999995E-2</v>
      </c>
      <c r="L113" s="29"/>
      <c r="M113" s="20">
        <f t="shared" si="18"/>
        <v>7.7439999999999991E-3</v>
      </c>
      <c r="N113" s="20">
        <f t="shared" si="18"/>
        <v>7.7439999999999991E-3</v>
      </c>
      <c r="O113" s="20">
        <f t="shared" si="18"/>
        <v>7.7439999999999991E-3</v>
      </c>
    </row>
    <row r="114" spans="1:17">
      <c r="A114" s="389" t="s">
        <v>31</v>
      </c>
      <c r="B114" s="389"/>
      <c r="C114" s="389"/>
      <c r="D114" s="389"/>
      <c r="E114" s="389"/>
      <c r="F114" s="389"/>
      <c r="G114" s="389"/>
      <c r="H114" s="389"/>
      <c r="I114" s="25">
        <f>M114</f>
        <v>0.51724298609546582</v>
      </c>
      <c r="J114" s="25">
        <f t="shared" ref="J114:K115" si="19">N114</f>
        <v>0.56306332384995061</v>
      </c>
      <c r="K114" s="25">
        <f t="shared" si="19"/>
        <v>0.56306332384995061</v>
      </c>
      <c r="L114" s="37"/>
      <c r="M114" s="43">
        <f>(SUM(M80:M113))^0.5</f>
        <v>0.51724298609546582</v>
      </c>
      <c r="N114" s="43">
        <f>(SUM(N80:N113))^0.5</f>
        <v>0.56306332384995061</v>
      </c>
      <c r="O114" s="43">
        <f>(SUM(O80:O113))^0.5</f>
        <v>0.56306332384995061</v>
      </c>
    </row>
    <row r="115" spans="1:17">
      <c r="A115" s="389" t="s">
        <v>32</v>
      </c>
      <c r="B115" s="389"/>
      <c r="C115" s="389"/>
      <c r="D115" s="389"/>
      <c r="E115" s="389"/>
      <c r="F115" s="389"/>
      <c r="G115" s="389"/>
      <c r="H115" s="389"/>
      <c r="I115" s="32">
        <f t="shared" ref="I115" si="20">M115</f>
        <v>1.0137962527471129</v>
      </c>
      <c r="J115" s="32">
        <f t="shared" si="19"/>
        <v>1.1036041147459033</v>
      </c>
      <c r="K115" s="32">
        <f t="shared" si="19"/>
        <v>1.1036041147459033</v>
      </c>
      <c r="L115" s="37"/>
      <c r="M115" s="43">
        <f>M114*1.96</f>
        <v>1.0137962527471129</v>
      </c>
      <c r="N115" s="43">
        <f>N114*1.96</f>
        <v>1.1036041147459033</v>
      </c>
      <c r="O115" s="43">
        <f>O114*1.96</f>
        <v>1.1036041147459033</v>
      </c>
    </row>
    <row r="116" spans="1:17">
      <c r="A116" s="425" t="s">
        <v>148</v>
      </c>
      <c r="B116" s="425"/>
      <c r="C116" s="425"/>
      <c r="D116" s="425"/>
      <c r="E116" s="425"/>
      <c r="F116" s="425"/>
      <c r="G116" s="425"/>
      <c r="H116" s="425"/>
      <c r="I116" s="67">
        <v>0.75</v>
      </c>
      <c r="J116" s="67">
        <v>0.75</v>
      </c>
      <c r="K116" s="67">
        <v>0.75</v>
      </c>
      <c r="L116" s="37"/>
      <c r="M116" s="57"/>
      <c r="N116" s="57"/>
      <c r="O116" s="57"/>
    </row>
    <row r="117" spans="1:17">
      <c r="A117" s="425" t="s">
        <v>149</v>
      </c>
      <c r="B117" s="425"/>
      <c r="C117" s="425"/>
      <c r="D117" s="425"/>
      <c r="E117" s="425"/>
      <c r="F117" s="425"/>
      <c r="G117" s="425"/>
      <c r="H117" s="425"/>
      <c r="I117" s="67">
        <f>((I115^2)+(I116^2))^0.5</f>
        <v>1.261064170486216</v>
      </c>
      <c r="J117" s="67">
        <f t="shared" ref="J117:K117" si="21">((J115^2)+(J116^2))^0.5</f>
        <v>1.3343320584037877</v>
      </c>
      <c r="K117" s="67">
        <f t="shared" si="21"/>
        <v>1.3343320584037877</v>
      </c>
      <c r="L117" s="37"/>
      <c r="M117" s="57"/>
      <c r="N117" s="57"/>
      <c r="O117" s="57"/>
    </row>
    <row r="118" spans="1:17">
      <c r="A118" s="361" t="s">
        <v>123</v>
      </c>
      <c r="B118" s="361"/>
      <c r="C118" s="361"/>
      <c r="D118" s="361"/>
      <c r="E118" s="361"/>
      <c r="F118" s="361"/>
      <c r="G118" s="361"/>
      <c r="H118" s="361"/>
      <c r="I118" s="361"/>
      <c r="J118" s="361"/>
      <c r="K118" s="361"/>
      <c r="M118" s="20">
        <f>I118^2</f>
        <v>0</v>
      </c>
      <c r="N118" s="20">
        <f>J118^2</f>
        <v>0</v>
      </c>
      <c r="O118" s="20">
        <f>K118^2</f>
        <v>0</v>
      </c>
    </row>
    <row r="120" spans="1:17">
      <c r="Q120" s="209"/>
    </row>
    <row r="121" spans="1:17">
      <c r="A121" s="411" t="s">
        <v>491</v>
      </c>
      <c r="B121" s="411"/>
      <c r="C121" s="411"/>
      <c r="D121" s="411"/>
      <c r="E121" s="411"/>
      <c r="F121" s="411"/>
      <c r="G121" s="411"/>
      <c r="H121" s="411"/>
      <c r="I121" s="411"/>
      <c r="J121" s="411"/>
      <c r="K121" s="411"/>
    </row>
    <row r="122" spans="1:17">
      <c r="A122" s="406" t="s">
        <v>145</v>
      </c>
      <c r="B122" s="406"/>
      <c r="C122" s="406"/>
      <c r="D122" s="406"/>
      <c r="E122" s="406"/>
      <c r="F122" s="406"/>
      <c r="G122" s="406"/>
      <c r="H122" s="406"/>
      <c r="I122" s="406"/>
      <c r="J122" s="406"/>
      <c r="K122" s="406"/>
      <c r="M122" s="394" t="s">
        <v>103</v>
      </c>
      <c r="N122" s="394"/>
      <c r="O122" s="394"/>
    </row>
    <row r="123" spans="1:17" ht="13.5" customHeight="1">
      <c r="A123" s="382" t="s">
        <v>0</v>
      </c>
      <c r="B123" s="400" t="s">
        <v>1</v>
      </c>
      <c r="C123" s="383" t="s">
        <v>2</v>
      </c>
      <c r="D123" s="383"/>
      <c r="E123" s="383"/>
      <c r="F123" s="382" t="s">
        <v>3</v>
      </c>
      <c r="G123" s="383" t="s">
        <v>4</v>
      </c>
      <c r="H123" s="391" t="s">
        <v>5</v>
      </c>
      <c r="I123" s="384" t="s">
        <v>6</v>
      </c>
      <c r="J123" s="384"/>
      <c r="K123" s="384"/>
      <c r="M123" s="394"/>
      <c r="N123" s="394"/>
      <c r="O123" s="394"/>
    </row>
    <row r="124" spans="1:17" ht="24.75" thickBot="1">
      <c r="A124" s="382"/>
      <c r="B124" s="400"/>
      <c r="C124" s="251" t="s">
        <v>508</v>
      </c>
      <c r="D124" s="252" t="s">
        <v>507</v>
      </c>
      <c r="E124" s="253" t="s">
        <v>509</v>
      </c>
      <c r="F124" s="382"/>
      <c r="G124" s="383"/>
      <c r="H124" s="391"/>
      <c r="I124" s="251" t="s">
        <v>508</v>
      </c>
      <c r="J124" s="252" t="s">
        <v>507</v>
      </c>
      <c r="K124" s="253" t="s">
        <v>509</v>
      </c>
      <c r="M124" s="394"/>
      <c r="N124" s="394"/>
      <c r="O124" s="394"/>
    </row>
    <row r="125" spans="1:17">
      <c r="A125" s="361" t="s">
        <v>102</v>
      </c>
      <c r="B125" s="361"/>
      <c r="C125" s="361"/>
      <c r="D125" s="361"/>
      <c r="E125" s="361"/>
      <c r="F125" s="361"/>
      <c r="G125" s="361"/>
      <c r="H125" s="361"/>
      <c r="I125" s="361"/>
      <c r="J125" s="361"/>
      <c r="K125" s="361"/>
      <c r="M125" s="85"/>
      <c r="N125" s="85"/>
      <c r="O125" s="85"/>
    </row>
    <row r="126" spans="1:17" ht="22.5">
      <c r="A126" s="9" t="str">
        <f>'PWS-Er'!B5</f>
        <v>A7-1a</v>
      </c>
      <c r="B126" s="69" t="str">
        <f>'PWS-Er'!C5</f>
        <v>Misalignment DUT &amp; pointing error</v>
      </c>
      <c r="C126" s="246">
        <f>'PWS-Er'!D5</f>
        <v>0.1</v>
      </c>
      <c r="D126" s="246">
        <f>'PWS-Er'!E5</f>
        <v>0.1</v>
      </c>
      <c r="E126" s="246">
        <f>'PWS-Er'!F5</f>
        <v>0.1</v>
      </c>
      <c r="F126" s="9" t="str">
        <f>'PWS-Er'!G5</f>
        <v>Rectangular</v>
      </c>
      <c r="G126" s="246">
        <f>'PWS-Er'!H5</f>
        <v>1.7320508075688772</v>
      </c>
      <c r="H126" s="81">
        <v>1</v>
      </c>
      <c r="I126" s="220">
        <f t="shared" ref="I126:K132" si="22">C126/$G126</f>
        <v>5.7735026918962581E-2</v>
      </c>
      <c r="J126" s="220">
        <f t="shared" si="22"/>
        <v>5.7735026918962581E-2</v>
      </c>
      <c r="K126" s="220">
        <f t="shared" si="22"/>
        <v>5.7735026918962581E-2</v>
      </c>
      <c r="M126" s="20">
        <f t="shared" ref="M126:O147" si="23">I126^2</f>
        <v>3.333333333333334E-3</v>
      </c>
      <c r="N126" s="20">
        <f t="shared" si="23"/>
        <v>3.333333333333334E-3</v>
      </c>
      <c r="O126" s="20">
        <f t="shared" si="23"/>
        <v>3.333333333333334E-3</v>
      </c>
    </row>
    <row r="127" spans="1:17" ht="22.5">
      <c r="A127" s="9" t="str">
        <f>TE!A5</f>
        <v>C1-1</v>
      </c>
      <c r="B127" s="69" t="str">
        <f>TE!B5</f>
        <v>RF power measurement equipment (e.g. spectrum analyzer, power meter)</v>
      </c>
      <c r="C127" s="246">
        <f>TE!C5</f>
        <v>0.14000000000000001</v>
      </c>
      <c r="D127" s="246">
        <f>TE!D5</f>
        <v>0.26</v>
      </c>
      <c r="E127" s="246">
        <f>TE!E5</f>
        <v>0.26</v>
      </c>
      <c r="F127" s="9" t="str">
        <f>TE!F5</f>
        <v>Gaussian</v>
      </c>
      <c r="G127" s="246">
        <f>TE!G5</f>
        <v>1</v>
      </c>
      <c r="H127" s="81">
        <v>1</v>
      </c>
      <c r="I127" s="220">
        <f t="shared" si="22"/>
        <v>0.14000000000000001</v>
      </c>
      <c r="J127" s="220">
        <f t="shared" si="22"/>
        <v>0.26</v>
      </c>
      <c r="K127" s="220">
        <f t="shared" si="22"/>
        <v>0.26</v>
      </c>
      <c r="M127" s="20">
        <f t="shared" si="23"/>
        <v>1.9600000000000003E-2</v>
      </c>
      <c r="N127" s="20">
        <f t="shared" si="23"/>
        <v>6.7600000000000007E-2</v>
      </c>
      <c r="O127" s="20">
        <f t="shared" si="23"/>
        <v>6.7600000000000007E-2</v>
      </c>
    </row>
    <row r="128" spans="1:17" ht="22.5">
      <c r="A128" s="9" t="str">
        <f>'PWS-Er'!B7</f>
        <v>A7-2a</v>
      </c>
      <c r="B128" s="69" t="str">
        <f>'PWS-Er'!C7</f>
        <v>Longitudinal position uncertainty (i.e. standing wave and imperfect field synthesis) for DUT antenna</v>
      </c>
      <c r="C128" s="246">
        <f>'PWS-Er'!D7</f>
        <v>0.05</v>
      </c>
      <c r="D128" s="246">
        <f>'PWS-Er'!E7</f>
        <v>0.14000000000000001</v>
      </c>
      <c r="E128" s="322">
        <f>'PWS-Er'!F7</f>
        <v>0.2</v>
      </c>
      <c r="F128" s="9" t="str">
        <f>'PWS-Er'!G7</f>
        <v>Rectangular</v>
      </c>
      <c r="G128" s="246">
        <f>'PWS-Er'!H7</f>
        <v>1.7320508075688772</v>
      </c>
      <c r="H128" s="81">
        <v>1</v>
      </c>
      <c r="I128" s="220">
        <f t="shared" si="22"/>
        <v>2.8867513459481291E-2</v>
      </c>
      <c r="J128" s="220">
        <f t="shared" si="22"/>
        <v>8.0829037686547617E-2</v>
      </c>
      <c r="K128" s="309">
        <f t="shared" si="22"/>
        <v>0.11547005383792516</v>
      </c>
      <c r="M128" s="20">
        <f t="shared" si="23"/>
        <v>8.333333333333335E-4</v>
      </c>
      <c r="N128" s="20">
        <f t="shared" si="23"/>
        <v>6.5333333333333346E-3</v>
      </c>
      <c r="O128" s="20">
        <f t="shared" si="23"/>
        <v>1.3333333333333336E-2</v>
      </c>
      <c r="Q128" s="209" t="s">
        <v>545</v>
      </c>
    </row>
    <row r="129" spans="1:17">
      <c r="A129" s="9" t="str">
        <f>'PWS-Er'!B8</f>
        <v>A7-3</v>
      </c>
      <c r="B129" s="69" t="str">
        <f>'PWS-Er'!C8</f>
        <v>RF leakage (calibration antenna connector terminated)</v>
      </c>
      <c r="C129" s="246">
        <f>'PWS-Er'!D8</f>
        <v>8.5999999999999993E-2</v>
      </c>
      <c r="D129" s="246">
        <f>'PWS-Er'!E8</f>
        <v>8.5999999999999993E-2</v>
      </c>
      <c r="E129" s="246">
        <f>'PWS-Er'!F8</f>
        <v>8.5999999999999993E-2</v>
      </c>
      <c r="F129" s="9" t="str">
        <f>'PWS-Er'!G8</f>
        <v>Gaussian</v>
      </c>
      <c r="G129" s="246">
        <f>'PWS-Er'!H8</f>
        <v>1</v>
      </c>
      <c r="H129" s="81">
        <v>1</v>
      </c>
      <c r="I129" s="220">
        <f t="shared" si="22"/>
        <v>8.5999999999999993E-2</v>
      </c>
      <c r="J129" s="220">
        <f t="shared" si="22"/>
        <v>8.5999999999999993E-2</v>
      </c>
      <c r="K129" s="220">
        <f t="shared" si="22"/>
        <v>8.5999999999999993E-2</v>
      </c>
      <c r="M129" s="20">
        <f t="shared" si="23"/>
        <v>7.3959999999999989E-3</v>
      </c>
      <c r="N129" s="20">
        <f t="shared" si="23"/>
        <v>7.3959999999999989E-3</v>
      </c>
      <c r="O129" s="20">
        <f t="shared" si="23"/>
        <v>7.3959999999999989E-3</v>
      </c>
    </row>
    <row r="130" spans="1:17" ht="22.5">
      <c r="A130" s="9" t="str">
        <f>'PWS-Er'!B9</f>
        <v>A7-4a</v>
      </c>
      <c r="B130" s="69" t="str">
        <f>'PWS-Er'!C9</f>
        <v>QZ ripple with DUT</v>
      </c>
      <c r="C130" s="246">
        <f>'PWS-Er'!D9</f>
        <v>0.42</v>
      </c>
      <c r="D130" s="246">
        <f>'PWS-Er'!E9</f>
        <v>0.43</v>
      </c>
      <c r="E130" s="322">
        <f>'PWS-Er'!F9</f>
        <v>0.56999999999999995</v>
      </c>
      <c r="F130" s="9" t="str">
        <f>'PWS-Er'!G9</f>
        <v>Rectangular</v>
      </c>
      <c r="G130" s="246">
        <f>'PWS-Er'!H9</f>
        <v>1.7320508075688772</v>
      </c>
      <c r="H130" s="81">
        <v>1</v>
      </c>
      <c r="I130" s="220">
        <f t="shared" si="22"/>
        <v>0.24248711305964282</v>
      </c>
      <c r="J130" s="220">
        <f t="shared" si="22"/>
        <v>0.2482606157515391</v>
      </c>
      <c r="K130" s="309">
        <f t="shared" si="22"/>
        <v>0.32908965343808666</v>
      </c>
      <c r="M130" s="20">
        <f t="shared" si="23"/>
        <v>5.8799999999999998E-2</v>
      </c>
      <c r="N130" s="20">
        <f t="shared" si="23"/>
        <v>6.1633333333333346E-2</v>
      </c>
      <c r="O130" s="20">
        <f t="shared" si="23"/>
        <v>0.10829999999999998</v>
      </c>
      <c r="Q130" s="209" t="s">
        <v>545</v>
      </c>
    </row>
    <row r="131" spans="1:17">
      <c r="A131" s="9" t="str">
        <f>'PWS-Er'!B10</f>
        <v>A7-5</v>
      </c>
      <c r="B131" s="69" t="str">
        <f>'PWS-Er'!C10</f>
        <v>Miscellaneous Uncertainty</v>
      </c>
      <c r="C131" s="246">
        <f>'PWS-Er'!D10</f>
        <v>0</v>
      </c>
      <c r="D131" s="246">
        <f>'PWS-Er'!E10</f>
        <v>0</v>
      </c>
      <c r="E131" s="246">
        <f>'PWS-Er'!F10</f>
        <v>0</v>
      </c>
      <c r="F131" s="9" t="str">
        <f>'PWS-Er'!G10</f>
        <v>Gaussian</v>
      </c>
      <c r="G131" s="246">
        <f>'PWS-Er'!H10</f>
        <v>1</v>
      </c>
      <c r="H131" s="81">
        <v>1</v>
      </c>
      <c r="I131" s="220">
        <f t="shared" si="22"/>
        <v>0</v>
      </c>
      <c r="J131" s="220">
        <f t="shared" si="22"/>
        <v>0</v>
      </c>
      <c r="K131" s="220">
        <f t="shared" si="22"/>
        <v>0</v>
      </c>
      <c r="M131" s="20">
        <f t="shared" si="23"/>
        <v>0</v>
      </c>
      <c r="N131" s="20">
        <f t="shared" si="23"/>
        <v>0</v>
      </c>
      <c r="O131" s="20">
        <f t="shared" si="23"/>
        <v>0</v>
      </c>
    </row>
    <row r="132" spans="1:17" ht="22.5">
      <c r="A132" s="9" t="str">
        <f>'PWS-Er'!B11</f>
        <v>A7-14</v>
      </c>
      <c r="B132" s="69" t="str">
        <f>'PWS-Er'!C11</f>
        <v>System non-linearity</v>
      </c>
      <c r="C132" s="321">
        <f>'PWS-Er'!D11</f>
        <v>0.1</v>
      </c>
      <c r="D132" s="321">
        <f>'PWS-Er'!E11</f>
        <v>0.1</v>
      </c>
      <c r="E132" s="322">
        <f>'PWS-Er'!F11</f>
        <v>0.15</v>
      </c>
      <c r="F132" s="9" t="str">
        <f>'PWS-Er'!G11</f>
        <v>Rectangular</v>
      </c>
      <c r="G132" s="246">
        <f>'PWS-Er'!H11</f>
        <v>1.7320508075688772</v>
      </c>
      <c r="H132" s="81">
        <v>1</v>
      </c>
      <c r="I132" s="241">
        <f t="shared" si="22"/>
        <v>5.7735026918962581E-2</v>
      </c>
      <c r="J132" s="241">
        <f t="shared" si="22"/>
        <v>5.7735026918962581E-2</v>
      </c>
      <c r="K132" s="309">
        <f t="shared" si="22"/>
        <v>8.6602540378443865E-2</v>
      </c>
      <c r="M132" s="20">
        <f t="shared" si="23"/>
        <v>3.333333333333334E-3</v>
      </c>
      <c r="N132" s="20">
        <f t="shared" si="23"/>
        <v>3.333333333333334E-3</v>
      </c>
      <c r="O132" s="20">
        <f t="shared" si="23"/>
        <v>7.4999999999999997E-3</v>
      </c>
      <c r="Q132" s="209" t="s">
        <v>545</v>
      </c>
    </row>
    <row r="133" spans="1:17" ht="22.5">
      <c r="A133" s="9" t="str">
        <f>'PWS-Er'!B12</f>
        <v>A7-13</v>
      </c>
      <c r="B133" s="69" t="str">
        <f>'PWS-Er'!C12</f>
        <v>Frequency Flatness</v>
      </c>
      <c r="C133" s="246">
        <f>'PWS-Er'!D12</f>
        <v>0.13</v>
      </c>
      <c r="D133" s="246">
        <f>'PWS-Er'!E12</f>
        <v>0.13</v>
      </c>
      <c r="E133" s="246">
        <f>'PWS-Er'!F12</f>
        <v>0.13</v>
      </c>
      <c r="F133" s="9" t="str">
        <f>'PWS-Er'!G12</f>
        <v>Rectangular</v>
      </c>
      <c r="G133" s="246">
        <f>'PWS-Er'!H12</f>
        <v>1.7320508075688772</v>
      </c>
      <c r="H133" s="86">
        <v>1</v>
      </c>
      <c r="I133" s="220">
        <f t="shared" ref="I133" si="24">C133/$G133</f>
        <v>7.5055534994651354E-2</v>
      </c>
      <c r="J133" s="220">
        <f t="shared" ref="J133" si="25">D133/$G133</f>
        <v>7.5055534994651354E-2</v>
      </c>
      <c r="K133" s="220">
        <f t="shared" ref="K133" si="26">E133/$G133</f>
        <v>7.5055534994651354E-2</v>
      </c>
      <c r="M133" s="20">
        <f t="shared" ref="M133" si="27">I133^2</f>
        <v>5.6333333333333339E-3</v>
      </c>
      <c r="N133" s="20">
        <f t="shared" ref="N133" si="28">J133^2</f>
        <v>5.6333333333333339E-3</v>
      </c>
      <c r="O133" s="20">
        <f t="shared" ref="O133" si="29">K133^2</f>
        <v>5.6333333333333339E-3</v>
      </c>
    </row>
    <row r="134" spans="1:17">
      <c r="A134" s="361" t="s">
        <v>123</v>
      </c>
      <c r="B134" s="361"/>
      <c r="C134" s="361"/>
      <c r="D134" s="361"/>
      <c r="E134" s="361"/>
      <c r="F134" s="361"/>
      <c r="G134" s="361"/>
      <c r="H134" s="361"/>
      <c r="I134" s="361"/>
      <c r="J134" s="361"/>
      <c r="K134" s="361"/>
      <c r="M134" s="20">
        <f t="shared" si="23"/>
        <v>0</v>
      </c>
      <c r="N134" s="20">
        <f t="shared" si="23"/>
        <v>0</v>
      </c>
      <c r="O134" s="20">
        <f t="shared" si="23"/>
        <v>0</v>
      </c>
    </row>
    <row r="135" spans="1:17">
      <c r="A135" s="9" t="str">
        <f>TE!A7</f>
        <v>C1-3</v>
      </c>
      <c r="B135" s="69" t="str">
        <f>TE!B7</f>
        <v>Uncertainty of the network analyzer</v>
      </c>
      <c r="C135" s="246">
        <f>TE!C7</f>
        <v>0.13</v>
      </c>
      <c r="D135" s="246">
        <f>TE!D7</f>
        <v>0.2</v>
      </c>
      <c r="E135" s="246">
        <f>TE!E7</f>
        <v>0.2</v>
      </c>
      <c r="F135" s="9" t="str">
        <f>TE!F7</f>
        <v>Gaussian</v>
      </c>
      <c r="G135" s="246">
        <f>TE!G7</f>
        <v>1</v>
      </c>
      <c r="H135" s="81">
        <v>1</v>
      </c>
      <c r="I135" s="220">
        <f t="shared" ref="I135:K147" si="30">C135/$G135</f>
        <v>0.13</v>
      </c>
      <c r="J135" s="220">
        <f t="shared" si="30"/>
        <v>0.2</v>
      </c>
      <c r="K135" s="220">
        <f t="shared" si="30"/>
        <v>0.2</v>
      </c>
      <c r="M135" s="20">
        <f t="shared" si="23"/>
        <v>1.6900000000000002E-2</v>
      </c>
      <c r="N135" s="20">
        <f t="shared" si="23"/>
        <v>4.0000000000000008E-2</v>
      </c>
      <c r="O135" s="20">
        <f t="shared" si="23"/>
        <v>4.0000000000000008E-2</v>
      </c>
    </row>
    <row r="136" spans="1:17" ht="22.5">
      <c r="A136" s="9" t="str">
        <f>'PWS-Er'!B15</f>
        <v>A7-6</v>
      </c>
      <c r="B136" s="69" t="str">
        <f>'PWS-Er'!C15</f>
        <v>Mismatch (i.e. reference antenna, network analyser and reference cable)</v>
      </c>
      <c r="C136" s="246">
        <f>'PWS-Er'!D15</f>
        <v>0.127</v>
      </c>
      <c r="D136" s="246">
        <f>'PWS-Er'!E15</f>
        <v>0.32500000000000001</v>
      </c>
      <c r="E136" s="246">
        <f>'PWS-Er'!F15</f>
        <v>0.32500000000000001</v>
      </c>
      <c r="F136" s="9" t="str">
        <f>'PWS-Er'!G15</f>
        <v>U-shaped</v>
      </c>
      <c r="G136" s="246">
        <f>'PWS-Er'!H15</f>
        <v>1.4142135623730951</v>
      </c>
      <c r="H136" s="81">
        <v>1</v>
      </c>
      <c r="I136" s="220">
        <f t="shared" si="30"/>
        <v>8.9802561210691537E-2</v>
      </c>
      <c r="J136" s="220">
        <f t="shared" si="30"/>
        <v>0.22980970388562794</v>
      </c>
      <c r="K136" s="220">
        <f t="shared" si="30"/>
        <v>0.22980970388562794</v>
      </c>
      <c r="M136" s="20">
        <f t="shared" si="23"/>
        <v>8.0645000000000005E-3</v>
      </c>
      <c r="N136" s="20">
        <f t="shared" si="23"/>
        <v>5.2812499999999998E-2</v>
      </c>
      <c r="O136" s="20">
        <f t="shared" si="23"/>
        <v>5.2812499999999998E-2</v>
      </c>
    </row>
    <row r="137" spans="1:17" ht="22.5">
      <c r="A137" s="9" t="str">
        <f>'PWS-Er'!B16</f>
        <v>A7-7</v>
      </c>
      <c r="B137" s="69" t="str">
        <f>'PWS-Er'!C16</f>
        <v xml:space="preserve">Insertion loss variation </v>
      </c>
      <c r="C137" s="246">
        <f>'PWS-Er'!D16</f>
        <v>0.18</v>
      </c>
      <c r="D137" s="246">
        <f>'PWS-Er'!E16</f>
        <v>0.18</v>
      </c>
      <c r="E137" s="246">
        <f>'PWS-Er'!F16</f>
        <v>0.18</v>
      </c>
      <c r="F137" s="9" t="str">
        <f>'PWS-Er'!G16</f>
        <v>Rectangular</v>
      </c>
      <c r="G137" s="246">
        <f>'PWS-Er'!H16</f>
        <v>1.7320508075688772</v>
      </c>
      <c r="H137" s="81">
        <v>1</v>
      </c>
      <c r="I137" s="220">
        <f t="shared" si="30"/>
        <v>0.10392304845413264</v>
      </c>
      <c r="J137" s="220">
        <f t="shared" si="30"/>
        <v>0.10392304845413264</v>
      </c>
      <c r="K137" s="220">
        <f t="shared" si="30"/>
        <v>0.10392304845413264</v>
      </c>
      <c r="M137" s="20">
        <f t="shared" si="23"/>
        <v>1.0800000000000001E-2</v>
      </c>
      <c r="N137" s="20">
        <f t="shared" si="23"/>
        <v>1.0800000000000001E-2</v>
      </c>
      <c r="O137" s="20">
        <f t="shared" si="23"/>
        <v>1.0800000000000001E-2</v>
      </c>
    </row>
    <row r="138" spans="1:17">
      <c r="A138" s="9" t="str">
        <f>'PWS-Er'!B8</f>
        <v>A7-3</v>
      </c>
      <c r="B138" s="69" t="str">
        <f>'PWS-Er'!C8</f>
        <v>RF leakage (calibration antenna connector terminated)</v>
      </c>
      <c r="C138" s="246">
        <f>'PWS-Er'!D8</f>
        <v>8.5999999999999993E-2</v>
      </c>
      <c r="D138" s="246">
        <f>'PWS-Er'!E8</f>
        <v>8.5999999999999993E-2</v>
      </c>
      <c r="E138" s="246">
        <f>'PWS-Er'!F8</f>
        <v>8.5999999999999993E-2</v>
      </c>
      <c r="F138" s="9" t="str">
        <f>'PWS-Er'!G8</f>
        <v>Gaussian</v>
      </c>
      <c r="G138" s="246">
        <f>'PWS-Er'!H8</f>
        <v>1</v>
      </c>
      <c r="H138" s="81">
        <v>1</v>
      </c>
      <c r="I138" s="220">
        <f t="shared" si="30"/>
        <v>8.5999999999999993E-2</v>
      </c>
      <c r="J138" s="220">
        <f t="shared" si="30"/>
        <v>8.5999999999999993E-2</v>
      </c>
      <c r="K138" s="220">
        <f t="shared" si="30"/>
        <v>8.5999999999999993E-2</v>
      </c>
      <c r="M138" s="20">
        <f t="shared" si="23"/>
        <v>7.3959999999999989E-3</v>
      </c>
      <c r="N138" s="20">
        <f t="shared" si="23"/>
        <v>7.3959999999999989E-3</v>
      </c>
      <c r="O138" s="20">
        <f t="shared" si="23"/>
        <v>7.3959999999999989E-3</v>
      </c>
    </row>
    <row r="139" spans="1:17" ht="22.5">
      <c r="A139" s="9" t="str">
        <f>'PWS-Er'!B18</f>
        <v>A7-8</v>
      </c>
      <c r="B139" s="69" t="str">
        <f>'PWS-Er'!C18</f>
        <v>Influence of the calibration antenna feed cable</v>
      </c>
      <c r="C139" s="246">
        <f>'PWS-Er'!D18</f>
        <v>0.10299999999999999</v>
      </c>
      <c r="D139" s="246">
        <f>'PWS-Er'!E18</f>
        <v>0.104</v>
      </c>
      <c r="E139" s="246">
        <f>'PWS-Er'!F18</f>
        <v>0.104</v>
      </c>
      <c r="F139" s="9" t="str">
        <f>'PWS-Er'!G18</f>
        <v>Rectangular</v>
      </c>
      <c r="G139" s="246">
        <f>'PWS-Er'!H18</f>
        <v>1.7320508075688772</v>
      </c>
      <c r="H139" s="81">
        <v>1</v>
      </c>
      <c r="I139" s="220">
        <f t="shared" si="30"/>
        <v>5.9467077726531453E-2</v>
      </c>
      <c r="J139" s="220">
        <f t="shared" si="30"/>
        <v>6.0044427995721079E-2</v>
      </c>
      <c r="K139" s="220">
        <f t="shared" si="30"/>
        <v>6.0044427995721079E-2</v>
      </c>
      <c r="M139" s="20">
        <f t="shared" si="23"/>
        <v>3.5363333333333332E-3</v>
      </c>
      <c r="N139" s="20">
        <f t="shared" si="23"/>
        <v>3.6053333333333332E-3</v>
      </c>
      <c r="O139" s="20">
        <f t="shared" si="23"/>
        <v>3.6053333333333332E-3</v>
      </c>
    </row>
    <row r="140" spans="1:17" ht="22.5">
      <c r="A140" s="9" t="str">
        <f>TE!A8</f>
        <v>C1-4</v>
      </c>
      <c r="B140" s="69" t="str">
        <f>TE!B8</f>
        <v>Uncertainty of the absolute gain of the reference antenna</v>
      </c>
      <c r="C140" s="246">
        <f>TE!C8</f>
        <v>0.50229473419497439</v>
      </c>
      <c r="D140" s="246">
        <f>TE!D8</f>
        <v>0.4330127018922193</v>
      </c>
      <c r="E140" s="246">
        <f>TE!E8</f>
        <v>0.4330127018922193</v>
      </c>
      <c r="F140" s="9" t="str">
        <f>TE!F8</f>
        <v>Rectangular</v>
      </c>
      <c r="G140" s="246">
        <f>TE!G8</f>
        <v>1.7320508075688772</v>
      </c>
      <c r="H140" s="81">
        <v>1</v>
      </c>
      <c r="I140" s="220">
        <f t="shared" si="30"/>
        <v>0.28999999999999998</v>
      </c>
      <c r="J140" s="220">
        <f t="shared" si="30"/>
        <v>0.25</v>
      </c>
      <c r="K140" s="220">
        <f t="shared" si="30"/>
        <v>0.25</v>
      </c>
      <c r="M140" s="20">
        <f t="shared" si="23"/>
        <v>8.4099999999999994E-2</v>
      </c>
      <c r="N140" s="20">
        <f t="shared" si="23"/>
        <v>6.25E-2</v>
      </c>
      <c r="O140" s="20">
        <f t="shared" si="23"/>
        <v>6.25E-2</v>
      </c>
    </row>
    <row r="141" spans="1:17">
      <c r="A141" s="9" t="str">
        <f>'PWS-Er'!B20</f>
        <v>A7-9</v>
      </c>
      <c r="B141" s="69" t="str">
        <f>'PWS-Er'!C20</f>
        <v>Misalignment of positioning system</v>
      </c>
      <c r="C141" s="246">
        <f>'PWS-Er'!D20</f>
        <v>0</v>
      </c>
      <c r="D141" s="246">
        <f>'PWS-Er'!E20</f>
        <v>0</v>
      </c>
      <c r="E141" s="246">
        <f>'PWS-Er'!F20</f>
        <v>0</v>
      </c>
      <c r="F141" s="9" t="str">
        <f>'PWS-Er'!G20</f>
        <v xml:space="preserve">Exp. normal </v>
      </c>
      <c r="G141" s="246">
        <f>'PWS-Er'!H20</f>
        <v>2</v>
      </c>
      <c r="H141" s="81">
        <v>1</v>
      </c>
      <c r="I141" s="220">
        <f t="shared" si="30"/>
        <v>0</v>
      </c>
      <c r="J141" s="220">
        <f t="shared" si="30"/>
        <v>0</v>
      </c>
      <c r="K141" s="220">
        <f t="shared" si="30"/>
        <v>0</v>
      </c>
      <c r="M141" s="20">
        <f t="shared" si="23"/>
        <v>0</v>
      </c>
      <c r="N141" s="20">
        <f t="shared" si="23"/>
        <v>0</v>
      </c>
      <c r="O141" s="20">
        <f t="shared" si="23"/>
        <v>0</v>
      </c>
    </row>
    <row r="142" spans="1:17" ht="22.5">
      <c r="A142" s="9" t="str">
        <f>'PWS-Er'!B21</f>
        <v>A7-1b</v>
      </c>
      <c r="B142" s="69" t="str">
        <f>'PWS-Er'!C21</f>
        <v>Misalignment of calibration antenna &amp; pointing error</v>
      </c>
      <c r="C142" s="246">
        <f>'PWS-Er'!D21</f>
        <v>0.05</v>
      </c>
      <c r="D142" s="246">
        <f>'PWS-Er'!E21</f>
        <v>0.05</v>
      </c>
      <c r="E142" s="246">
        <f>'PWS-Er'!F21</f>
        <v>0.05</v>
      </c>
      <c r="F142" s="9" t="str">
        <f>'PWS-Er'!G21</f>
        <v>Rectangular</v>
      </c>
      <c r="G142" s="246">
        <f>'PWS-Er'!H21</f>
        <v>1.7320508075688772</v>
      </c>
      <c r="H142" s="81">
        <v>1</v>
      </c>
      <c r="I142" s="220">
        <f t="shared" si="30"/>
        <v>2.8867513459481291E-2</v>
      </c>
      <c r="J142" s="220">
        <f t="shared" si="30"/>
        <v>2.8867513459481291E-2</v>
      </c>
      <c r="K142" s="220">
        <f t="shared" si="30"/>
        <v>2.8867513459481291E-2</v>
      </c>
      <c r="M142" s="20">
        <f t="shared" si="23"/>
        <v>8.333333333333335E-4</v>
      </c>
      <c r="N142" s="20">
        <f t="shared" si="23"/>
        <v>8.333333333333335E-4</v>
      </c>
      <c r="O142" s="20">
        <f t="shared" si="23"/>
        <v>8.333333333333335E-4</v>
      </c>
    </row>
    <row r="143" spans="1:17">
      <c r="A143" s="9" t="str">
        <f>'PWS-Er'!B22</f>
        <v>A7-10</v>
      </c>
      <c r="B143" s="69" t="str">
        <f>'PWS-Er'!C22</f>
        <v>Rotary joints</v>
      </c>
      <c r="C143" s="246">
        <f>'PWS-Er'!D22</f>
        <v>0</v>
      </c>
      <c r="D143" s="246">
        <f>'PWS-Er'!E22</f>
        <v>0</v>
      </c>
      <c r="E143" s="246">
        <f>'PWS-Er'!F22</f>
        <v>0</v>
      </c>
      <c r="F143" s="9" t="str">
        <f>'PWS-Er'!G22</f>
        <v>U-shaped</v>
      </c>
      <c r="G143" s="246">
        <f>'PWS-Er'!H22</f>
        <v>1.7320508075688772</v>
      </c>
      <c r="H143" s="81">
        <v>1</v>
      </c>
      <c r="I143" s="220">
        <f t="shared" si="30"/>
        <v>0</v>
      </c>
      <c r="J143" s="220">
        <f t="shared" si="30"/>
        <v>0</v>
      </c>
      <c r="K143" s="220">
        <f t="shared" si="30"/>
        <v>0</v>
      </c>
      <c r="M143" s="20">
        <f t="shared" si="23"/>
        <v>0</v>
      </c>
      <c r="N143" s="20">
        <f t="shared" si="23"/>
        <v>0</v>
      </c>
      <c r="O143" s="20">
        <f t="shared" si="23"/>
        <v>0</v>
      </c>
    </row>
    <row r="144" spans="1:17" ht="22.5">
      <c r="A144" s="9" t="str">
        <f>'PWS-Er'!B23</f>
        <v>A7-2b</v>
      </c>
      <c r="B144" s="69" t="str">
        <f>'PWS-Er'!C23</f>
        <v>Longitudinal position uncertainty (i.e. standing wave and imperfect field synthesis) for calibration antenna</v>
      </c>
      <c r="C144" s="246">
        <f>'PWS-Er'!D23</f>
        <v>0.12</v>
      </c>
      <c r="D144" s="246">
        <f>'PWS-Er'!E23</f>
        <v>0.12</v>
      </c>
      <c r="E144" s="322">
        <f>'PWS-Er'!F23</f>
        <v>0.15</v>
      </c>
      <c r="F144" s="9" t="str">
        <f>'PWS-Er'!G23</f>
        <v>Rectangular</v>
      </c>
      <c r="G144" s="246">
        <f>'PWS-Er'!H23</f>
        <v>1.7320508075688772</v>
      </c>
      <c r="H144" s="81">
        <v>1</v>
      </c>
      <c r="I144" s="220">
        <f t="shared" si="30"/>
        <v>6.9282032302755092E-2</v>
      </c>
      <c r="J144" s="220">
        <f t="shared" si="30"/>
        <v>6.9282032302755092E-2</v>
      </c>
      <c r="K144" s="309">
        <f t="shared" si="30"/>
        <v>8.6602540378443865E-2</v>
      </c>
      <c r="M144" s="20">
        <f t="shared" si="23"/>
        <v>4.8000000000000004E-3</v>
      </c>
      <c r="N144" s="20">
        <f t="shared" si="23"/>
        <v>4.8000000000000004E-3</v>
      </c>
      <c r="O144" s="20">
        <f t="shared" si="23"/>
        <v>7.4999999999999997E-3</v>
      </c>
      <c r="Q144" s="209" t="s">
        <v>545</v>
      </c>
    </row>
    <row r="145" spans="1:17" ht="22.5">
      <c r="A145" s="9" t="str">
        <f>'PWS-Er'!B24</f>
        <v>A7-4b</v>
      </c>
      <c r="B145" s="69" t="str">
        <f>'PWS-Er'!C24</f>
        <v>QZ ripple with calibration antenna</v>
      </c>
      <c r="C145" s="246">
        <f>'PWS-Er'!D24</f>
        <v>0.2</v>
      </c>
      <c r="D145" s="246">
        <f>'PWS-Er'!E24</f>
        <v>0.2</v>
      </c>
      <c r="E145" s="246">
        <f>'PWS-Er'!F24</f>
        <v>0.2</v>
      </c>
      <c r="F145" s="9" t="str">
        <f>'PWS-Er'!G24</f>
        <v>Rectangular</v>
      </c>
      <c r="G145" s="246">
        <f>'PWS-Er'!H24</f>
        <v>1.7320508075688772</v>
      </c>
      <c r="H145" s="81">
        <v>1</v>
      </c>
      <c r="I145" s="220">
        <f t="shared" si="30"/>
        <v>0.11547005383792516</v>
      </c>
      <c r="J145" s="220">
        <f t="shared" si="30"/>
        <v>0.11547005383792516</v>
      </c>
      <c r="K145" s="220">
        <f t="shared" si="30"/>
        <v>0.11547005383792516</v>
      </c>
      <c r="M145" s="20">
        <f t="shared" si="23"/>
        <v>1.3333333333333336E-2</v>
      </c>
      <c r="N145" s="20">
        <f t="shared" si="23"/>
        <v>1.3333333333333336E-2</v>
      </c>
      <c r="O145" s="20">
        <f t="shared" si="23"/>
        <v>1.3333333333333336E-2</v>
      </c>
    </row>
    <row r="146" spans="1:17" ht="22.5">
      <c r="A146" s="9" t="str">
        <f>'PWS-Er'!B25</f>
        <v>A7-11</v>
      </c>
      <c r="B146" s="69" t="str">
        <f>'PWS-Er'!C25</f>
        <v>Switching uncertainty</v>
      </c>
      <c r="C146" s="246">
        <f>'PWS-Er'!D25</f>
        <v>0.02</v>
      </c>
      <c r="D146" s="246">
        <f>'PWS-Er'!E25</f>
        <v>0.02</v>
      </c>
      <c r="E146" s="246">
        <f>'PWS-Er'!F25</f>
        <v>0.02</v>
      </c>
      <c r="F146" s="9" t="str">
        <f>'PWS-Er'!G25</f>
        <v>Rectangular</v>
      </c>
      <c r="G146" s="246">
        <f>'PWS-Er'!H25</f>
        <v>1.7320508075688772</v>
      </c>
      <c r="H146" s="81">
        <v>1</v>
      </c>
      <c r="I146" s="220">
        <f t="shared" si="30"/>
        <v>1.1547005383792516E-2</v>
      </c>
      <c r="J146" s="220">
        <f t="shared" si="30"/>
        <v>1.1547005383792516E-2</v>
      </c>
      <c r="K146" s="220">
        <f t="shared" si="30"/>
        <v>1.1547005383792516E-2</v>
      </c>
      <c r="M146" s="20">
        <f t="shared" si="23"/>
        <v>1.3333333333333334E-4</v>
      </c>
      <c r="N146" s="20">
        <f t="shared" si="23"/>
        <v>1.3333333333333334E-4</v>
      </c>
      <c r="O146" s="20">
        <f t="shared" si="23"/>
        <v>1.3333333333333334E-4</v>
      </c>
    </row>
    <row r="147" spans="1:17">
      <c r="A147" s="9" t="str">
        <f>'PWS-Er'!B26</f>
        <v>A7-12</v>
      </c>
      <c r="B147" s="69" t="str">
        <f>'PWS-Er'!C26</f>
        <v>Field repeatability</v>
      </c>
      <c r="C147" s="246">
        <f>'PWS-Er'!D26</f>
        <v>0.06</v>
      </c>
      <c r="D147" s="246">
        <f>'PWS-Er'!E26</f>
        <v>0.12</v>
      </c>
      <c r="E147" s="322">
        <f>'PWS-Er'!F26</f>
        <v>0.15</v>
      </c>
      <c r="F147" s="9" t="str">
        <f>'PWS-Er'!G26</f>
        <v>Gaussian</v>
      </c>
      <c r="G147" s="246">
        <f>'PWS-Er'!H26</f>
        <v>1</v>
      </c>
      <c r="H147" s="81">
        <v>1</v>
      </c>
      <c r="I147" s="220">
        <f t="shared" si="30"/>
        <v>0.06</v>
      </c>
      <c r="J147" s="220">
        <f t="shared" si="30"/>
        <v>0.12</v>
      </c>
      <c r="K147" s="309">
        <f t="shared" si="30"/>
        <v>0.15</v>
      </c>
      <c r="M147" s="20">
        <f t="shared" si="23"/>
        <v>3.5999999999999999E-3</v>
      </c>
      <c r="N147" s="20">
        <f t="shared" si="23"/>
        <v>1.44E-2</v>
      </c>
      <c r="O147" s="20">
        <f t="shared" si="23"/>
        <v>2.2499999999999999E-2</v>
      </c>
      <c r="Q147" s="209" t="s">
        <v>545</v>
      </c>
    </row>
    <row r="148" spans="1:17">
      <c r="A148" s="389" t="s">
        <v>31</v>
      </c>
      <c r="B148" s="389"/>
      <c r="C148" s="389"/>
      <c r="D148" s="389"/>
      <c r="E148" s="389"/>
      <c r="F148" s="389"/>
      <c r="G148" s="389"/>
      <c r="H148" s="389"/>
      <c r="I148" s="32">
        <f>M148</f>
        <v>0.5024203087721143</v>
      </c>
      <c r="J148" s="32">
        <f t="shared" ref="J148:K149" si="31">N148</f>
        <v>0.60504256048645044</v>
      </c>
      <c r="K148" s="310">
        <f t="shared" si="31"/>
        <v>0.65917359878360826</v>
      </c>
      <c r="M148" s="43">
        <f>(SUM(M126:M147))^0.5</f>
        <v>0.5024203087721143</v>
      </c>
      <c r="N148" s="43">
        <f>(SUM(N126:N147))^0.5</f>
        <v>0.60504256048645044</v>
      </c>
      <c r="O148" s="43">
        <f>(SUM(O126:O147))^0.5</f>
        <v>0.65917359878360826</v>
      </c>
      <c r="Q148" s="209" t="s">
        <v>545</v>
      </c>
    </row>
    <row r="149" spans="1:17">
      <c r="A149" s="389" t="s">
        <v>32</v>
      </c>
      <c r="B149" s="389"/>
      <c r="C149" s="389"/>
      <c r="D149" s="389"/>
      <c r="E149" s="389"/>
      <c r="F149" s="389"/>
      <c r="G149" s="389"/>
      <c r="H149" s="389"/>
      <c r="I149" s="32">
        <f t="shared" ref="I149" si="32">M149</f>
        <v>0.98474380519334404</v>
      </c>
      <c r="J149" s="32">
        <f t="shared" si="31"/>
        <v>1.1858834185534428</v>
      </c>
      <c r="K149" s="310">
        <f t="shared" si="31"/>
        <v>1.2919802536158722</v>
      </c>
      <c r="M149" s="43">
        <f>M148*1.96</f>
        <v>0.98474380519334404</v>
      </c>
      <c r="N149" s="43">
        <f>N148*1.96</f>
        <v>1.1858834185534428</v>
      </c>
      <c r="O149" s="43">
        <f>O148*1.96</f>
        <v>1.2919802536158722</v>
      </c>
      <c r="Q149" s="209" t="s">
        <v>545</v>
      </c>
    </row>
    <row r="150" spans="1:17">
      <c r="A150" s="425" t="s">
        <v>148</v>
      </c>
      <c r="B150" s="425"/>
      <c r="C150" s="425"/>
      <c r="D150" s="425"/>
      <c r="E150" s="425"/>
      <c r="F150" s="425"/>
      <c r="G150" s="425"/>
      <c r="H150" s="425"/>
      <c r="I150" s="67">
        <v>0.75</v>
      </c>
      <c r="J150" s="67">
        <v>0.75</v>
      </c>
      <c r="K150" s="67">
        <v>0.75</v>
      </c>
    </row>
    <row r="151" spans="1:17">
      <c r="A151" s="425" t="s">
        <v>149</v>
      </c>
      <c r="B151" s="425"/>
      <c r="C151" s="425"/>
      <c r="D151" s="425"/>
      <c r="E151" s="425"/>
      <c r="F151" s="425"/>
      <c r="G151" s="425"/>
      <c r="H151" s="425"/>
      <c r="I151" s="67">
        <f>((I149^2)+(I150^2))^0.5</f>
        <v>1.2378288903829424</v>
      </c>
      <c r="J151" s="67">
        <f t="shared" ref="J151:K151" si="33">((J149^2)+(J150^2))^0.5</f>
        <v>1.4031462797584577</v>
      </c>
      <c r="K151" s="317">
        <f t="shared" si="33"/>
        <v>1.4938918889040576</v>
      </c>
      <c r="Q151" s="209" t="s">
        <v>545</v>
      </c>
    </row>
    <row r="153" spans="1:17">
      <c r="Q153" s="209"/>
    </row>
    <row r="154" spans="1:17">
      <c r="A154" s="411" t="s">
        <v>495</v>
      </c>
      <c r="B154" s="411"/>
      <c r="C154" s="411"/>
      <c r="D154" s="411"/>
      <c r="E154" s="411"/>
      <c r="F154" s="411"/>
      <c r="G154" s="411"/>
      <c r="H154" s="411"/>
      <c r="I154" s="411"/>
      <c r="J154" s="411"/>
      <c r="K154" s="411"/>
    </row>
    <row r="155" spans="1:17">
      <c r="A155" s="429" t="s">
        <v>152</v>
      </c>
      <c r="B155" s="429"/>
      <c r="C155" s="429"/>
      <c r="D155" s="429"/>
      <c r="E155" s="429"/>
      <c r="F155" s="429"/>
      <c r="G155" s="429"/>
      <c r="H155" s="429"/>
      <c r="I155" s="429"/>
      <c r="J155" s="429"/>
      <c r="K155" s="429"/>
      <c r="M155" s="394" t="s">
        <v>103</v>
      </c>
      <c r="N155" s="394"/>
      <c r="O155" s="394"/>
    </row>
    <row r="156" spans="1:17" ht="13.5" customHeight="1">
      <c r="A156" s="382" t="s">
        <v>0</v>
      </c>
      <c r="B156" s="400" t="s">
        <v>1</v>
      </c>
      <c r="C156" s="383" t="s">
        <v>2</v>
      </c>
      <c r="D156" s="383"/>
      <c r="E156" s="383"/>
      <c r="F156" s="382" t="s">
        <v>3</v>
      </c>
      <c r="G156" s="383" t="s">
        <v>4</v>
      </c>
      <c r="H156" s="391" t="s">
        <v>5</v>
      </c>
      <c r="I156" s="384" t="s">
        <v>6</v>
      </c>
      <c r="J156" s="384"/>
      <c r="K156" s="384"/>
      <c r="L156" s="34"/>
      <c r="M156" s="394"/>
      <c r="N156" s="394"/>
      <c r="O156" s="394"/>
    </row>
    <row r="157" spans="1:17" ht="24.75" thickBot="1">
      <c r="A157" s="382"/>
      <c r="B157" s="400"/>
      <c r="C157" s="251" t="s">
        <v>508</v>
      </c>
      <c r="D157" s="252" t="s">
        <v>507</v>
      </c>
      <c r="E157" s="253" t="s">
        <v>509</v>
      </c>
      <c r="F157" s="382"/>
      <c r="G157" s="383"/>
      <c r="H157" s="391"/>
      <c r="I157" s="251" t="s">
        <v>508</v>
      </c>
      <c r="J157" s="252" t="s">
        <v>507</v>
      </c>
      <c r="K157" s="253" t="s">
        <v>509</v>
      </c>
      <c r="L157" s="35"/>
      <c r="M157" s="394"/>
      <c r="N157" s="394"/>
      <c r="O157" s="394"/>
    </row>
    <row r="158" spans="1:17">
      <c r="A158" s="387" t="s">
        <v>7</v>
      </c>
      <c r="B158" s="387"/>
      <c r="C158" s="387"/>
      <c r="D158" s="387"/>
      <c r="E158" s="387"/>
      <c r="F158" s="387"/>
      <c r="G158" s="387"/>
      <c r="H158" s="387"/>
      <c r="I158" s="387"/>
      <c r="J158" s="387"/>
      <c r="K158" s="254"/>
      <c r="L158" s="28"/>
      <c r="M158" s="85"/>
      <c r="N158" s="85"/>
      <c r="O158" s="85"/>
    </row>
    <row r="159" spans="1:17" ht="22.5">
      <c r="A159" s="24" t="str">
        <f>TE!A5</f>
        <v>C1-1</v>
      </c>
      <c r="B159" s="100" t="str">
        <f>TE!B5</f>
        <v>RF power measurement equipment (e.g. spectrum analyzer, power meter)</v>
      </c>
      <c r="C159" s="224">
        <f>TE!C5</f>
        <v>0.14000000000000001</v>
      </c>
      <c r="D159" s="224">
        <f>TE!D5</f>
        <v>0.26</v>
      </c>
      <c r="E159" s="224">
        <f>TE!E5</f>
        <v>0.26</v>
      </c>
      <c r="F159" s="24" t="str">
        <f>TE!F5</f>
        <v>Gaussian</v>
      </c>
      <c r="G159" s="224">
        <f>TE!G5</f>
        <v>1</v>
      </c>
      <c r="H159" s="6">
        <v>1</v>
      </c>
      <c r="I159" s="220">
        <f>C159/$G159</f>
        <v>0.14000000000000001</v>
      </c>
      <c r="J159" s="220">
        <f t="shared" ref="J159:K161" si="34">D159/$G159</f>
        <v>0.26</v>
      </c>
      <c r="K159" s="220">
        <f t="shared" si="34"/>
        <v>0.26</v>
      </c>
      <c r="L159" s="29"/>
      <c r="M159" s="20">
        <f t="shared" ref="M159:O161" si="35">I159^2</f>
        <v>1.9600000000000003E-2</v>
      </c>
      <c r="N159" s="20">
        <f t="shared" si="35"/>
        <v>6.7600000000000007E-2</v>
      </c>
      <c r="O159" s="20">
        <f t="shared" si="35"/>
        <v>6.7600000000000007E-2</v>
      </c>
    </row>
    <row r="160" spans="1:17">
      <c r="A160" s="24" t="str">
        <f>'Reverb-Er'!B9</f>
        <v>A6-1</v>
      </c>
      <c r="B160" s="100" t="str">
        <f>'Reverb-Er'!C9</f>
        <v>Impedance mismatch in the receiving chain</v>
      </c>
      <c r="C160" s="224">
        <f>'Reverb-Er'!D9</f>
        <v>0.2</v>
      </c>
      <c r="D160" s="224">
        <f>'Reverb-Er'!E9</f>
        <v>0.2</v>
      </c>
      <c r="E160" s="224">
        <f>'Reverb-Er'!F9</f>
        <v>0.2</v>
      </c>
      <c r="F160" s="24" t="str">
        <f>'Reverb-Er'!G9</f>
        <v>U-shaped</v>
      </c>
      <c r="G160" s="224">
        <f>'Reverb-Er'!H9</f>
        <v>1.4142135623730951</v>
      </c>
      <c r="H160" s="6">
        <v>1</v>
      </c>
      <c r="I160" s="241">
        <f t="shared" ref="I160:I161" si="36">C160/$G160</f>
        <v>0.1414213562373095</v>
      </c>
      <c r="J160" s="241">
        <f t="shared" si="34"/>
        <v>0.1414213562373095</v>
      </c>
      <c r="K160" s="220">
        <f t="shared" si="34"/>
        <v>0.1414213562373095</v>
      </c>
      <c r="L160" s="29"/>
      <c r="M160" s="20">
        <f t="shared" si="35"/>
        <v>0.02</v>
      </c>
      <c r="N160" s="20">
        <f t="shared" si="35"/>
        <v>0.02</v>
      </c>
      <c r="O160" s="20">
        <f t="shared" si="35"/>
        <v>0.02</v>
      </c>
    </row>
    <row r="161" spans="1:15" ht="22.5">
      <c r="A161" s="24" t="str">
        <f>'Reverb-Er'!B10</f>
        <v>A6-2</v>
      </c>
      <c r="B161" s="100" t="str">
        <f>'Reverb-Er'!C10</f>
        <v>Random uncertainty</v>
      </c>
      <c r="C161" s="224">
        <f>'Reverb-Er'!D10</f>
        <v>0.1</v>
      </c>
      <c r="D161" s="224">
        <f>'Reverb-Er'!E10</f>
        <v>0.1</v>
      </c>
      <c r="E161" s="224">
        <f>'Reverb-Er'!F10</f>
        <v>0.1</v>
      </c>
      <c r="F161" s="24" t="str">
        <f>'Reverb-Er'!G10</f>
        <v>Rectangular</v>
      </c>
      <c r="G161" s="224">
        <f>'Reverb-Er'!H10</f>
        <v>1.7320508075688772</v>
      </c>
      <c r="H161" s="6">
        <v>1</v>
      </c>
      <c r="I161" s="220">
        <f t="shared" si="36"/>
        <v>5.7735026918962581E-2</v>
      </c>
      <c r="J161" s="220">
        <f t="shared" si="34"/>
        <v>5.7735026918962581E-2</v>
      </c>
      <c r="K161" s="220">
        <f t="shared" si="34"/>
        <v>5.7735026918962581E-2</v>
      </c>
      <c r="L161" s="29"/>
      <c r="M161" s="20">
        <f t="shared" si="35"/>
        <v>3.333333333333334E-3</v>
      </c>
      <c r="N161" s="20">
        <f t="shared" si="35"/>
        <v>3.333333333333334E-3</v>
      </c>
      <c r="O161" s="20">
        <f t="shared" si="35"/>
        <v>3.333333333333334E-3</v>
      </c>
    </row>
    <row r="162" spans="1:15">
      <c r="A162" s="387" t="s">
        <v>19</v>
      </c>
      <c r="B162" s="387"/>
      <c r="C162" s="387"/>
      <c r="D162" s="387"/>
      <c r="E162" s="387"/>
      <c r="F162" s="387"/>
      <c r="G162" s="387"/>
      <c r="H162" s="387"/>
      <c r="I162" s="387"/>
      <c r="J162" s="387"/>
      <c r="K162" s="220"/>
      <c r="L162" s="29"/>
      <c r="M162" s="20"/>
      <c r="N162" s="20"/>
      <c r="O162" s="20"/>
    </row>
    <row r="163" spans="1:15">
      <c r="A163" s="24" t="str">
        <f>'Reverb-Er'!B12</f>
        <v>A6-3</v>
      </c>
      <c r="B163" s="100" t="str">
        <f>'Reverb-Er'!C12</f>
        <v>Reference antenna radiation efficiency</v>
      </c>
      <c r="C163" s="224">
        <f>'Reverb-Er'!D12</f>
        <v>0.2</v>
      </c>
      <c r="D163" s="224">
        <f>'Reverb-Er'!E12</f>
        <v>0.2</v>
      </c>
      <c r="E163" s="224">
        <f>'Reverb-Er'!F12</f>
        <v>0.2</v>
      </c>
      <c r="F163" s="24" t="str">
        <f>'Reverb-Er'!G12</f>
        <v>Gaussian</v>
      </c>
      <c r="G163" s="224">
        <f>'Reverb-Er'!H12</f>
        <v>1</v>
      </c>
      <c r="H163" s="6">
        <v>1</v>
      </c>
      <c r="I163" s="220">
        <f t="shared" ref="I163:K168" si="37">C163/$G163</f>
        <v>0.2</v>
      </c>
      <c r="J163" s="220">
        <f t="shared" si="37"/>
        <v>0.2</v>
      </c>
      <c r="K163" s="220">
        <f t="shared" si="37"/>
        <v>0.2</v>
      </c>
      <c r="L163" s="29"/>
      <c r="M163" s="20">
        <f t="shared" ref="M163:O168" si="38">I163^2</f>
        <v>4.0000000000000008E-2</v>
      </c>
      <c r="N163" s="20">
        <f t="shared" si="38"/>
        <v>4.0000000000000008E-2</v>
      </c>
      <c r="O163" s="20">
        <f t="shared" si="38"/>
        <v>4.0000000000000008E-2</v>
      </c>
    </row>
    <row r="164" spans="1:15">
      <c r="A164" s="24" t="str">
        <f>'Reverb-Er'!B13</f>
        <v>A6-4</v>
      </c>
      <c r="B164" s="100" t="str">
        <f>'Reverb-Er'!C13</f>
        <v>Mean value estimation of reference antenna radiation efficiency</v>
      </c>
      <c r="C164" s="224">
        <f>'Reverb-Er'!D13</f>
        <v>0.15</v>
      </c>
      <c r="D164" s="224">
        <f>'Reverb-Er'!E13</f>
        <v>0.15</v>
      </c>
      <c r="E164" s="224">
        <f>'Reverb-Er'!F13</f>
        <v>0.15</v>
      </c>
      <c r="F164" s="24" t="str">
        <f>'Reverb-Er'!G13</f>
        <v>Gaussian</v>
      </c>
      <c r="G164" s="224">
        <f>'Reverb-Er'!H13</f>
        <v>1</v>
      </c>
      <c r="H164" s="6">
        <v>1</v>
      </c>
      <c r="I164" s="220">
        <f t="shared" si="37"/>
        <v>0.15</v>
      </c>
      <c r="J164" s="220">
        <f t="shared" si="37"/>
        <v>0.15</v>
      </c>
      <c r="K164" s="220">
        <f t="shared" si="37"/>
        <v>0.15</v>
      </c>
      <c r="L164" s="29"/>
      <c r="M164" s="20">
        <f t="shared" si="38"/>
        <v>2.2499999999999999E-2</v>
      </c>
      <c r="N164" s="20">
        <f t="shared" si="38"/>
        <v>2.2499999999999999E-2</v>
      </c>
      <c r="O164" s="20">
        <f t="shared" si="38"/>
        <v>2.2499999999999999E-2</v>
      </c>
    </row>
    <row r="165" spans="1:15">
      <c r="A165" s="24" t="str">
        <f>'Reverb-Er'!B14</f>
        <v>C1-3</v>
      </c>
      <c r="B165" s="100" t="str">
        <f>'Reverb-Er'!C14</f>
        <v>Uncertainty of the Network Analyzer</v>
      </c>
      <c r="C165" s="224">
        <f>'Reverb-Er'!D14</f>
        <v>0.2</v>
      </c>
      <c r="D165" s="224">
        <f>'Reverb-Er'!E14</f>
        <v>0.2</v>
      </c>
      <c r="E165" s="224">
        <f>'Reverb-Er'!F14</f>
        <v>0.2</v>
      </c>
      <c r="F165" s="24" t="str">
        <f>'Reverb-Er'!G14</f>
        <v>Gaussian</v>
      </c>
      <c r="G165" s="224">
        <f>'Reverb-Er'!H14</f>
        <v>1</v>
      </c>
      <c r="H165" s="6">
        <v>1</v>
      </c>
      <c r="I165" s="220">
        <f t="shared" si="37"/>
        <v>0.2</v>
      </c>
      <c r="J165" s="220">
        <f t="shared" si="37"/>
        <v>0.2</v>
      </c>
      <c r="K165" s="220">
        <f t="shared" si="37"/>
        <v>0.2</v>
      </c>
      <c r="L165" s="29"/>
      <c r="M165" s="20">
        <f t="shared" si="38"/>
        <v>4.0000000000000008E-2</v>
      </c>
      <c r="N165" s="20">
        <f t="shared" si="38"/>
        <v>4.0000000000000008E-2</v>
      </c>
      <c r="O165" s="20">
        <f t="shared" si="38"/>
        <v>4.0000000000000008E-2</v>
      </c>
    </row>
    <row r="166" spans="1:15">
      <c r="A166" s="24" t="str">
        <f>'Reverb-Er'!B15</f>
        <v>A6-5</v>
      </c>
      <c r="B166" s="100" t="str">
        <f>'Reverb-Er'!C15</f>
        <v>Influence of the reference antenna feed cable</v>
      </c>
      <c r="C166" s="224">
        <f>'Reverb-Er'!D15</f>
        <v>0.2</v>
      </c>
      <c r="D166" s="224">
        <f>'Reverb-Er'!E15</f>
        <v>0.2</v>
      </c>
      <c r="E166" s="224">
        <f>'Reverb-Er'!F15</f>
        <v>0.2</v>
      </c>
      <c r="F166" s="24" t="str">
        <f>'Reverb-Er'!G15</f>
        <v>Gaussian</v>
      </c>
      <c r="G166" s="224">
        <f>'Reverb-Er'!H15</f>
        <v>1</v>
      </c>
      <c r="H166" s="6">
        <v>1</v>
      </c>
      <c r="I166" s="220">
        <f t="shared" si="37"/>
        <v>0.2</v>
      </c>
      <c r="J166" s="220">
        <f t="shared" si="37"/>
        <v>0.2</v>
      </c>
      <c r="K166" s="220">
        <f t="shared" si="37"/>
        <v>0.2</v>
      </c>
      <c r="L166" s="29"/>
      <c r="M166" s="20">
        <f t="shared" si="38"/>
        <v>4.0000000000000008E-2</v>
      </c>
      <c r="N166" s="20">
        <f t="shared" si="38"/>
        <v>4.0000000000000008E-2</v>
      </c>
      <c r="O166" s="20">
        <f t="shared" si="38"/>
        <v>4.0000000000000008E-2</v>
      </c>
    </row>
    <row r="167" spans="1:15">
      <c r="A167" s="24" t="str">
        <f>'Reverb-Er'!B16</f>
        <v>A6-6</v>
      </c>
      <c r="B167" s="100" t="str">
        <f>'Reverb-Er'!C16</f>
        <v>Mean value estimation of transfer function</v>
      </c>
      <c r="C167" s="224">
        <f>'Reverb-Er'!D16</f>
        <v>0.27</v>
      </c>
      <c r="D167" s="224">
        <f>'Reverb-Er'!E16</f>
        <v>0.27</v>
      </c>
      <c r="E167" s="224">
        <f>'Reverb-Er'!F16</f>
        <v>0.27</v>
      </c>
      <c r="F167" s="24" t="str">
        <f>'Reverb-Er'!G16</f>
        <v>Gaussian</v>
      </c>
      <c r="G167" s="224">
        <f>'Reverb-Er'!H16</f>
        <v>1</v>
      </c>
      <c r="H167" s="6">
        <v>1</v>
      </c>
      <c r="I167" s="220">
        <f t="shared" si="37"/>
        <v>0.27</v>
      </c>
      <c r="J167" s="220">
        <f t="shared" si="37"/>
        <v>0.27</v>
      </c>
      <c r="K167" s="220">
        <f t="shared" si="37"/>
        <v>0.27</v>
      </c>
      <c r="L167" s="29"/>
      <c r="M167" s="20">
        <f t="shared" si="38"/>
        <v>7.2900000000000006E-2</v>
      </c>
      <c r="N167" s="20">
        <f t="shared" si="38"/>
        <v>7.2900000000000006E-2</v>
      </c>
      <c r="O167" s="20">
        <f t="shared" si="38"/>
        <v>7.2900000000000006E-2</v>
      </c>
    </row>
    <row r="168" spans="1:15">
      <c r="A168" s="24" t="str">
        <f>'Reverb-Er'!B17</f>
        <v>A6-7</v>
      </c>
      <c r="B168" s="100" t="str">
        <f>'Reverb-Er'!C17</f>
        <v>Uniformity of transfer function</v>
      </c>
      <c r="C168" s="224">
        <f>'Reverb-Er'!D17</f>
        <v>0.5</v>
      </c>
      <c r="D168" s="224">
        <f>'Reverb-Er'!E17</f>
        <v>0.5</v>
      </c>
      <c r="E168" s="224">
        <f>'Reverb-Er'!F17</f>
        <v>0.5</v>
      </c>
      <c r="F168" s="24" t="str">
        <f>'Reverb-Er'!G17</f>
        <v>Gaussian</v>
      </c>
      <c r="G168" s="224">
        <f>'Reverb-Er'!H17</f>
        <v>1</v>
      </c>
      <c r="H168" s="6">
        <v>1</v>
      </c>
      <c r="I168" s="220">
        <f t="shared" si="37"/>
        <v>0.5</v>
      </c>
      <c r="J168" s="220">
        <f t="shared" si="37"/>
        <v>0.5</v>
      </c>
      <c r="K168" s="220">
        <f t="shared" si="37"/>
        <v>0.5</v>
      </c>
      <c r="L168" s="29"/>
      <c r="M168" s="20">
        <f t="shared" si="38"/>
        <v>0.25</v>
      </c>
      <c r="N168" s="20">
        <f t="shared" si="38"/>
        <v>0.25</v>
      </c>
      <c r="O168" s="20">
        <f t="shared" si="38"/>
        <v>0.25</v>
      </c>
    </row>
    <row r="169" spans="1:15">
      <c r="A169" s="389" t="s">
        <v>31</v>
      </c>
      <c r="B169" s="389"/>
      <c r="C169" s="389"/>
      <c r="D169" s="389"/>
      <c r="E169" s="389"/>
      <c r="F169" s="389"/>
      <c r="G169" s="389"/>
      <c r="H169" s="389"/>
      <c r="I169" s="25">
        <f>M169</f>
        <v>0.71297498787358127</v>
      </c>
      <c r="J169" s="25">
        <f t="shared" ref="J169:K170" si="39">N169</f>
        <v>0.74587755921017851</v>
      </c>
      <c r="K169" s="25">
        <f t="shared" si="39"/>
        <v>0.74587755921017851</v>
      </c>
      <c r="L169" s="37"/>
      <c r="M169" s="43">
        <f>(SUM(M159:M168))^0.5</f>
        <v>0.71297498787358127</v>
      </c>
      <c r="N169" s="43">
        <f>(SUM(N159:N168))^0.5</f>
        <v>0.74587755921017851</v>
      </c>
      <c r="O169" s="43">
        <f>(SUM(O159:O168))^0.5</f>
        <v>0.74587755921017851</v>
      </c>
    </row>
    <row r="170" spans="1:15">
      <c r="A170" s="389" t="s">
        <v>32</v>
      </c>
      <c r="B170" s="389"/>
      <c r="C170" s="389"/>
      <c r="D170" s="389"/>
      <c r="E170" s="389"/>
      <c r="F170" s="389"/>
      <c r="G170" s="389"/>
      <c r="H170" s="389"/>
      <c r="I170" s="32">
        <f t="shared" ref="I170" si="40">M170</f>
        <v>1.3974309762322192</v>
      </c>
      <c r="J170" s="32">
        <f t="shared" si="39"/>
        <v>1.4619200160519499</v>
      </c>
      <c r="K170" s="32">
        <f t="shared" si="39"/>
        <v>1.4619200160519499</v>
      </c>
      <c r="L170" s="37"/>
      <c r="M170" s="43">
        <f>M169*1.96</f>
        <v>1.3974309762322192</v>
      </c>
      <c r="N170" s="43">
        <f>N169*1.96</f>
        <v>1.4619200160519499</v>
      </c>
      <c r="O170" s="43">
        <f>O169*1.96</f>
        <v>1.4619200160519499</v>
      </c>
    </row>
  </sheetData>
  <mergeCells count="81">
    <mergeCell ref="B1:B2"/>
    <mergeCell ref="C1:E1"/>
    <mergeCell ref="A40:H40"/>
    <mergeCell ref="A42:H42"/>
    <mergeCell ref="A69:H69"/>
    <mergeCell ref="A13:K13"/>
    <mergeCell ref="A16:J16"/>
    <mergeCell ref="A26:J26"/>
    <mergeCell ref="A43:H43"/>
    <mergeCell ref="A46:K46"/>
    <mergeCell ref="A41:H41"/>
    <mergeCell ref="A49:J49"/>
    <mergeCell ref="A56:J56"/>
    <mergeCell ref="A12:K12"/>
    <mergeCell ref="A45:K45"/>
    <mergeCell ref="M13:O15"/>
    <mergeCell ref="A14:A15"/>
    <mergeCell ref="B14:B15"/>
    <mergeCell ref="C14:E14"/>
    <mergeCell ref="F14:F15"/>
    <mergeCell ref="G14:G15"/>
    <mergeCell ref="H14:H15"/>
    <mergeCell ref="I14:K14"/>
    <mergeCell ref="M46:O48"/>
    <mergeCell ref="A47:A48"/>
    <mergeCell ref="B47:B48"/>
    <mergeCell ref="C47:E47"/>
    <mergeCell ref="F47:F48"/>
    <mergeCell ref="G47:G48"/>
    <mergeCell ref="H47:H48"/>
    <mergeCell ref="I47:K47"/>
    <mergeCell ref="M76:O78"/>
    <mergeCell ref="A77:A78"/>
    <mergeCell ref="B77:B78"/>
    <mergeCell ref="C77:E77"/>
    <mergeCell ref="F77:F78"/>
    <mergeCell ref="G77:G78"/>
    <mergeCell ref="H77:H78"/>
    <mergeCell ref="I77:K77"/>
    <mergeCell ref="A70:H70"/>
    <mergeCell ref="A71:H71"/>
    <mergeCell ref="A79:J79"/>
    <mergeCell ref="A105:J105"/>
    <mergeCell ref="A114:H114"/>
    <mergeCell ref="A72:H72"/>
    <mergeCell ref="A76:K76"/>
    <mergeCell ref="A75:K75"/>
    <mergeCell ref="A115:H115"/>
    <mergeCell ref="A116:H116"/>
    <mergeCell ref="A117:H117"/>
    <mergeCell ref="A118:K118"/>
    <mergeCell ref="A122:K122"/>
    <mergeCell ref="A121:K121"/>
    <mergeCell ref="M122:O124"/>
    <mergeCell ref="A123:A124"/>
    <mergeCell ref="B123:B124"/>
    <mergeCell ref="C123:E123"/>
    <mergeCell ref="F123:F124"/>
    <mergeCell ref="G123:G124"/>
    <mergeCell ref="H123:H124"/>
    <mergeCell ref="I123:K123"/>
    <mergeCell ref="A125:K125"/>
    <mergeCell ref="A134:K134"/>
    <mergeCell ref="A148:H148"/>
    <mergeCell ref="A149:H149"/>
    <mergeCell ref="A150:H150"/>
    <mergeCell ref="M155:O157"/>
    <mergeCell ref="A156:A157"/>
    <mergeCell ref="B156:B157"/>
    <mergeCell ref="C156:E156"/>
    <mergeCell ref="F156:F157"/>
    <mergeCell ref="G156:G157"/>
    <mergeCell ref="H156:H157"/>
    <mergeCell ref="I156:K156"/>
    <mergeCell ref="A158:J158"/>
    <mergeCell ref="A162:J162"/>
    <mergeCell ref="A169:H169"/>
    <mergeCell ref="A170:H170"/>
    <mergeCell ref="A151:H151"/>
    <mergeCell ref="A155:K155"/>
    <mergeCell ref="A154:K154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85" zoomScaleNormal="85" workbookViewId="0"/>
  </sheetViews>
  <sheetFormatPr defaultColWidth="9" defaultRowHeight="12"/>
  <cols>
    <col min="1" max="1" width="9.140625" style="48" bestFit="1" customWidth="1"/>
    <col min="2" max="2" width="36.28515625" style="73" customWidth="1"/>
    <col min="3" max="5" width="10.28515625" style="62" bestFit="1" customWidth="1"/>
    <col min="6" max="6" width="9" style="62"/>
    <col min="7" max="7" width="7.42578125" style="62" customWidth="1"/>
    <col min="8" max="10" width="9.140625" style="62" bestFit="1" customWidth="1"/>
    <col min="11" max="14" width="9" style="46"/>
    <col min="15" max="15" width="3.5703125" style="46" customWidth="1"/>
    <col min="16" max="16" width="29.42578125" style="46" customWidth="1"/>
    <col min="17" max="16384" width="9" style="46"/>
  </cols>
  <sheetData>
    <row r="1" spans="1:16">
      <c r="P1" s="204" t="s">
        <v>443</v>
      </c>
    </row>
    <row r="2" spans="1:16">
      <c r="B2" s="350" t="s">
        <v>173</v>
      </c>
      <c r="C2" s="351"/>
      <c r="D2" s="351"/>
      <c r="E2" s="351"/>
      <c r="F2" s="351"/>
      <c r="G2" s="351"/>
      <c r="H2" s="351"/>
      <c r="I2" s="351"/>
      <c r="J2" s="352"/>
      <c r="P2" s="205"/>
    </row>
    <row r="3" spans="1:16" ht="23.25" customHeight="1">
      <c r="A3" s="356" t="s">
        <v>213</v>
      </c>
      <c r="B3" s="354" t="s">
        <v>125</v>
      </c>
      <c r="C3" s="353" t="s">
        <v>128</v>
      </c>
      <c r="D3" s="353"/>
      <c r="E3" s="353"/>
      <c r="F3" s="353" t="s">
        <v>127</v>
      </c>
      <c r="G3" s="358" t="s">
        <v>423</v>
      </c>
      <c r="H3" s="353" t="s">
        <v>126</v>
      </c>
      <c r="I3" s="353"/>
      <c r="J3" s="353"/>
      <c r="P3" s="205"/>
    </row>
    <row r="4" spans="1:16" ht="24.75" thickBot="1">
      <c r="A4" s="356"/>
      <c r="B4" s="354"/>
      <c r="C4" s="172" t="s">
        <v>508</v>
      </c>
      <c r="D4" s="173" t="s">
        <v>507</v>
      </c>
      <c r="E4" s="174" t="s">
        <v>509</v>
      </c>
      <c r="F4" s="353"/>
      <c r="G4" s="359"/>
      <c r="H4" s="172" t="s">
        <v>508</v>
      </c>
      <c r="I4" s="173" t="s">
        <v>507</v>
      </c>
      <c r="J4" s="174" t="s">
        <v>509</v>
      </c>
      <c r="P4" s="205"/>
    </row>
    <row r="5" spans="1:16" ht="24">
      <c r="A5" s="48" t="s">
        <v>306</v>
      </c>
      <c r="B5" s="72" t="s">
        <v>219</v>
      </c>
      <c r="C5" s="47">
        <f t="shared" ref="C5:E10" si="0">H5*$G5</f>
        <v>0.14000000000000001</v>
      </c>
      <c r="D5" s="47">
        <f t="shared" si="0"/>
        <v>0.26</v>
      </c>
      <c r="E5" s="47">
        <f t="shared" si="0"/>
        <v>0.26</v>
      </c>
      <c r="F5" s="26" t="s">
        <v>12</v>
      </c>
      <c r="G5" s="26">
        <v>1</v>
      </c>
      <c r="H5" s="26">
        <v>0.14000000000000001</v>
      </c>
      <c r="I5" s="26">
        <v>0.26</v>
      </c>
      <c r="J5" s="26">
        <v>0.26</v>
      </c>
      <c r="P5" s="205"/>
    </row>
    <row r="6" spans="1:16">
      <c r="A6" s="48" t="s">
        <v>307</v>
      </c>
      <c r="B6" s="72" t="s">
        <v>220</v>
      </c>
      <c r="C6" s="47">
        <f t="shared" si="0"/>
        <v>0.46</v>
      </c>
      <c r="D6" s="47">
        <f t="shared" si="0"/>
        <v>0.46</v>
      </c>
      <c r="E6" s="47">
        <f t="shared" si="0"/>
        <v>0.46</v>
      </c>
      <c r="F6" s="26" t="s">
        <v>12</v>
      </c>
      <c r="G6" s="26">
        <v>1</v>
      </c>
      <c r="H6" s="26">
        <v>0.46</v>
      </c>
      <c r="I6" s="26">
        <v>0.46</v>
      </c>
      <c r="J6" s="26">
        <v>0.46</v>
      </c>
      <c r="P6" s="205"/>
    </row>
    <row r="7" spans="1:16" ht="12.75">
      <c r="A7" s="48" t="s">
        <v>308</v>
      </c>
      <c r="B7" s="22" t="s">
        <v>25</v>
      </c>
      <c r="C7" s="47">
        <f t="shared" si="0"/>
        <v>0.13</v>
      </c>
      <c r="D7" s="47">
        <f t="shared" si="0"/>
        <v>0.2</v>
      </c>
      <c r="E7" s="47">
        <f t="shared" si="0"/>
        <v>0.2</v>
      </c>
      <c r="F7" s="26" t="s">
        <v>12</v>
      </c>
      <c r="G7" s="26">
        <v>1</v>
      </c>
      <c r="H7" s="26">
        <v>0.13</v>
      </c>
      <c r="I7" s="26">
        <v>0.2</v>
      </c>
      <c r="J7" s="26">
        <v>0.2</v>
      </c>
      <c r="P7" s="205"/>
    </row>
    <row r="8" spans="1:16" ht="24.75">
      <c r="A8" s="48" t="s">
        <v>309</v>
      </c>
      <c r="B8" s="22" t="s">
        <v>517</v>
      </c>
      <c r="C8" s="239">
        <f t="shared" si="0"/>
        <v>0.50229473419497439</v>
      </c>
      <c r="D8" s="239">
        <f t="shared" si="0"/>
        <v>0.4330127018922193</v>
      </c>
      <c r="E8" s="239">
        <f t="shared" si="0"/>
        <v>0.4330127018922193</v>
      </c>
      <c r="F8" s="26" t="s">
        <v>9</v>
      </c>
      <c r="G8" s="26">
        <f>3^0.5</f>
        <v>1.7320508075688772</v>
      </c>
      <c r="H8" s="26">
        <v>0.28999999999999998</v>
      </c>
      <c r="I8" s="26">
        <v>0.25</v>
      </c>
      <c r="J8" s="26">
        <v>0.25</v>
      </c>
      <c r="P8" s="205"/>
    </row>
    <row r="9" spans="1:16">
      <c r="A9" s="48" t="s">
        <v>310</v>
      </c>
      <c r="B9" s="72" t="s">
        <v>538</v>
      </c>
      <c r="C9" s="47">
        <f t="shared" si="0"/>
        <v>0.41</v>
      </c>
      <c r="D9" s="47">
        <f t="shared" si="0"/>
        <v>0.74</v>
      </c>
      <c r="E9" s="47">
        <f t="shared" si="0"/>
        <v>0.8</v>
      </c>
      <c r="F9" s="26" t="s">
        <v>12</v>
      </c>
      <c r="G9" s="26">
        <v>1</v>
      </c>
      <c r="H9" s="68">
        <v>0.41</v>
      </c>
      <c r="I9" s="68">
        <v>0.74</v>
      </c>
      <c r="J9" s="121">
        <v>0.8</v>
      </c>
      <c r="P9" s="205"/>
    </row>
    <row r="10" spans="1:16">
      <c r="A10" s="48" t="s">
        <v>311</v>
      </c>
      <c r="B10" s="72" t="s">
        <v>537</v>
      </c>
      <c r="C10" s="47">
        <f t="shared" si="0"/>
        <v>0.2</v>
      </c>
      <c r="D10" s="47">
        <f t="shared" si="0"/>
        <v>0.2</v>
      </c>
      <c r="E10" s="47">
        <f t="shared" si="0"/>
        <v>0.2</v>
      </c>
      <c r="F10" s="26" t="s">
        <v>12</v>
      </c>
      <c r="G10" s="26">
        <v>1</v>
      </c>
      <c r="H10" s="68">
        <v>0.2</v>
      </c>
      <c r="I10" s="68">
        <v>0.2</v>
      </c>
      <c r="J10" s="68">
        <v>0.2</v>
      </c>
      <c r="P10" s="205"/>
    </row>
    <row r="11" spans="1:16">
      <c r="F11" s="27"/>
      <c r="G11" s="27"/>
      <c r="H11" s="71"/>
      <c r="I11" s="71"/>
      <c r="J11" s="71"/>
      <c r="P11" s="205"/>
    </row>
    <row r="12" spans="1:16">
      <c r="F12" s="27"/>
      <c r="G12" s="27"/>
      <c r="H12" s="71"/>
      <c r="I12" s="71"/>
      <c r="J12" s="71"/>
      <c r="P12" s="205"/>
    </row>
    <row r="13" spans="1:16">
      <c r="A13" s="47"/>
      <c r="B13" s="360" t="s">
        <v>431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P13" s="205"/>
    </row>
    <row r="14" spans="1:16" ht="12" customHeight="1">
      <c r="A14" s="357" t="s">
        <v>213</v>
      </c>
      <c r="B14" s="354" t="s">
        <v>125</v>
      </c>
      <c r="C14" s="353" t="s">
        <v>128</v>
      </c>
      <c r="D14" s="353"/>
      <c r="E14" s="353"/>
      <c r="F14" s="353"/>
      <c r="G14" s="353"/>
      <c r="H14" s="353" t="s">
        <v>127</v>
      </c>
      <c r="I14" s="358" t="s">
        <v>423</v>
      </c>
      <c r="J14" s="353" t="s">
        <v>126</v>
      </c>
      <c r="K14" s="353"/>
      <c r="L14" s="353"/>
      <c r="M14" s="353"/>
      <c r="N14" s="353"/>
      <c r="P14" s="205"/>
    </row>
    <row r="15" spans="1:16" ht="24.75" thickBot="1">
      <c r="A15" s="357"/>
      <c r="B15" s="354"/>
      <c r="C15" s="172" t="s">
        <v>512</v>
      </c>
      <c r="D15" s="26" t="s">
        <v>513</v>
      </c>
      <c r="E15" s="26" t="s">
        <v>514</v>
      </c>
      <c r="F15" s="26" t="s">
        <v>515</v>
      </c>
      <c r="G15" s="26" t="s">
        <v>516</v>
      </c>
      <c r="H15" s="353"/>
      <c r="I15" s="359"/>
      <c r="J15" s="172" t="s">
        <v>512</v>
      </c>
      <c r="K15" s="26" t="s">
        <v>513</v>
      </c>
      <c r="L15" s="26" t="s">
        <v>514</v>
      </c>
      <c r="M15" s="26" t="s">
        <v>515</v>
      </c>
      <c r="N15" s="26" t="s">
        <v>516</v>
      </c>
      <c r="P15" s="205"/>
    </row>
    <row r="16" spans="1:16" ht="12" customHeight="1">
      <c r="A16" s="47" t="s">
        <v>422</v>
      </c>
      <c r="B16" s="72" t="s">
        <v>219</v>
      </c>
      <c r="C16" s="68">
        <v>0.14000000000000001</v>
      </c>
      <c r="D16" s="68">
        <v>0.26</v>
      </c>
      <c r="E16" s="68">
        <v>0.26</v>
      </c>
      <c r="F16" s="26">
        <v>0.37</v>
      </c>
      <c r="G16" s="68">
        <v>0.37</v>
      </c>
      <c r="H16" s="26" t="s">
        <v>12</v>
      </c>
      <c r="I16" s="26">
        <v>1</v>
      </c>
      <c r="J16" s="47">
        <f>C16/$I16</f>
        <v>0.14000000000000001</v>
      </c>
      <c r="K16" s="47">
        <f>D16/$I16</f>
        <v>0.26</v>
      </c>
      <c r="L16" s="47">
        <f>E16/$I16</f>
        <v>0.26</v>
      </c>
      <c r="M16" s="47">
        <f>F16/$I16</f>
        <v>0.37</v>
      </c>
      <c r="N16" s="47">
        <f>G16/$I16</f>
        <v>0.37</v>
      </c>
      <c r="P16" s="205"/>
    </row>
    <row r="17" spans="1:16" ht="12.75">
      <c r="A17" s="47" t="s">
        <v>308</v>
      </c>
      <c r="B17" s="22" t="s">
        <v>25</v>
      </c>
      <c r="C17" s="47">
        <v>0.13</v>
      </c>
      <c r="D17" s="47">
        <v>0.2</v>
      </c>
      <c r="E17" s="47">
        <v>0.2</v>
      </c>
      <c r="F17" s="68">
        <v>0.2</v>
      </c>
      <c r="G17" s="68">
        <v>0.2</v>
      </c>
      <c r="H17" s="26" t="s">
        <v>12</v>
      </c>
      <c r="I17" s="26">
        <v>1</v>
      </c>
      <c r="J17" s="47">
        <f t="shared" ref="J17:N17" si="1">C17/$I17</f>
        <v>0.13</v>
      </c>
      <c r="K17" s="47">
        <f t="shared" si="1"/>
        <v>0.2</v>
      </c>
      <c r="L17" s="47">
        <f t="shared" si="1"/>
        <v>0.2</v>
      </c>
      <c r="M17" s="47">
        <f t="shared" si="1"/>
        <v>0.2</v>
      </c>
      <c r="N17" s="47">
        <f t="shared" si="1"/>
        <v>0.2</v>
      </c>
      <c r="P17" s="205"/>
    </row>
    <row r="18" spans="1:16">
      <c r="P18" s="205"/>
    </row>
    <row r="19" spans="1:16">
      <c r="F19" s="27"/>
      <c r="G19" s="27"/>
      <c r="H19" s="71"/>
      <c r="I19" s="71"/>
      <c r="J19" s="71"/>
      <c r="P19" s="205"/>
    </row>
    <row r="20" spans="1:16">
      <c r="A20" s="355" t="s">
        <v>172</v>
      </c>
      <c r="B20" s="355"/>
      <c r="C20" s="355"/>
      <c r="D20" s="355"/>
      <c r="E20" s="355"/>
      <c r="F20" s="355"/>
      <c r="G20" s="355"/>
      <c r="H20" s="355"/>
      <c r="I20" s="355"/>
      <c r="J20" s="355"/>
      <c r="P20" s="205"/>
    </row>
    <row r="21" spans="1:16" ht="12" customHeight="1">
      <c r="A21" s="47"/>
      <c r="B21" s="354" t="s">
        <v>125</v>
      </c>
      <c r="C21" s="353" t="s">
        <v>128</v>
      </c>
      <c r="D21" s="353"/>
      <c r="E21" s="353"/>
      <c r="F21" s="353" t="s">
        <v>127</v>
      </c>
      <c r="G21" s="358" t="s">
        <v>423</v>
      </c>
      <c r="H21" s="353" t="s">
        <v>126</v>
      </c>
      <c r="I21" s="353"/>
      <c r="J21" s="353"/>
      <c r="P21" s="205"/>
    </row>
    <row r="22" spans="1:16" ht="24.75" thickBot="1">
      <c r="A22" s="47"/>
      <c r="B22" s="354"/>
      <c r="C22" s="172" t="s">
        <v>508</v>
      </c>
      <c r="D22" s="173" t="s">
        <v>507</v>
      </c>
      <c r="E22" s="174" t="s">
        <v>509</v>
      </c>
      <c r="F22" s="353"/>
      <c r="G22" s="359"/>
      <c r="H22" s="172" t="s">
        <v>508</v>
      </c>
      <c r="I22" s="173" t="s">
        <v>507</v>
      </c>
      <c r="J22" s="174" t="s">
        <v>509</v>
      </c>
      <c r="P22" s="205"/>
    </row>
    <row r="23" spans="1:16">
      <c r="A23" s="47" t="s">
        <v>322</v>
      </c>
      <c r="B23" s="120" t="s">
        <v>320</v>
      </c>
      <c r="C23" s="239">
        <f t="shared" ref="C23:E24" si="2">H23*$G23</f>
        <v>0.41</v>
      </c>
      <c r="D23" s="239">
        <f t="shared" si="2"/>
        <v>0.56000000000000005</v>
      </c>
      <c r="E23" s="239">
        <f t="shared" si="2"/>
        <v>0.56000000000000005</v>
      </c>
      <c r="F23" s="26" t="s">
        <v>12</v>
      </c>
      <c r="G23" s="26">
        <v>1</v>
      </c>
      <c r="H23" s="240">
        <v>0.41</v>
      </c>
      <c r="I23" s="240">
        <v>0.56000000000000005</v>
      </c>
      <c r="J23" s="240">
        <v>0.56000000000000005</v>
      </c>
      <c r="P23" s="205"/>
    </row>
    <row r="24" spans="1:16" ht="12" customHeight="1">
      <c r="A24" s="47" t="s">
        <v>321</v>
      </c>
      <c r="B24" s="120" t="s">
        <v>147</v>
      </c>
      <c r="C24" s="239">
        <f t="shared" si="2"/>
        <v>0.2</v>
      </c>
      <c r="D24" s="239">
        <f t="shared" si="2"/>
        <v>0.2</v>
      </c>
      <c r="E24" s="239">
        <f t="shared" si="2"/>
        <v>0.2</v>
      </c>
      <c r="F24" s="26" t="s">
        <v>12</v>
      </c>
      <c r="G24" s="26">
        <v>1</v>
      </c>
      <c r="H24" s="239">
        <v>0.2</v>
      </c>
      <c r="I24" s="239">
        <v>0.2</v>
      </c>
      <c r="J24" s="239">
        <v>0.2</v>
      </c>
      <c r="P24" s="205"/>
    </row>
    <row r="25" spans="1:16" ht="24">
      <c r="A25" s="47" t="s">
        <v>526</v>
      </c>
      <c r="B25" s="120" t="s">
        <v>178</v>
      </c>
      <c r="C25" s="239">
        <f t="shared" ref="C25" si="3">H25*$G25</f>
        <v>1.02</v>
      </c>
      <c r="D25" s="239">
        <f t="shared" ref="D25:E25" si="4">I25*$G25</f>
        <v>1.28</v>
      </c>
      <c r="E25" s="239">
        <f t="shared" si="4"/>
        <v>1.53</v>
      </c>
      <c r="F25" s="47" t="s">
        <v>100</v>
      </c>
      <c r="G25" s="47">
        <v>1</v>
      </c>
      <c r="H25" s="239">
        <v>1.02</v>
      </c>
      <c r="I25" s="239">
        <v>1.28</v>
      </c>
      <c r="J25" s="239">
        <v>1.53</v>
      </c>
      <c r="P25" s="205"/>
    </row>
    <row r="26" spans="1:16">
      <c r="P26" s="205"/>
    </row>
    <row r="27" spans="1:16" ht="12" customHeight="1">
      <c r="A27" s="355" t="s">
        <v>171</v>
      </c>
      <c r="B27" s="355"/>
      <c r="C27" s="355"/>
      <c r="D27" s="355"/>
      <c r="E27" s="355"/>
      <c r="F27" s="355"/>
      <c r="G27" s="355"/>
      <c r="H27" s="355"/>
      <c r="I27" s="355"/>
      <c r="J27" s="355"/>
      <c r="P27" s="205"/>
    </row>
    <row r="28" spans="1:16" ht="12" customHeight="1">
      <c r="A28" s="47"/>
      <c r="B28" s="354" t="s">
        <v>125</v>
      </c>
      <c r="C28" s="353" t="s">
        <v>128</v>
      </c>
      <c r="D28" s="353"/>
      <c r="E28" s="353"/>
      <c r="F28" s="353" t="s">
        <v>127</v>
      </c>
      <c r="G28" s="358" t="s">
        <v>423</v>
      </c>
      <c r="H28" s="353" t="s">
        <v>126</v>
      </c>
      <c r="I28" s="353"/>
      <c r="J28" s="353"/>
      <c r="P28" s="205"/>
    </row>
    <row r="29" spans="1:16" ht="23.25" thickBot="1">
      <c r="A29" s="47"/>
      <c r="B29" s="354"/>
      <c r="C29" s="123" t="s">
        <v>162</v>
      </c>
      <c r="D29" s="123" t="s">
        <v>163</v>
      </c>
      <c r="E29" s="123" t="s">
        <v>355</v>
      </c>
      <c r="F29" s="353"/>
      <c r="G29" s="359"/>
      <c r="H29" s="123" t="s">
        <v>162</v>
      </c>
      <c r="I29" s="123" t="s">
        <v>163</v>
      </c>
      <c r="J29" s="123" t="s">
        <v>355</v>
      </c>
      <c r="P29" s="205"/>
    </row>
    <row r="30" spans="1:16" ht="12" customHeight="1">
      <c r="A30" s="47" t="s">
        <v>524</v>
      </c>
      <c r="B30" s="72" t="s">
        <v>527</v>
      </c>
      <c r="C30" s="47">
        <v>1</v>
      </c>
      <c r="D30" s="47">
        <v>2</v>
      </c>
      <c r="E30" s="47">
        <v>2</v>
      </c>
      <c r="F30" s="26" t="s">
        <v>12</v>
      </c>
      <c r="G30" s="26">
        <v>1</v>
      </c>
      <c r="H30" s="47">
        <f>C30/$G30</f>
        <v>1</v>
      </c>
      <c r="I30" s="47">
        <f t="shared" ref="I30:I31" si="5">D30/$G30</f>
        <v>2</v>
      </c>
      <c r="J30" s="47">
        <f t="shared" ref="J30:J31" si="6">E30/$G30</f>
        <v>2</v>
      </c>
      <c r="P30" s="205"/>
    </row>
    <row r="31" spans="1:16" ht="24">
      <c r="A31" s="47" t="s">
        <v>525</v>
      </c>
      <c r="B31" s="72" t="s">
        <v>528</v>
      </c>
      <c r="C31" s="47">
        <v>1</v>
      </c>
      <c r="D31" s="47">
        <v>2</v>
      </c>
      <c r="E31" s="47">
        <v>2</v>
      </c>
      <c r="F31" s="26" t="s">
        <v>12</v>
      </c>
      <c r="G31" s="26">
        <v>1</v>
      </c>
      <c r="H31" s="47">
        <f t="shared" ref="H31" si="7">C31/$G31</f>
        <v>1</v>
      </c>
      <c r="I31" s="47">
        <f t="shared" si="5"/>
        <v>2</v>
      </c>
      <c r="J31" s="47">
        <f t="shared" si="6"/>
        <v>2</v>
      </c>
      <c r="P31" s="205"/>
    </row>
    <row r="32" spans="1:16">
      <c r="A32" s="46"/>
      <c r="B32" s="46"/>
      <c r="C32" s="46"/>
      <c r="D32" s="46"/>
      <c r="E32" s="46"/>
      <c r="F32" s="46"/>
      <c r="G32" s="46"/>
      <c r="H32" s="46"/>
      <c r="I32" s="46"/>
      <c r="J32" s="46"/>
      <c r="P32" s="205"/>
    </row>
  </sheetData>
  <mergeCells count="26">
    <mergeCell ref="G28:G29"/>
    <mergeCell ref="B28:B29"/>
    <mergeCell ref="H28:J28"/>
    <mergeCell ref="F28:F29"/>
    <mergeCell ref="C28:E28"/>
    <mergeCell ref="A27:J27"/>
    <mergeCell ref="B14:B15"/>
    <mergeCell ref="H14:H15"/>
    <mergeCell ref="I14:I15"/>
    <mergeCell ref="G21:G22"/>
    <mergeCell ref="B2:J2"/>
    <mergeCell ref="H3:J3"/>
    <mergeCell ref="C3:E3"/>
    <mergeCell ref="B21:B22"/>
    <mergeCell ref="H21:J21"/>
    <mergeCell ref="F21:F22"/>
    <mergeCell ref="C21:E21"/>
    <mergeCell ref="B3:B4"/>
    <mergeCell ref="F3:F4"/>
    <mergeCell ref="A20:J20"/>
    <mergeCell ref="A3:A4"/>
    <mergeCell ref="A14:A15"/>
    <mergeCell ref="G3:G4"/>
    <mergeCell ref="B13:N13"/>
    <mergeCell ref="C14:G14"/>
    <mergeCell ref="J14:N14"/>
  </mergeCells>
  <phoneticPr fontId="7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zoomScaleNormal="100" workbookViewId="0">
      <selection activeCell="B1" sqref="B1:E5"/>
    </sheetView>
  </sheetViews>
  <sheetFormatPr defaultColWidth="9.140625" defaultRowHeight="11.25"/>
  <cols>
    <col min="1" max="1" width="8.140625" style="125" customWidth="1"/>
    <col min="2" max="2" width="27.5703125" style="53" customWidth="1"/>
    <col min="3" max="5" width="5.42578125" style="258" customWidth="1"/>
    <col min="6" max="6" width="9.28515625" style="125" bestFit="1" customWidth="1"/>
    <col min="7" max="7" width="6.42578125" style="258" customWidth="1"/>
    <col min="8" max="8" width="4.28515625" style="125" customWidth="1"/>
    <col min="9" max="11" width="6.140625" style="258" customWidth="1"/>
    <col min="12" max="12" width="7.7109375" style="127" customWidth="1"/>
    <col min="13" max="13" width="6.28515625" style="125" customWidth="1"/>
    <col min="14" max="15" width="7.7109375" style="125" customWidth="1"/>
    <col min="16" max="16" width="3" style="125" customWidth="1"/>
    <col min="17" max="17" width="3.85546875" style="53" customWidth="1"/>
    <col min="18" max="19" width="3.85546875" style="125" customWidth="1"/>
    <col min="20" max="21" width="5.42578125" style="125" customWidth="1"/>
    <col min="22" max="22" width="2.85546875" style="125" customWidth="1"/>
    <col min="23" max="23" width="36" style="125" customWidth="1"/>
    <col min="24" max="16384" width="9.140625" style="125"/>
  </cols>
  <sheetData>
    <row r="1" spans="1:23">
      <c r="B1" s="441"/>
      <c r="C1" s="442" t="s">
        <v>131</v>
      </c>
      <c r="D1" s="442"/>
      <c r="E1" s="442"/>
      <c r="L1" s="125"/>
      <c r="O1" s="127"/>
      <c r="Q1" s="125"/>
      <c r="T1" s="53"/>
      <c r="W1" s="204" t="s">
        <v>443</v>
      </c>
    </row>
    <row r="2" spans="1:23" ht="45.75" thickBot="1">
      <c r="B2" s="441"/>
      <c r="C2" s="257" t="s">
        <v>162</v>
      </c>
      <c r="D2" s="257" t="s">
        <v>163</v>
      </c>
      <c r="E2" s="257" t="s">
        <v>354</v>
      </c>
      <c r="L2" s="125"/>
      <c r="O2" s="127"/>
      <c r="Q2" s="125"/>
      <c r="T2" s="53"/>
      <c r="W2" s="205"/>
    </row>
    <row r="3" spans="1:23">
      <c r="B3" s="106" t="str">
        <f>A9</f>
        <v>General Directional Chamber</v>
      </c>
      <c r="C3" s="51">
        <f>I42</f>
        <v>2.2939174643681786</v>
      </c>
      <c r="D3" s="51">
        <f>J42</f>
        <v>4.1357888888739627</v>
      </c>
      <c r="E3" s="51">
        <f>K42</f>
        <v>4.1357888888739627</v>
      </c>
      <c r="L3" s="125"/>
      <c r="P3" s="127"/>
      <c r="Q3" s="125"/>
      <c r="W3" s="205"/>
    </row>
    <row r="4" spans="1:23">
      <c r="B4" s="106" t="s">
        <v>159</v>
      </c>
      <c r="C4" s="52">
        <f>MAX(K62:L62)</f>
        <v>3.2894927835964825</v>
      </c>
      <c r="D4" s="52">
        <f>MAX(M62:N62)</f>
        <v>3.3762576402480504</v>
      </c>
      <c r="E4" s="132">
        <f>MAX(M62:P62)</f>
        <v>3.3762576402480504</v>
      </c>
      <c r="L4" s="125"/>
      <c r="P4" s="127"/>
      <c r="Q4" s="125"/>
      <c r="W4" s="205"/>
    </row>
    <row r="5" spans="1:23">
      <c r="B5" s="133" t="str">
        <f>EIRP!B9</f>
        <v>Common maximum accepted test system uncertainty</v>
      </c>
      <c r="C5" s="63">
        <v>2.2999999999999998</v>
      </c>
      <c r="D5" s="63">
        <v>4.2</v>
      </c>
      <c r="E5" s="51">
        <v>4.2</v>
      </c>
      <c r="L5" s="125"/>
      <c r="P5" s="127"/>
      <c r="Q5" s="125"/>
      <c r="W5" s="205"/>
    </row>
    <row r="6" spans="1:23">
      <c r="B6" s="134"/>
      <c r="C6" s="65"/>
      <c r="D6" s="65"/>
      <c r="E6" s="233"/>
      <c r="L6" s="125"/>
      <c r="P6" s="127"/>
      <c r="Q6" s="125"/>
      <c r="W6" s="209"/>
    </row>
    <row r="7" spans="1:23">
      <c r="B7" s="134"/>
      <c r="C7" s="65"/>
      <c r="D7" s="65"/>
      <c r="E7" s="233"/>
      <c r="L7" s="125"/>
      <c r="P7" s="127"/>
      <c r="Q7" s="125"/>
      <c r="W7" s="209"/>
    </row>
    <row r="8" spans="1:23">
      <c r="A8" s="445" t="s">
        <v>496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125"/>
      <c r="P8" s="127"/>
      <c r="Q8" s="125"/>
      <c r="W8" s="205"/>
    </row>
    <row r="9" spans="1:23">
      <c r="A9" s="443" t="s">
        <v>161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N9" s="127"/>
      <c r="O9" s="127"/>
      <c r="P9" s="127"/>
      <c r="Q9" s="444" t="s">
        <v>103</v>
      </c>
      <c r="R9" s="444"/>
      <c r="S9" s="444"/>
      <c r="W9" s="205"/>
    </row>
    <row r="10" spans="1:23">
      <c r="A10" s="382" t="s">
        <v>0</v>
      </c>
      <c r="B10" s="400" t="s">
        <v>1</v>
      </c>
      <c r="C10" s="383" t="s">
        <v>2</v>
      </c>
      <c r="D10" s="383"/>
      <c r="E10" s="383"/>
      <c r="F10" s="382" t="s">
        <v>3</v>
      </c>
      <c r="G10" s="383" t="s">
        <v>4</v>
      </c>
      <c r="H10" s="391" t="s">
        <v>5</v>
      </c>
      <c r="I10" s="384" t="s">
        <v>6</v>
      </c>
      <c r="J10" s="384"/>
      <c r="K10" s="384"/>
      <c r="L10" s="3"/>
      <c r="N10" s="3"/>
      <c r="O10" s="3"/>
      <c r="P10" s="34"/>
      <c r="Q10" s="444"/>
      <c r="R10" s="444"/>
      <c r="S10" s="444"/>
      <c r="W10" s="205"/>
    </row>
    <row r="11" spans="1:23" s="130" customFormat="1" ht="45.75" thickBot="1">
      <c r="A11" s="382"/>
      <c r="B11" s="400"/>
      <c r="C11" s="257" t="s">
        <v>162</v>
      </c>
      <c r="D11" s="257" t="s">
        <v>163</v>
      </c>
      <c r="E11" s="257" t="s">
        <v>355</v>
      </c>
      <c r="F11" s="382"/>
      <c r="G11" s="383"/>
      <c r="H11" s="391"/>
      <c r="I11" s="257" t="s">
        <v>162</v>
      </c>
      <c r="J11" s="257" t="s">
        <v>163</v>
      </c>
      <c r="K11" s="257" t="s">
        <v>356</v>
      </c>
      <c r="L11" s="128"/>
      <c r="N11" s="128"/>
      <c r="O11" s="128"/>
      <c r="P11" s="129"/>
      <c r="Q11" s="444"/>
      <c r="R11" s="444"/>
      <c r="S11" s="444"/>
      <c r="W11" s="205"/>
    </row>
    <row r="12" spans="1:23">
      <c r="A12" s="382" t="s">
        <v>7</v>
      </c>
      <c r="B12" s="382"/>
      <c r="C12" s="382"/>
      <c r="D12" s="382"/>
      <c r="E12" s="382"/>
      <c r="F12" s="382"/>
      <c r="G12" s="382"/>
      <c r="H12" s="382"/>
      <c r="I12" s="382"/>
      <c r="J12" s="382"/>
      <c r="K12" s="238"/>
      <c r="L12" s="79"/>
      <c r="N12" s="79"/>
      <c r="O12" s="79"/>
      <c r="P12" s="135"/>
      <c r="Q12" s="19"/>
      <c r="R12" s="19"/>
      <c r="S12" s="19"/>
      <c r="W12" s="205"/>
    </row>
    <row r="13" spans="1:23" ht="22.5">
      <c r="A13" s="16" t="str">
        <f>'Gen-Er'!B5</f>
        <v>A5-1</v>
      </c>
      <c r="B13" s="99" t="str">
        <f>'Gen-Er'!C5</f>
        <v>Positioning misalignment between the AAS BS and the reference antenna</v>
      </c>
      <c r="C13" s="222">
        <f>'Gen-Er'!D5</f>
        <v>0.03</v>
      </c>
      <c r="D13" s="222">
        <f>'Gen-Er'!E5</f>
        <v>0.03</v>
      </c>
      <c r="E13" s="222">
        <f>'Gen-Er'!F5</f>
        <v>0.03</v>
      </c>
      <c r="F13" s="16" t="str">
        <f>'Gen-Er'!G5</f>
        <v>Rectangular</v>
      </c>
      <c r="G13" s="222">
        <f>'Gen-Er'!H5</f>
        <v>1.7320508075688772</v>
      </c>
      <c r="H13" s="136">
        <v>1</v>
      </c>
      <c r="I13" s="7">
        <f>C13/$G13</f>
        <v>1.7320508075688773E-2</v>
      </c>
      <c r="J13" s="7">
        <f t="shared" ref="J13:K28" si="0">D13/$G13</f>
        <v>1.7320508075688773E-2</v>
      </c>
      <c r="K13" s="7">
        <f t="shared" si="0"/>
        <v>1.7320508075688773E-2</v>
      </c>
      <c r="L13" s="137"/>
      <c r="N13" s="137"/>
      <c r="O13" s="137"/>
      <c r="P13" s="138"/>
      <c r="Q13" s="20">
        <f t="shared" ref="Q13:Q38" si="1">I13^2</f>
        <v>3.0000000000000003E-4</v>
      </c>
      <c r="R13" s="20">
        <f t="shared" ref="R13:R38" si="2">J13^2</f>
        <v>3.0000000000000003E-4</v>
      </c>
      <c r="S13" s="20">
        <f t="shared" ref="S13:S38" si="3">K13^2</f>
        <v>3.0000000000000003E-4</v>
      </c>
      <c r="W13" s="205"/>
    </row>
    <row r="14" spans="1:23" ht="22.5">
      <c r="A14" s="16" t="str">
        <f>'Gen-Er'!B6</f>
        <v>A5-2</v>
      </c>
      <c r="B14" s="99" t="str">
        <f>'Gen-Er'!C6</f>
        <v>Pointing misalignment between the AAS BS and the receiving antenna</v>
      </c>
      <c r="C14" s="222">
        <f>'Gen-Er'!D6</f>
        <v>0</v>
      </c>
      <c r="D14" s="222">
        <f>'Gen-Er'!E6</f>
        <v>0</v>
      </c>
      <c r="E14" s="222">
        <f>'Gen-Er'!F6</f>
        <v>0</v>
      </c>
      <c r="F14" s="16" t="str">
        <f>'Gen-Er'!G6</f>
        <v>Rectangular</v>
      </c>
      <c r="G14" s="222">
        <f>'Gen-Er'!H6</f>
        <v>1.7320508075688772</v>
      </c>
      <c r="H14" s="136">
        <v>1</v>
      </c>
      <c r="I14" s="7">
        <f t="shared" ref="I14:I21" si="4">C14/$G14</f>
        <v>0</v>
      </c>
      <c r="J14" s="7">
        <f t="shared" si="0"/>
        <v>0</v>
      </c>
      <c r="K14" s="7">
        <f t="shared" si="0"/>
        <v>0</v>
      </c>
      <c r="L14" s="137"/>
      <c r="N14" s="137"/>
      <c r="O14" s="137"/>
      <c r="P14" s="138"/>
      <c r="Q14" s="20">
        <f t="shared" si="1"/>
        <v>0</v>
      </c>
      <c r="R14" s="20">
        <f t="shared" si="2"/>
        <v>0</v>
      </c>
      <c r="S14" s="20">
        <f t="shared" si="3"/>
        <v>0</v>
      </c>
      <c r="W14" s="205"/>
    </row>
    <row r="15" spans="1:23">
      <c r="A15" s="16" t="str">
        <f>'Gen-Er'!B7</f>
        <v>A5-3</v>
      </c>
      <c r="B15" s="99" t="str">
        <f>'Gen-Er'!C7</f>
        <v>Quality of quiet zone</v>
      </c>
      <c r="C15" s="222">
        <f>'Gen-Er'!D7</f>
        <v>0.1</v>
      </c>
      <c r="D15" s="222">
        <f>'Gen-Er'!E7</f>
        <v>0.1</v>
      </c>
      <c r="E15" s="222">
        <f>'Gen-Er'!F7</f>
        <v>0.1</v>
      </c>
      <c r="F15" s="16" t="str">
        <f>'Gen-Er'!G7</f>
        <v>Gaussian</v>
      </c>
      <c r="G15" s="222">
        <f>'Gen-Er'!H7</f>
        <v>1</v>
      </c>
      <c r="H15" s="136">
        <v>1</v>
      </c>
      <c r="I15" s="7">
        <f t="shared" si="4"/>
        <v>0.1</v>
      </c>
      <c r="J15" s="7">
        <f t="shared" si="0"/>
        <v>0.1</v>
      </c>
      <c r="K15" s="7">
        <f t="shared" si="0"/>
        <v>0.1</v>
      </c>
      <c r="L15" s="137"/>
      <c r="M15" s="137"/>
      <c r="N15" s="137"/>
      <c r="O15" s="137"/>
      <c r="P15" s="138"/>
      <c r="Q15" s="20">
        <f t="shared" si="1"/>
        <v>1.0000000000000002E-2</v>
      </c>
      <c r="R15" s="20">
        <f t="shared" si="2"/>
        <v>1.0000000000000002E-2</v>
      </c>
      <c r="S15" s="20">
        <f t="shared" si="3"/>
        <v>1.0000000000000002E-2</v>
      </c>
      <c r="U15" s="53"/>
      <c r="W15" s="205"/>
    </row>
    <row r="16" spans="1:23" ht="22.5">
      <c r="A16" s="16" t="str">
        <f>'Gen-Er'!B8</f>
        <v>A5-4a</v>
      </c>
      <c r="B16" s="99" t="str">
        <f>'Gen-Er'!C8</f>
        <v>Polarization mismatch between the AAS BS and the receiving antenna</v>
      </c>
      <c r="C16" s="222">
        <f>'Gen-Er'!D8</f>
        <v>0.01</v>
      </c>
      <c r="D16" s="222">
        <f>'Gen-Er'!E8</f>
        <v>0.01</v>
      </c>
      <c r="E16" s="222">
        <f>'Gen-Er'!F8</f>
        <v>0.01</v>
      </c>
      <c r="F16" s="16" t="str">
        <f>'Gen-Er'!G8</f>
        <v>Rectangular</v>
      </c>
      <c r="G16" s="222">
        <f>'Gen-Er'!H8</f>
        <v>1.7320508075688772</v>
      </c>
      <c r="H16" s="136">
        <v>1</v>
      </c>
      <c r="I16" s="7">
        <f t="shared" si="4"/>
        <v>5.773502691896258E-3</v>
      </c>
      <c r="J16" s="7">
        <f t="shared" si="0"/>
        <v>5.773502691896258E-3</v>
      </c>
      <c r="K16" s="7">
        <f t="shared" si="0"/>
        <v>5.773502691896258E-3</v>
      </c>
      <c r="L16" s="137"/>
      <c r="M16" s="137"/>
      <c r="N16" s="137"/>
      <c r="O16" s="137"/>
      <c r="P16" s="138"/>
      <c r="Q16" s="20">
        <f t="shared" si="1"/>
        <v>3.3333333333333335E-5</v>
      </c>
      <c r="R16" s="20">
        <f t="shared" si="2"/>
        <v>3.3333333333333335E-5</v>
      </c>
      <c r="S16" s="20">
        <f t="shared" si="3"/>
        <v>3.3333333333333335E-5</v>
      </c>
      <c r="U16" s="53"/>
      <c r="W16" s="205"/>
    </row>
    <row r="17" spans="1:23" ht="22.5">
      <c r="A17" s="16" t="str">
        <f>'Gen-Er'!B9</f>
        <v>A5-5a</v>
      </c>
      <c r="B17" s="99" t="str">
        <f>'Gen-Er'!C9</f>
        <v>Mutual coupling between the AAS BS and the receiving antenna</v>
      </c>
      <c r="C17" s="222">
        <f>'Gen-Er'!D9</f>
        <v>0</v>
      </c>
      <c r="D17" s="222">
        <f>'Gen-Er'!E9</f>
        <v>0</v>
      </c>
      <c r="E17" s="222">
        <f>'Gen-Er'!F9</f>
        <v>0</v>
      </c>
      <c r="F17" s="16" t="str">
        <f>'Gen-Er'!G9</f>
        <v>Rectangular</v>
      </c>
      <c r="G17" s="222">
        <f>'Gen-Er'!H9</f>
        <v>1.7320508075688772</v>
      </c>
      <c r="H17" s="136">
        <v>1</v>
      </c>
      <c r="I17" s="7">
        <f t="shared" si="4"/>
        <v>0</v>
      </c>
      <c r="J17" s="7">
        <f t="shared" si="0"/>
        <v>0</v>
      </c>
      <c r="K17" s="7">
        <f t="shared" si="0"/>
        <v>0</v>
      </c>
      <c r="L17" s="137"/>
      <c r="M17" s="137"/>
      <c r="N17" s="137"/>
      <c r="O17" s="137"/>
      <c r="P17" s="138"/>
      <c r="Q17" s="20">
        <f t="shared" si="1"/>
        <v>0</v>
      </c>
      <c r="R17" s="20">
        <f t="shared" si="2"/>
        <v>0</v>
      </c>
      <c r="S17" s="20">
        <f t="shared" si="3"/>
        <v>0</v>
      </c>
      <c r="U17" s="53"/>
      <c r="W17" s="205"/>
    </row>
    <row r="18" spans="1:23">
      <c r="A18" s="16" t="str">
        <f>'Gen-Er'!B10</f>
        <v>A5-6a</v>
      </c>
      <c r="B18" s="99" t="str">
        <f>'Gen-Er'!C10</f>
        <v>Phase curvature</v>
      </c>
      <c r="C18" s="222">
        <f>'Gen-Er'!D10</f>
        <v>0.05</v>
      </c>
      <c r="D18" s="222">
        <f>'Gen-Er'!E10</f>
        <v>0.05</v>
      </c>
      <c r="E18" s="222">
        <f>'Gen-Er'!F10</f>
        <v>0.05</v>
      </c>
      <c r="F18" s="16" t="str">
        <f>'Gen-Er'!G10</f>
        <v>Gaussian</v>
      </c>
      <c r="G18" s="222">
        <f>'Gen-Er'!H10</f>
        <v>1</v>
      </c>
      <c r="H18" s="136">
        <v>1</v>
      </c>
      <c r="I18" s="7">
        <f t="shared" si="4"/>
        <v>0.05</v>
      </c>
      <c r="J18" s="7">
        <f t="shared" si="0"/>
        <v>0.05</v>
      </c>
      <c r="K18" s="7">
        <f t="shared" si="0"/>
        <v>0.05</v>
      </c>
      <c r="L18" s="137"/>
      <c r="M18" s="137"/>
      <c r="N18" s="137"/>
      <c r="O18" s="137"/>
      <c r="P18" s="138"/>
      <c r="Q18" s="20">
        <f t="shared" si="1"/>
        <v>2.5000000000000005E-3</v>
      </c>
      <c r="R18" s="20">
        <f t="shared" si="2"/>
        <v>2.5000000000000005E-3</v>
      </c>
      <c r="S18" s="20">
        <f t="shared" si="3"/>
        <v>2.5000000000000005E-3</v>
      </c>
      <c r="U18" s="53"/>
      <c r="W18" s="205"/>
    </row>
    <row r="19" spans="1:23" ht="33.75">
      <c r="A19" s="16" t="str">
        <f>'Gen-Er'!B11</f>
        <v>C3-3</v>
      </c>
      <c r="B19" s="119" t="str">
        <f>'Gen-Er'!C11</f>
        <v>Transmitter mandatory spurious emissions - Conducted Uncertainty (minus miss match)</v>
      </c>
      <c r="C19" s="222">
        <f>'Gen-Er'!D11</f>
        <v>1</v>
      </c>
      <c r="D19" s="222">
        <f>'Gen-Er'!E11</f>
        <v>2</v>
      </c>
      <c r="E19" s="222">
        <f>'Gen-Er'!F11</f>
        <v>2</v>
      </c>
      <c r="F19" s="16" t="str">
        <f>'Gen-Er'!G11</f>
        <v>Gaussian</v>
      </c>
      <c r="G19" s="222">
        <f>'Gen-Er'!H11</f>
        <v>1</v>
      </c>
      <c r="H19" s="136">
        <v>1</v>
      </c>
      <c r="I19" s="7">
        <f t="shared" si="4"/>
        <v>1</v>
      </c>
      <c r="J19" s="7">
        <f t="shared" si="0"/>
        <v>2</v>
      </c>
      <c r="K19" s="7">
        <f t="shared" si="0"/>
        <v>2</v>
      </c>
      <c r="L19" s="137"/>
      <c r="M19" s="137"/>
      <c r="N19" s="137"/>
      <c r="O19" s="137"/>
      <c r="P19" s="138"/>
      <c r="Q19" s="20">
        <f t="shared" si="1"/>
        <v>1</v>
      </c>
      <c r="R19" s="20">
        <f t="shared" si="2"/>
        <v>4</v>
      </c>
      <c r="S19" s="20">
        <f t="shared" si="3"/>
        <v>4</v>
      </c>
      <c r="U19" s="53"/>
      <c r="W19" s="205"/>
    </row>
    <row r="20" spans="1:23" ht="22.5">
      <c r="A20" s="16" t="str">
        <f>'Gen-Er'!B12</f>
        <v>A5-7</v>
      </c>
      <c r="B20" s="99" t="str">
        <f>'Gen-Er'!C12</f>
        <v>Impedance mismatch in the receiving chain</v>
      </c>
      <c r="C20" s="222">
        <f>'Gen-Er'!D12</f>
        <v>0.2</v>
      </c>
      <c r="D20" s="222">
        <f>'Gen-Er'!E12</f>
        <v>0.45</v>
      </c>
      <c r="E20" s="222">
        <f>'Gen-Er'!F12</f>
        <v>0.45</v>
      </c>
      <c r="F20" s="16" t="str">
        <f>'Gen-Er'!G12</f>
        <v>U-shaped</v>
      </c>
      <c r="G20" s="222">
        <f>'Gen-Er'!H12</f>
        <v>1.4142135623730951</v>
      </c>
      <c r="H20" s="136">
        <v>1</v>
      </c>
      <c r="I20" s="7">
        <f t="shared" si="4"/>
        <v>0.1414213562373095</v>
      </c>
      <c r="J20" s="7">
        <f t="shared" si="0"/>
        <v>0.31819805153394637</v>
      </c>
      <c r="K20" s="7">
        <f t="shared" si="0"/>
        <v>0.31819805153394637</v>
      </c>
      <c r="L20" s="137"/>
      <c r="M20" s="137"/>
      <c r="N20" s="137"/>
      <c r="O20" s="137"/>
      <c r="P20" s="138"/>
      <c r="Q20" s="20">
        <f t="shared" si="1"/>
        <v>0.02</v>
      </c>
      <c r="R20" s="20">
        <f t="shared" si="2"/>
        <v>0.10124999999999999</v>
      </c>
      <c r="S20" s="20">
        <f t="shared" si="3"/>
        <v>0.10124999999999999</v>
      </c>
      <c r="U20" s="53"/>
      <c r="W20" s="205"/>
    </row>
    <row r="21" spans="1:23">
      <c r="A21" s="16" t="str">
        <f>'Gen-Er'!B13</f>
        <v>A5-8</v>
      </c>
      <c r="B21" s="99" t="str">
        <f>'Gen-Er'!C13</f>
        <v>Random uncertainty</v>
      </c>
      <c r="C21" s="222">
        <f>'Gen-Er'!D13</f>
        <v>0.1</v>
      </c>
      <c r="D21" s="222">
        <f>'Gen-Er'!E13</f>
        <v>0.1</v>
      </c>
      <c r="E21" s="222">
        <f>'Gen-Er'!F13</f>
        <v>0.1</v>
      </c>
      <c r="F21" s="16" t="str">
        <f>'Gen-Er'!G13</f>
        <v>Rectangular</v>
      </c>
      <c r="G21" s="222">
        <f>'Gen-Er'!H13</f>
        <v>1.7320508075688772</v>
      </c>
      <c r="H21" s="136">
        <v>1</v>
      </c>
      <c r="I21" s="7">
        <f t="shared" si="4"/>
        <v>5.7735026918962581E-2</v>
      </c>
      <c r="J21" s="7">
        <f t="shared" si="0"/>
        <v>5.7735026918962581E-2</v>
      </c>
      <c r="K21" s="7">
        <f t="shared" si="0"/>
        <v>5.7735026918962581E-2</v>
      </c>
      <c r="L21" s="137"/>
      <c r="M21" s="137"/>
      <c r="N21" s="137"/>
      <c r="O21" s="137"/>
      <c r="P21" s="138"/>
      <c r="Q21" s="20">
        <f t="shared" si="1"/>
        <v>3.333333333333334E-3</v>
      </c>
      <c r="R21" s="20">
        <f t="shared" si="2"/>
        <v>3.333333333333334E-3</v>
      </c>
      <c r="S21" s="20">
        <f t="shared" si="3"/>
        <v>3.333333333333334E-3</v>
      </c>
      <c r="U21" s="53"/>
      <c r="W21" s="205"/>
    </row>
    <row r="22" spans="1:23" ht="22.5">
      <c r="A22" s="16" t="str">
        <f>'Gen-Er'!B14</f>
        <v>A5-17</v>
      </c>
      <c r="B22" s="99" t="str">
        <f>'Gen-Er'!C14</f>
        <v>Measurement antenna frequency variation</v>
      </c>
      <c r="C22" s="222">
        <f>'Gen-Er'!D14</f>
        <v>0.1</v>
      </c>
      <c r="D22" s="222">
        <f>'Gen-Er'!E14</f>
        <v>0.1</v>
      </c>
      <c r="E22" s="222">
        <f>'Gen-Er'!F14</f>
        <v>0.1</v>
      </c>
      <c r="F22" s="16" t="str">
        <f>'Gen-Er'!G14</f>
        <v>Rectangular</v>
      </c>
      <c r="G22" s="222">
        <f>'Gen-Er'!H14</f>
        <v>1.7320508075688772</v>
      </c>
      <c r="H22" s="136">
        <v>1</v>
      </c>
      <c r="I22" s="7">
        <f t="shared" ref="I22:I24" si="5">C22/$G22</f>
        <v>5.7735026918962581E-2</v>
      </c>
      <c r="J22" s="7">
        <f t="shared" si="0"/>
        <v>5.7735026918962581E-2</v>
      </c>
      <c r="K22" s="7">
        <f t="shared" si="0"/>
        <v>5.7735026918962581E-2</v>
      </c>
      <c r="L22" s="137"/>
      <c r="M22" s="137"/>
      <c r="N22" s="137"/>
      <c r="O22" s="137"/>
      <c r="P22" s="138"/>
      <c r="Q22" s="20">
        <f t="shared" si="1"/>
        <v>3.333333333333334E-3</v>
      </c>
      <c r="R22" s="20">
        <f t="shared" si="2"/>
        <v>3.333333333333334E-3</v>
      </c>
      <c r="S22" s="20">
        <f t="shared" si="3"/>
        <v>3.333333333333334E-3</v>
      </c>
      <c r="U22" s="53"/>
      <c r="W22" s="205"/>
    </row>
    <row r="23" spans="1:23">
      <c r="A23" s="16" t="str">
        <f>'Gen-Er'!B15</f>
        <v>A5-18</v>
      </c>
      <c r="B23" s="99" t="str">
        <f>'Gen-Er'!C15</f>
        <v>FSPL estimation error</v>
      </c>
      <c r="C23" s="222">
        <f>'Gen-Er'!D15</f>
        <v>0</v>
      </c>
      <c r="D23" s="222">
        <f>'Gen-Er'!E15</f>
        <v>0</v>
      </c>
      <c r="E23" s="222">
        <f>'Gen-Er'!F15</f>
        <v>0</v>
      </c>
      <c r="F23" s="16" t="str">
        <f>'Gen-Er'!G15</f>
        <v>Gaussian</v>
      </c>
      <c r="G23" s="222">
        <f>'Gen-Er'!H15</f>
        <v>1</v>
      </c>
      <c r="H23" s="136">
        <v>1</v>
      </c>
      <c r="I23" s="7">
        <f t="shared" si="5"/>
        <v>0</v>
      </c>
      <c r="J23" s="7">
        <f t="shared" si="0"/>
        <v>0</v>
      </c>
      <c r="K23" s="7">
        <f t="shared" si="0"/>
        <v>0</v>
      </c>
      <c r="L23" s="137"/>
      <c r="M23" s="137"/>
      <c r="N23" s="137"/>
      <c r="O23" s="137"/>
      <c r="P23" s="138"/>
      <c r="Q23" s="20">
        <f t="shared" si="1"/>
        <v>0</v>
      </c>
      <c r="R23" s="20">
        <f t="shared" si="2"/>
        <v>0</v>
      </c>
      <c r="S23" s="20">
        <f t="shared" si="3"/>
        <v>0</v>
      </c>
      <c r="U23" s="53"/>
      <c r="W23" s="205"/>
    </row>
    <row r="24" spans="1:23">
      <c r="A24" s="16" t="str">
        <f>'Gen-Er'!B16</f>
        <v>A5-16</v>
      </c>
      <c r="B24" s="99" t="str">
        <f>'Gen-Er'!C16</f>
        <v>Test system frequency flatness</v>
      </c>
      <c r="C24" s="222">
        <f>'Gen-Er'!D16</f>
        <v>0.25</v>
      </c>
      <c r="D24" s="222">
        <f>'Gen-Er'!E16</f>
        <v>0.25</v>
      </c>
      <c r="E24" s="222">
        <f>'Gen-Er'!F16</f>
        <v>0.25</v>
      </c>
      <c r="F24" s="16" t="str">
        <f>'Gen-Er'!G16</f>
        <v>Gaussian</v>
      </c>
      <c r="G24" s="222">
        <f>'Gen-Er'!H16</f>
        <v>1</v>
      </c>
      <c r="H24" s="136">
        <v>1</v>
      </c>
      <c r="I24" s="7">
        <f t="shared" si="5"/>
        <v>0.25</v>
      </c>
      <c r="J24" s="7">
        <f t="shared" si="0"/>
        <v>0.25</v>
      </c>
      <c r="K24" s="7">
        <f t="shared" si="0"/>
        <v>0.25</v>
      </c>
      <c r="L24" s="137"/>
      <c r="M24" s="137"/>
      <c r="N24" s="137"/>
      <c r="O24" s="137"/>
      <c r="P24" s="138"/>
      <c r="Q24" s="20">
        <f t="shared" si="1"/>
        <v>6.25E-2</v>
      </c>
      <c r="R24" s="20">
        <f t="shared" si="2"/>
        <v>6.25E-2</v>
      </c>
      <c r="S24" s="20">
        <f t="shared" si="3"/>
        <v>6.25E-2</v>
      </c>
      <c r="U24" s="53"/>
      <c r="W24" s="205"/>
    </row>
    <row r="25" spans="1:23">
      <c r="A25" s="382" t="s">
        <v>19</v>
      </c>
      <c r="B25" s="382"/>
      <c r="C25" s="382"/>
      <c r="D25" s="382"/>
      <c r="E25" s="382"/>
      <c r="F25" s="382"/>
      <c r="G25" s="382"/>
      <c r="H25" s="382"/>
      <c r="I25" s="382"/>
      <c r="J25" s="382"/>
      <c r="K25" s="238"/>
      <c r="L25" s="79"/>
      <c r="M25" s="79"/>
      <c r="N25" s="79"/>
      <c r="O25" s="79"/>
      <c r="P25" s="135"/>
      <c r="Q25" s="20">
        <f t="shared" si="1"/>
        <v>0</v>
      </c>
      <c r="R25" s="20">
        <f t="shared" si="2"/>
        <v>0</v>
      </c>
      <c r="S25" s="20">
        <f t="shared" si="3"/>
        <v>0</v>
      </c>
      <c r="U25" s="53"/>
      <c r="W25" s="205"/>
    </row>
    <row r="26" spans="1:23" ht="33.75">
      <c r="A26" s="16" t="str">
        <f>'Gen-Er'!B20</f>
        <v>A5-9</v>
      </c>
      <c r="B26" s="99" t="str">
        <f>'Gen-Er'!C20</f>
        <v>Impedance mismatch between the receiving antenna and the network analyzer</v>
      </c>
      <c r="C26" s="222">
        <f>'Gen-Er'!D20</f>
        <v>0.05</v>
      </c>
      <c r="D26" s="222">
        <f>'Gen-Er'!E20</f>
        <v>0.05</v>
      </c>
      <c r="E26" s="222">
        <f>'Gen-Er'!F20</f>
        <v>0.05</v>
      </c>
      <c r="F26" s="16" t="str">
        <f>'Gen-Er'!G20</f>
        <v>U-shaped</v>
      </c>
      <c r="G26" s="222">
        <f>'Gen-Er'!H20</f>
        <v>1.4142135623730951</v>
      </c>
      <c r="H26" s="136">
        <v>1</v>
      </c>
      <c r="I26" s="7">
        <f t="shared" ref="I26:K38" si="6">C26/$G26</f>
        <v>3.5355339059327376E-2</v>
      </c>
      <c r="J26" s="7">
        <f t="shared" si="6"/>
        <v>3.5355339059327376E-2</v>
      </c>
      <c r="K26" s="7">
        <f t="shared" si="0"/>
        <v>3.5355339059327376E-2</v>
      </c>
      <c r="L26" s="137"/>
      <c r="M26" s="137"/>
      <c r="N26" s="137"/>
      <c r="O26" s="137"/>
      <c r="P26" s="138"/>
      <c r="Q26" s="20">
        <f t="shared" si="1"/>
        <v>1.25E-3</v>
      </c>
      <c r="R26" s="20">
        <f t="shared" si="2"/>
        <v>1.25E-3</v>
      </c>
      <c r="S26" s="20">
        <f t="shared" si="3"/>
        <v>1.25E-3</v>
      </c>
      <c r="U26" s="53"/>
      <c r="W26" s="205"/>
    </row>
    <row r="27" spans="1:23" ht="33.75">
      <c r="A27" s="16" t="str">
        <f>'Gen-Er'!B21</f>
        <v>A5-10</v>
      </c>
      <c r="B27" s="99" t="str">
        <f>'Gen-Er'!C21</f>
        <v>Positioning and pointing misalignment between the reference antenna and the receiving antenna</v>
      </c>
      <c r="C27" s="222">
        <f>'Gen-Er'!D21</f>
        <v>0.01</v>
      </c>
      <c r="D27" s="222">
        <f>'Gen-Er'!E21</f>
        <v>0.01</v>
      </c>
      <c r="E27" s="222">
        <f>'Gen-Er'!F21</f>
        <v>0.01</v>
      </c>
      <c r="F27" s="16" t="str">
        <f>'Gen-Er'!G21</f>
        <v>Rectangular</v>
      </c>
      <c r="G27" s="222">
        <f>'Gen-Er'!H21</f>
        <v>1.7320508075688772</v>
      </c>
      <c r="H27" s="136">
        <v>1</v>
      </c>
      <c r="I27" s="7">
        <f t="shared" si="6"/>
        <v>5.773502691896258E-3</v>
      </c>
      <c r="J27" s="7">
        <f t="shared" si="6"/>
        <v>5.773502691896258E-3</v>
      </c>
      <c r="K27" s="7">
        <f t="shared" si="0"/>
        <v>5.773502691896258E-3</v>
      </c>
      <c r="L27" s="137"/>
      <c r="M27" s="137"/>
      <c r="N27" s="137"/>
      <c r="O27" s="137"/>
      <c r="P27" s="138"/>
      <c r="Q27" s="20">
        <f t="shared" si="1"/>
        <v>3.3333333333333335E-5</v>
      </c>
      <c r="R27" s="20">
        <f t="shared" si="2"/>
        <v>3.3333333333333335E-5</v>
      </c>
      <c r="S27" s="20">
        <f t="shared" si="3"/>
        <v>3.3333333333333335E-5</v>
      </c>
      <c r="U27" s="53"/>
      <c r="W27" s="205"/>
    </row>
    <row r="28" spans="1:23" ht="33.75">
      <c r="A28" s="16" t="str">
        <f>'Gen-Er'!B22</f>
        <v>A5-11</v>
      </c>
      <c r="B28" s="99" t="str">
        <f>'Gen-Er'!C22</f>
        <v>Impedance mismatch between the reference antenna and the network analyzer.</v>
      </c>
      <c r="C28" s="222">
        <f>'Gen-Er'!D22</f>
        <v>0.05</v>
      </c>
      <c r="D28" s="222">
        <f>'Gen-Er'!E22</f>
        <v>0.05</v>
      </c>
      <c r="E28" s="222">
        <f>'Gen-Er'!F22</f>
        <v>0.05</v>
      </c>
      <c r="F28" s="16" t="str">
        <f>'Gen-Er'!G22</f>
        <v>U-shaped</v>
      </c>
      <c r="G28" s="222">
        <f>'Gen-Er'!H22</f>
        <v>1.4142135623730951</v>
      </c>
      <c r="H28" s="136">
        <v>1</v>
      </c>
      <c r="I28" s="7">
        <f t="shared" si="6"/>
        <v>3.5355339059327376E-2</v>
      </c>
      <c r="J28" s="7">
        <f t="shared" si="6"/>
        <v>3.5355339059327376E-2</v>
      </c>
      <c r="K28" s="7">
        <f t="shared" si="0"/>
        <v>3.5355339059327376E-2</v>
      </c>
      <c r="L28" s="137"/>
      <c r="M28" s="137"/>
      <c r="N28" s="137"/>
      <c r="O28" s="137"/>
      <c r="P28" s="138"/>
      <c r="Q28" s="20">
        <f t="shared" si="1"/>
        <v>1.25E-3</v>
      </c>
      <c r="R28" s="20">
        <f t="shared" si="2"/>
        <v>1.25E-3</v>
      </c>
      <c r="S28" s="20">
        <f t="shared" si="3"/>
        <v>1.25E-3</v>
      </c>
      <c r="U28" s="53"/>
      <c r="W28" s="205"/>
    </row>
    <row r="29" spans="1:23">
      <c r="A29" s="16" t="str">
        <f>'Gen-Er'!B23</f>
        <v>A5-3</v>
      </c>
      <c r="B29" s="99" t="str">
        <f>'Gen-Er'!C23</f>
        <v>Quality of quiet zone</v>
      </c>
      <c r="C29" s="222">
        <f>'Gen-Er'!D23</f>
        <v>0.1</v>
      </c>
      <c r="D29" s="222">
        <f>'Gen-Er'!E23</f>
        <v>0.1</v>
      </c>
      <c r="E29" s="222">
        <f>'Gen-Er'!F23</f>
        <v>0.1</v>
      </c>
      <c r="F29" s="16" t="str">
        <f>'Gen-Er'!G23</f>
        <v>Gaussian</v>
      </c>
      <c r="G29" s="222">
        <f>'Gen-Er'!H23</f>
        <v>1</v>
      </c>
      <c r="H29" s="136">
        <v>1</v>
      </c>
      <c r="I29" s="7">
        <f t="shared" si="6"/>
        <v>0.1</v>
      </c>
      <c r="J29" s="7">
        <f t="shared" si="6"/>
        <v>0.1</v>
      </c>
      <c r="K29" s="7">
        <f t="shared" si="6"/>
        <v>0.1</v>
      </c>
      <c r="L29" s="137"/>
      <c r="M29" s="137"/>
      <c r="N29" s="137"/>
      <c r="O29" s="137"/>
      <c r="P29" s="138"/>
      <c r="Q29" s="20">
        <f t="shared" si="1"/>
        <v>1.0000000000000002E-2</v>
      </c>
      <c r="R29" s="20">
        <f t="shared" si="2"/>
        <v>1.0000000000000002E-2</v>
      </c>
      <c r="S29" s="20">
        <f t="shared" si="3"/>
        <v>1.0000000000000002E-2</v>
      </c>
      <c r="U29" s="53"/>
      <c r="W29" s="205"/>
    </row>
    <row r="30" spans="1:23" ht="22.5">
      <c r="A30" s="16" t="str">
        <f>'Gen-Er'!B24</f>
        <v>A5-4b</v>
      </c>
      <c r="B30" s="99" t="str">
        <f>'Gen-Er'!C24</f>
        <v>Polarization mismatch for reference antenna</v>
      </c>
      <c r="C30" s="222">
        <f>'Gen-Er'!D24</f>
        <v>0.01</v>
      </c>
      <c r="D30" s="222">
        <f>'Gen-Er'!E24</f>
        <v>0.01</v>
      </c>
      <c r="E30" s="222">
        <f>'Gen-Er'!F24</f>
        <v>0.01</v>
      </c>
      <c r="F30" s="16" t="str">
        <f>'Gen-Er'!G24</f>
        <v>Rectangular</v>
      </c>
      <c r="G30" s="222">
        <f>'Gen-Er'!H24</f>
        <v>1.7320508075688772</v>
      </c>
      <c r="H30" s="136">
        <v>1</v>
      </c>
      <c r="I30" s="7">
        <f t="shared" si="6"/>
        <v>5.773502691896258E-3</v>
      </c>
      <c r="J30" s="7">
        <f t="shared" si="6"/>
        <v>5.773502691896258E-3</v>
      </c>
      <c r="K30" s="7">
        <f t="shared" si="6"/>
        <v>5.773502691896258E-3</v>
      </c>
      <c r="L30" s="137"/>
      <c r="M30" s="137"/>
      <c r="N30" s="137"/>
      <c r="O30" s="137"/>
      <c r="P30" s="138"/>
      <c r="Q30" s="20">
        <f t="shared" si="1"/>
        <v>3.3333333333333335E-5</v>
      </c>
      <c r="R30" s="20">
        <f t="shared" si="2"/>
        <v>3.3333333333333335E-5</v>
      </c>
      <c r="S30" s="20">
        <f t="shared" si="3"/>
        <v>3.3333333333333335E-5</v>
      </c>
      <c r="U30" s="53"/>
      <c r="W30" s="205"/>
    </row>
    <row r="31" spans="1:23" ht="33.75">
      <c r="A31" s="16" t="str">
        <f>'Gen-Er'!B25</f>
        <v>A5-5b</v>
      </c>
      <c r="B31" s="99" t="str">
        <f>'Gen-Er'!C25</f>
        <v>Mutual coupling between the reference antenna and the receiving antenna</v>
      </c>
      <c r="C31" s="222">
        <f>'Gen-Er'!D25</f>
        <v>0</v>
      </c>
      <c r="D31" s="222">
        <f>'Gen-Er'!E25</f>
        <v>0</v>
      </c>
      <c r="E31" s="222">
        <f>'Gen-Er'!F25</f>
        <v>0</v>
      </c>
      <c r="F31" s="16" t="str">
        <f>'Gen-Er'!G25</f>
        <v>Rectangular</v>
      </c>
      <c r="G31" s="222">
        <f>'Gen-Er'!H25</f>
        <v>1.7320508075688772</v>
      </c>
      <c r="H31" s="136">
        <v>1</v>
      </c>
      <c r="I31" s="7">
        <f t="shared" si="6"/>
        <v>0</v>
      </c>
      <c r="J31" s="7">
        <f t="shared" si="6"/>
        <v>0</v>
      </c>
      <c r="K31" s="7">
        <f t="shared" si="6"/>
        <v>0</v>
      </c>
      <c r="L31" s="137"/>
      <c r="M31" s="137"/>
      <c r="N31" s="137"/>
      <c r="O31" s="137"/>
      <c r="P31" s="138"/>
      <c r="Q31" s="20">
        <f t="shared" si="1"/>
        <v>0</v>
      </c>
      <c r="R31" s="20">
        <f t="shared" si="2"/>
        <v>0</v>
      </c>
      <c r="S31" s="20">
        <f t="shared" si="3"/>
        <v>0</v>
      </c>
      <c r="U31" s="53"/>
      <c r="W31" s="205"/>
    </row>
    <row r="32" spans="1:23">
      <c r="A32" s="16" t="str">
        <f>'Gen-Er'!B26</f>
        <v>A5-6b</v>
      </c>
      <c r="B32" s="99" t="str">
        <f>'Gen-Er'!C26</f>
        <v>Phase curvature</v>
      </c>
      <c r="C32" s="222">
        <f>'Gen-Er'!D26</f>
        <v>0.05</v>
      </c>
      <c r="D32" s="222">
        <f>'Gen-Er'!E26</f>
        <v>0.05</v>
      </c>
      <c r="E32" s="222">
        <f>'Gen-Er'!F26</f>
        <v>0.05</v>
      </c>
      <c r="F32" s="16" t="str">
        <f>'Gen-Er'!G26</f>
        <v>Gaussian</v>
      </c>
      <c r="G32" s="222">
        <f>'Gen-Er'!H26</f>
        <v>1</v>
      </c>
      <c r="H32" s="136">
        <v>1</v>
      </c>
      <c r="I32" s="7">
        <f t="shared" si="6"/>
        <v>0.05</v>
      </c>
      <c r="J32" s="7">
        <f t="shared" si="6"/>
        <v>0.05</v>
      </c>
      <c r="K32" s="7">
        <f t="shared" si="6"/>
        <v>0.05</v>
      </c>
      <c r="L32" s="137"/>
      <c r="M32" s="137"/>
      <c r="N32" s="137"/>
      <c r="O32" s="137"/>
      <c r="P32" s="138"/>
      <c r="Q32" s="20">
        <f t="shared" si="1"/>
        <v>2.5000000000000005E-3</v>
      </c>
      <c r="R32" s="20">
        <f t="shared" si="2"/>
        <v>2.5000000000000005E-3</v>
      </c>
      <c r="S32" s="20">
        <f t="shared" si="3"/>
        <v>2.5000000000000005E-3</v>
      </c>
      <c r="U32" s="53"/>
      <c r="W32" s="205"/>
    </row>
    <row r="33" spans="1:23">
      <c r="A33" s="16" t="str">
        <f>'Gen-Er'!B27</f>
        <v>C1-3</v>
      </c>
      <c r="B33" s="99" t="str">
        <f>'Gen-Er'!C27</f>
        <v>Uncertainty of the network analyzer</v>
      </c>
      <c r="C33" s="222">
        <f>'Gen-Er'!D27</f>
        <v>0.13</v>
      </c>
      <c r="D33" s="222">
        <f>'Gen-Er'!E27</f>
        <v>0.2</v>
      </c>
      <c r="E33" s="222">
        <f>'Gen-Er'!F27</f>
        <v>0.2</v>
      </c>
      <c r="F33" s="16" t="str">
        <f>'Gen-Er'!G27</f>
        <v>Gaussian</v>
      </c>
      <c r="G33" s="222">
        <f>'Gen-Er'!H27</f>
        <v>1</v>
      </c>
      <c r="H33" s="136">
        <v>1</v>
      </c>
      <c r="I33" s="7">
        <f t="shared" si="6"/>
        <v>0.13</v>
      </c>
      <c r="J33" s="7">
        <f t="shared" si="6"/>
        <v>0.2</v>
      </c>
      <c r="K33" s="7">
        <f t="shared" si="6"/>
        <v>0.2</v>
      </c>
      <c r="L33" s="137"/>
      <c r="M33" s="137"/>
      <c r="N33" s="137"/>
      <c r="O33" s="137"/>
      <c r="P33" s="138"/>
      <c r="Q33" s="20">
        <f t="shared" si="1"/>
        <v>1.6900000000000002E-2</v>
      </c>
      <c r="R33" s="20">
        <f t="shared" si="2"/>
        <v>4.0000000000000008E-2</v>
      </c>
      <c r="S33" s="20">
        <f t="shared" si="3"/>
        <v>4.0000000000000008E-2</v>
      </c>
      <c r="U33" s="53"/>
      <c r="W33" s="205"/>
    </row>
    <row r="34" spans="1:23" ht="22.5">
      <c r="A34" s="16" t="str">
        <f>'Gen-Er'!B28</f>
        <v>A5-12</v>
      </c>
      <c r="B34" s="99" t="str">
        <f>'Gen-Er'!C28</f>
        <v>Influence of the reference antenna feed cable</v>
      </c>
      <c r="C34" s="222">
        <f>'Gen-Er'!D28</f>
        <v>0.05</v>
      </c>
      <c r="D34" s="222">
        <f>'Gen-Er'!E28</f>
        <v>0.05</v>
      </c>
      <c r="E34" s="222">
        <f>'Gen-Er'!F28</f>
        <v>0.05</v>
      </c>
      <c r="F34" s="16" t="str">
        <f>'Gen-Er'!G28</f>
        <v>Rectangular</v>
      </c>
      <c r="G34" s="222">
        <f>'Gen-Er'!H28</f>
        <v>1.7320508075688772</v>
      </c>
      <c r="H34" s="136">
        <v>1</v>
      </c>
      <c r="I34" s="7">
        <f t="shared" si="6"/>
        <v>2.8867513459481291E-2</v>
      </c>
      <c r="J34" s="7">
        <f t="shared" si="6"/>
        <v>2.8867513459481291E-2</v>
      </c>
      <c r="K34" s="7">
        <f t="shared" si="6"/>
        <v>2.8867513459481291E-2</v>
      </c>
      <c r="L34" s="137"/>
      <c r="M34" s="137"/>
      <c r="N34" s="137"/>
      <c r="O34" s="137"/>
      <c r="P34" s="138"/>
      <c r="Q34" s="20">
        <f t="shared" si="1"/>
        <v>8.333333333333335E-4</v>
      </c>
      <c r="R34" s="20">
        <f t="shared" si="2"/>
        <v>8.333333333333335E-4</v>
      </c>
      <c r="S34" s="20">
        <f t="shared" si="3"/>
        <v>8.333333333333335E-4</v>
      </c>
      <c r="U34" s="53"/>
      <c r="W34" s="205"/>
    </row>
    <row r="35" spans="1:23" ht="22.5">
      <c r="A35" s="16" t="str">
        <f>'Gen-Er'!B29</f>
        <v>A5-13</v>
      </c>
      <c r="B35" s="99" t="str">
        <f>'Gen-Er'!C29</f>
        <v>Reference antenna feed cable loss measurement uncertainty</v>
      </c>
      <c r="C35" s="222">
        <f>'Gen-Er'!D29</f>
        <v>0.06</v>
      </c>
      <c r="D35" s="222">
        <f>'Gen-Er'!E29</f>
        <v>0.06</v>
      </c>
      <c r="E35" s="222">
        <f>'Gen-Er'!F29</f>
        <v>0.06</v>
      </c>
      <c r="F35" s="16" t="str">
        <f>'Gen-Er'!G29</f>
        <v>Gaussian</v>
      </c>
      <c r="G35" s="222">
        <f>'Gen-Er'!H29</f>
        <v>1</v>
      </c>
      <c r="H35" s="136">
        <v>1</v>
      </c>
      <c r="I35" s="7">
        <f t="shared" si="6"/>
        <v>0.06</v>
      </c>
      <c r="J35" s="7">
        <f t="shared" si="6"/>
        <v>0.06</v>
      </c>
      <c r="K35" s="7">
        <f t="shared" si="6"/>
        <v>0.06</v>
      </c>
      <c r="L35" s="137"/>
      <c r="M35" s="137"/>
      <c r="N35" s="137"/>
      <c r="O35" s="137"/>
      <c r="P35" s="138"/>
      <c r="Q35" s="20">
        <f t="shared" si="1"/>
        <v>3.5999999999999999E-3</v>
      </c>
      <c r="R35" s="20">
        <f t="shared" si="2"/>
        <v>3.5999999999999999E-3</v>
      </c>
      <c r="S35" s="20">
        <f t="shared" si="3"/>
        <v>3.5999999999999999E-3</v>
      </c>
      <c r="U35" s="53"/>
      <c r="W35" s="205"/>
    </row>
    <row r="36" spans="1:23" ht="22.5">
      <c r="A36" s="16" t="str">
        <f>'Gen-Er'!B30</f>
        <v>A5-14</v>
      </c>
      <c r="B36" s="99" t="str">
        <f>'Gen-Er'!C30</f>
        <v>Influence of the receiving antenna feed cable</v>
      </c>
      <c r="C36" s="222">
        <f>'Gen-Er'!D30</f>
        <v>0.05</v>
      </c>
      <c r="D36" s="222">
        <f>'Gen-Er'!E30</f>
        <v>0.05</v>
      </c>
      <c r="E36" s="222">
        <f>'Gen-Er'!F30</f>
        <v>0.05</v>
      </c>
      <c r="F36" s="16" t="str">
        <f>'Gen-Er'!G30</f>
        <v>Rectangular</v>
      </c>
      <c r="G36" s="222">
        <f>'Gen-Er'!H30</f>
        <v>1.7320508075688772</v>
      </c>
      <c r="H36" s="136">
        <v>1</v>
      </c>
      <c r="I36" s="7">
        <f t="shared" si="6"/>
        <v>2.8867513459481291E-2</v>
      </c>
      <c r="J36" s="7">
        <f t="shared" si="6"/>
        <v>2.8867513459481291E-2</v>
      </c>
      <c r="K36" s="7">
        <f t="shared" si="6"/>
        <v>2.8867513459481291E-2</v>
      </c>
      <c r="L36" s="137"/>
      <c r="M36" s="137"/>
      <c r="N36" s="137"/>
      <c r="O36" s="137"/>
      <c r="P36" s="138"/>
      <c r="Q36" s="20">
        <f t="shared" si="1"/>
        <v>8.333333333333335E-4</v>
      </c>
      <c r="R36" s="20">
        <f t="shared" si="2"/>
        <v>8.333333333333335E-4</v>
      </c>
      <c r="S36" s="20">
        <f t="shared" si="3"/>
        <v>8.333333333333335E-4</v>
      </c>
      <c r="U36" s="53"/>
      <c r="W36" s="205"/>
    </row>
    <row r="37" spans="1:23" ht="22.5">
      <c r="A37" s="16" t="str">
        <f>'Gen-Er'!B31</f>
        <v>C1-4</v>
      </c>
      <c r="B37" s="99" t="str">
        <f>'Gen-Er'!C31</f>
        <v>Uncertainty of the absolute gain of the reference antenna</v>
      </c>
      <c r="C37" s="222">
        <f>'Gen-Er'!D31</f>
        <v>0.50229473419497439</v>
      </c>
      <c r="D37" s="222">
        <f>'Gen-Er'!E31</f>
        <v>0.4330127018922193</v>
      </c>
      <c r="E37" s="222">
        <f>'Gen-Er'!F31</f>
        <v>0.4330127018922193</v>
      </c>
      <c r="F37" s="16" t="str">
        <f>'Gen-Er'!G31</f>
        <v>Rectangular</v>
      </c>
      <c r="G37" s="222">
        <f>'Gen-Er'!H31</f>
        <v>1.7320508075688772</v>
      </c>
      <c r="H37" s="136">
        <v>1</v>
      </c>
      <c r="I37" s="7">
        <f t="shared" si="6"/>
        <v>0.28999999999999998</v>
      </c>
      <c r="J37" s="7">
        <f t="shared" si="6"/>
        <v>0.25</v>
      </c>
      <c r="K37" s="7">
        <f t="shared" si="6"/>
        <v>0.25</v>
      </c>
      <c r="L37" s="137"/>
      <c r="M37" s="137"/>
      <c r="N37" s="137"/>
      <c r="O37" s="137"/>
      <c r="P37" s="138"/>
      <c r="Q37" s="20">
        <f t="shared" si="1"/>
        <v>8.4099999999999994E-2</v>
      </c>
      <c r="R37" s="20">
        <f t="shared" si="2"/>
        <v>6.25E-2</v>
      </c>
      <c r="S37" s="20">
        <f t="shared" si="3"/>
        <v>6.25E-2</v>
      </c>
      <c r="U37" s="53"/>
      <c r="W37" s="205"/>
    </row>
    <row r="38" spans="1:23" ht="22.5">
      <c r="A38" s="16" t="str">
        <f>'Gen-Er'!B32</f>
        <v>A5-15</v>
      </c>
      <c r="B38" s="99" t="str">
        <f>'Gen-Er'!C32</f>
        <v>Uncertainty of the absolute gain of the receiving antenna</v>
      </c>
      <c r="C38" s="222">
        <f>'Gen-Er'!D32</f>
        <v>0</v>
      </c>
      <c r="D38" s="222">
        <f>'Gen-Er'!E32</f>
        <v>0</v>
      </c>
      <c r="E38" s="222">
        <f>'Gen-Er'!F32</f>
        <v>0</v>
      </c>
      <c r="F38" s="16" t="str">
        <f>'Gen-Er'!G32</f>
        <v>Rectangular</v>
      </c>
      <c r="G38" s="222">
        <f>'Gen-Er'!H32</f>
        <v>1.7320508075688772</v>
      </c>
      <c r="H38" s="136">
        <v>1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137"/>
      <c r="M38" s="137"/>
      <c r="N38" s="137"/>
      <c r="O38" s="137"/>
      <c r="P38" s="138"/>
      <c r="Q38" s="20">
        <f t="shared" si="1"/>
        <v>0</v>
      </c>
      <c r="R38" s="20">
        <f t="shared" si="2"/>
        <v>0</v>
      </c>
      <c r="S38" s="20">
        <f t="shared" si="3"/>
        <v>0</v>
      </c>
      <c r="U38" s="53"/>
      <c r="W38" s="205"/>
    </row>
    <row r="39" spans="1:23">
      <c r="A39" s="389" t="s">
        <v>31</v>
      </c>
      <c r="B39" s="389"/>
      <c r="C39" s="389"/>
      <c r="D39" s="389"/>
      <c r="E39" s="389"/>
      <c r="F39" s="389"/>
      <c r="G39" s="389"/>
      <c r="H39" s="389"/>
      <c r="I39" s="7">
        <f t="shared" ref="I39:K40" si="7">Q39</f>
        <v>1.1060440015358037</v>
      </c>
      <c r="J39" s="7">
        <f t="shared" si="7"/>
        <v>2.0751104388280956</v>
      </c>
      <c r="K39" s="7">
        <f t="shared" si="7"/>
        <v>2.0751104388280956</v>
      </c>
      <c r="L39" s="12"/>
      <c r="M39" s="12"/>
      <c r="N39" s="12"/>
      <c r="O39" s="12"/>
      <c r="P39" s="30"/>
      <c r="Q39" s="20">
        <f>(SUM(Q13:Q38))^0.5</f>
        <v>1.1060440015358037</v>
      </c>
      <c r="R39" s="20">
        <f>(SUM(R13:R38))^0.5</f>
        <v>2.0751104388280956</v>
      </c>
      <c r="S39" s="20">
        <f>(SUM(S13:S38))^0.5</f>
        <v>2.0751104388280956</v>
      </c>
      <c r="U39" s="53"/>
      <c r="W39" s="205"/>
    </row>
    <row r="40" spans="1:23">
      <c r="A40" s="389" t="s">
        <v>130</v>
      </c>
      <c r="B40" s="389"/>
      <c r="C40" s="389"/>
      <c r="D40" s="389"/>
      <c r="E40" s="389"/>
      <c r="F40" s="389"/>
      <c r="G40" s="389"/>
      <c r="H40" s="389"/>
      <c r="I40" s="7">
        <f t="shared" si="7"/>
        <v>2.1678462430101755</v>
      </c>
      <c r="J40" s="7">
        <f t="shared" si="7"/>
        <v>4.0672164601030678</v>
      </c>
      <c r="K40" s="7">
        <f t="shared" si="7"/>
        <v>4.0672164601030678</v>
      </c>
      <c r="M40" s="12"/>
      <c r="N40" s="12"/>
      <c r="O40" s="12"/>
      <c r="P40" s="30"/>
      <c r="Q40" s="20">
        <f>Q39*1.96</f>
        <v>2.1678462430101755</v>
      </c>
      <c r="R40" s="20">
        <f>R39*1.96</f>
        <v>4.0672164601030678</v>
      </c>
      <c r="S40" s="20">
        <f>S39*1.96</f>
        <v>4.0672164601030678</v>
      </c>
      <c r="U40" s="53"/>
      <c r="W40" s="205"/>
    </row>
    <row r="41" spans="1:23">
      <c r="A41" s="446" t="s">
        <v>148</v>
      </c>
      <c r="B41" s="446"/>
      <c r="C41" s="446"/>
      <c r="D41" s="446"/>
      <c r="E41" s="446"/>
      <c r="F41" s="446"/>
      <c r="G41" s="446"/>
      <c r="H41" s="446"/>
      <c r="I41" s="51">
        <v>0.75</v>
      </c>
      <c r="J41" s="51">
        <v>0.75</v>
      </c>
      <c r="K41" s="51">
        <v>0.75</v>
      </c>
      <c r="L41" s="64"/>
      <c r="M41" s="64"/>
      <c r="N41" s="64"/>
      <c r="O41" s="127"/>
      <c r="Q41" s="125"/>
      <c r="T41" s="53"/>
      <c r="W41" s="205"/>
    </row>
    <row r="42" spans="1:23">
      <c r="A42" s="446" t="s">
        <v>149</v>
      </c>
      <c r="B42" s="446"/>
      <c r="C42" s="446"/>
      <c r="D42" s="446"/>
      <c r="E42" s="446"/>
      <c r="F42" s="446"/>
      <c r="G42" s="446"/>
      <c r="H42" s="446"/>
      <c r="I42" s="63">
        <f>((I40^2)+(I41^2))^0.5</f>
        <v>2.2939174643681786</v>
      </c>
      <c r="J42" s="63">
        <f t="shared" ref="J42:K42" si="8">((J40^2)+(J41^2))^0.5</f>
        <v>4.1357888888739627</v>
      </c>
      <c r="K42" s="63">
        <f t="shared" si="8"/>
        <v>4.1357888888739627</v>
      </c>
      <c r="L42" s="65"/>
      <c r="M42" s="65"/>
      <c r="N42" s="65"/>
      <c r="O42" s="127"/>
      <c r="Q42" s="125"/>
      <c r="T42" s="53"/>
      <c r="W42" s="205"/>
    </row>
    <row r="43" spans="1:23">
      <c r="A43" s="131"/>
      <c r="B43" s="134"/>
      <c r="C43" s="65"/>
      <c r="D43" s="65"/>
      <c r="E43" s="65"/>
      <c r="F43" s="131"/>
      <c r="G43" s="65"/>
      <c r="H43" s="131"/>
      <c r="L43" s="125"/>
      <c r="O43" s="127"/>
      <c r="Q43" s="125"/>
      <c r="T43" s="53"/>
      <c r="W43" s="205"/>
    </row>
    <row r="44" spans="1:23" ht="33.75">
      <c r="I44" s="12" t="s">
        <v>421</v>
      </c>
      <c r="W44" s="205"/>
    </row>
    <row r="45" spans="1:23">
      <c r="W45" s="205"/>
    </row>
    <row r="46" spans="1:23">
      <c r="A46" s="445" t="s">
        <v>497</v>
      </c>
      <c r="B46" s="445"/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W46" s="205"/>
    </row>
    <row r="47" spans="1:23">
      <c r="A47" s="451" t="s">
        <v>432</v>
      </c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Q47" s="447" t="s">
        <v>103</v>
      </c>
      <c r="R47" s="448"/>
      <c r="S47" s="448"/>
      <c r="T47" s="448"/>
      <c r="U47" s="448"/>
      <c r="W47" s="205"/>
    </row>
    <row r="48" spans="1:23" ht="90">
      <c r="A48" s="452" t="s">
        <v>0</v>
      </c>
      <c r="B48" s="453" t="s">
        <v>1</v>
      </c>
      <c r="C48" s="454" t="s">
        <v>2</v>
      </c>
      <c r="D48" s="455"/>
      <c r="E48" s="455"/>
      <c r="F48" s="455"/>
      <c r="G48" s="458"/>
      <c r="H48" s="84" t="s">
        <v>3</v>
      </c>
      <c r="I48" s="260" t="s">
        <v>4</v>
      </c>
      <c r="J48" s="261" t="s">
        <v>5</v>
      </c>
      <c r="K48" s="456" t="s">
        <v>6</v>
      </c>
      <c r="L48" s="457"/>
      <c r="M48" s="457"/>
      <c r="N48" s="457"/>
      <c r="O48" s="457"/>
      <c r="Q48" s="447"/>
      <c r="R48" s="448"/>
      <c r="S48" s="448"/>
      <c r="T48" s="448"/>
      <c r="U48" s="448"/>
      <c r="W48" s="205"/>
    </row>
    <row r="49" spans="1:23" ht="45.75" thickBot="1">
      <c r="A49" s="382"/>
      <c r="B49" s="400"/>
      <c r="C49" s="222" t="s">
        <v>357</v>
      </c>
      <c r="D49" s="222" t="s">
        <v>358</v>
      </c>
      <c r="E49" s="222" t="s">
        <v>359</v>
      </c>
      <c r="F49" s="16" t="s">
        <v>360</v>
      </c>
      <c r="G49" s="259" t="s">
        <v>361</v>
      </c>
      <c r="H49" s="16"/>
      <c r="I49" s="238"/>
      <c r="J49" s="238"/>
      <c r="K49" s="222" t="s">
        <v>357</v>
      </c>
      <c r="L49" s="16" t="s">
        <v>358</v>
      </c>
      <c r="M49" s="16" t="s">
        <v>362</v>
      </c>
      <c r="N49" s="16" t="s">
        <v>363</v>
      </c>
      <c r="O49" s="124" t="s">
        <v>361</v>
      </c>
      <c r="P49" s="129"/>
      <c r="Q49" s="449"/>
      <c r="R49" s="450"/>
      <c r="S49" s="450"/>
      <c r="T49" s="450"/>
      <c r="U49" s="450"/>
      <c r="W49" s="205"/>
    </row>
    <row r="50" spans="1:23">
      <c r="A50" s="417" t="s">
        <v>7</v>
      </c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135"/>
      <c r="Q50" s="111"/>
      <c r="R50" s="111"/>
      <c r="S50" s="111"/>
      <c r="T50" s="111"/>
      <c r="U50" s="111"/>
      <c r="W50" s="205"/>
    </row>
    <row r="51" spans="1:23" ht="33.75">
      <c r="A51" s="16" t="str">
        <f>TE!A16</f>
        <v>C1-1</v>
      </c>
      <c r="B51" s="99" t="str">
        <f>TE!B16</f>
        <v>RF power measurement equipment (e.g. spectrum analyzer, power meter)</v>
      </c>
      <c r="C51" s="222">
        <f>TE!C16</f>
        <v>0.14000000000000001</v>
      </c>
      <c r="D51" s="222">
        <f>TE!D16</f>
        <v>0.26</v>
      </c>
      <c r="E51" s="222">
        <f>TE!E16</f>
        <v>0.26</v>
      </c>
      <c r="F51" s="126">
        <f>TE!F16</f>
        <v>0.37</v>
      </c>
      <c r="G51" s="222">
        <f>TE!G16</f>
        <v>0.37</v>
      </c>
      <c r="H51" s="126" t="str">
        <f>TE!H16</f>
        <v>Gaussian</v>
      </c>
      <c r="I51" s="222">
        <f>TE!I16</f>
        <v>1</v>
      </c>
      <c r="J51" s="7">
        <v>1</v>
      </c>
      <c r="K51" s="51">
        <f>C51/$I51</f>
        <v>0.14000000000000001</v>
      </c>
      <c r="L51" s="51">
        <f t="shared" ref="L51:O51" si="9">D51/$I51</f>
        <v>0.26</v>
      </c>
      <c r="M51" s="51">
        <f t="shared" si="9"/>
        <v>0.26</v>
      </c>
      <c r="N51" s="51">
        <f t="shared" si="9"/>
        <v>0.37</v>
      </c>
      <c r="O51" s="51">
        <f t="shared" si="9"/>
        <v>0.37</v>
      </c>
      <c r="P51" s="138"/>
      <c r="Q51" s="20">
        <f>K51^2</f>
        <v>1.9600000000000003E-2</v>
      </c>
      <c r="R51" s="20">
        <f t="shared" ref="R51:R60" si="10">L51^2</f>
        <v>6.7600000000000007E-2</v>
      </c>
      <c r="S51" s="20">
        <f t="shared" ref="S51:S60" si="11">M51^2</f>
        <v>6.7600000000000007E-2</v>
      </c>
      <c r="T51" s="20">
        <f t="shared" ref="T51:U60" si="12">N51^2</f>
        <v>0.13689999999999999</v>
      </c>
      <c r="U51" s="20">
        <f t="shared" si="12"/>
        <v>0.13689999999999999</v>
      </c>
      <c r="W51" s="205"/>
    </row>
    <row r="52" spans="1:23" ht="33.75">
      <c r="A52" s="16" t="str">
        <f>'Reverb-Er'!B25</f>
        <v>A6-1</v>
      </c>
      <c r="B52" s="99" t="str">
        <f>'Reverb-Er'!C25</f>
        <v>Impedance mismatch in the receiving chain</v>
      </c>
      <c r="C52" s="222">
        <f>'Reverb-Er'!D25</f>
        <v>0.2</v>
      </c>
      <c r="D52" s="222">
        <f>'Reverb-Er'!E25</f>
        <v>0.2</v>
      </c>
      <c r="E52" s="222">
        <f>'Reverb-Er'!F25</f>
        <v>0.45</v>
      </c>
      <c r="F52" s="126">
        <f>'Reverb-Er'!G25</f>
        <v>0.45</v>
      </c>
      <c r="G52" s="222">
        <f>'Reverb-Er'!H25</f>
        <v>0.45</v>
      </c>
      <c r="H52" s="136" t="str">
        <f>'Reverb-Er'!G9</f>
        <v>U-shaped</v>
      </c>
      <c r="I52" s="7">
        <f>2^0.5</f>
        <v>1.4142135623730951</v>
      </c>
      <c r="J52" s="7">
        <v>1</v>
      </c>
      <c r="K52" s="51">
        <f t="shared" ref="K52:N53" si="13">C52/$I52</f>
        <v>0.1414213562373095</v>
      </c>
      <c r="L52" s="51">
        <f t="shared" si="13"/>
        <v>0.1414213562373095</v>
      </c>
      <c r="M52" s="51">
        <f t="shared" si="13"/>
        <v>0.31819805153394637</v>
      </c>
      <c r="N52" s="51">
        <f t="shared" si="13"/>
        <v>0.31819805153394637</v>
      </c>
      <c r="O52" s="51">
        <f t="shared" ref="O52:O53" si="14">G52/$I52</f>
        <v>0.31819805153394637</v>
      </c>
      <c r="P52" s="138"/>
      <c r="Q52" s="20">
        <f t="shared" ref="Q52:Q60" si="15">K52^2</f>
        <v>0.02</v>
      </c>
      <c r="R52" s="20">
        <f t="shared" si="10"/>
        <v>0.02</v>
      </c>
      <c r="S52" s="20">
        <f t="shared" si="11"/>
        <v>0.10124999999999999</v>
      </c>
      <c r="T52" s="20">
        <f t="shared" si="12"/>
        <v>0.10124999999999999</v>
      </c>
      <c r="U52" s="20">
        <f t="shared" si="12"/>
        <v>0.10124999999999999</v>
      </c>
      <c r="W52" s="205"/>
    </row>
    <row r="53" spans="1:23" ht="33.75">
      <c r="A53" s="126" t="str">
        <f>'Reverb-Er'!B26</f>
        <v>A6-2</v>
      </c>
      <c r="B53" s="99" t="str">
        <f>'Reverb-Er'!C26</f>
        <v>Random uncertainty</v>
      </c>
      <c r="C53" s="222">
        <f>'Reverb-Er'!D26</f>
        <v>0.1</v>
      </c>
      <c r="D53" s="222">
        <f>'Reverb-Er'!E26</f>
        <v>0.1</v>
      </c>
      <c r="E53" s="222">
        <f>'Reverb-Er'!F26</f>
        <v>0.1</v>
      </c>
      <c r="F53" s="126">
        <f>'Reverb-Er'!G26</f>
        <v>0.1</v>
      </c>
      <c r="G53" s="222">
        <f>'Reverb-Er'!H26</f>
        <v>0.1</v>
      </c>
      <c r="H53" s="136" t="str">
        <f>'Reverb-Er'!G10</f>
        <v>Rectangular</v>
      </c>
      <c r="I53" s="7">
        <f>3^0.5</f>
        <v>1.7320508075688772</v>
      </c>
      <c r="J53" s="7">
        <v>1</v>
      </c>
      <c r="K53" s="51">
        <f t="shared" si="13"/>
        <v>5.7735026918962581E-2</v>
      </c>
      <c r="L53" s="51">
        <f t="shared" si="13"/>
        <v>5.7735026918962581E-2</v>
      </c>
      <c r="M53" s="51">
        <f t="shared" si="13"/>
        <v>5.7735026918962581E-2</v>
      </c>
      <c r="N53" s="51">
        <f t="shared" si="13"/>
        <v>5.7735026918962581E-2</v>
      </c>
      <c r="O53" s="51">
        <f t="shared" si="14"/>
        <v>5.7735026918962581E-2</v>
      </c>
      <c r="P53" s="138"/>
      <c r="Q53" s="20">
        <f t="shared" si="15"/>
        <v>3.333333333333334E-3</v>
      </c>
      <c r="R53" s="20">
        <f t="shared" si="10"/>
        <v>3.333333333333334E-3</v>
      </c>
      <c r="S53" s="20">
        <f t="shared" si="11"/>
        <v>3.333333333333334E-3</v>
      </c>
      <c r="T53" s="20">
        <f t="shared" si="12"/>
        <v>3.333333333333334E-3</v>
      </c>
      <c r="U53" s="20">
        <f t="shared" si="12"/>
        <v>3.333333333333334E-3</v>
      </c>
      <c r="W53" s="205"/>
    </row>
    <row r="54" spans="1:23">
      <c r="A54" s="454" t="s">
        <v>19</v>
      </c>
      <c r="B54" s="455"/>
      <c r="C54" s="455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138"/>
      <c r="Q54" s="20">
        <f>J54^2</f>
        <v>0</v>
      </c>
      <c r="R54" s="20">
        <f>K54^2</f>
        <v>0</v>
      </c>
      <c r="S54" s="20">
        <f>L54^2</f>
        <v>0</v>
      </c>
      <c r="T54" s="20">
        <f>M54^2</f>
        <v>0</v>
      </c>
      <c r="U54" s="20">
        <f>N54^2</f>
        <v>0</v>
      </c>
      <c r="W54" s="205"/>
    </row>
    <row r="55" spans="1:23" ht="33.75">
      <c r="A55" s="16" t="str">
        <f>'Reverb-Er'!B28</f>
        <v>A6-3</v>
      </c>
      <c r="B55" s="99" t="str">
        <f>'Reverb-Er'!C28</f>
        <v>Reference antenna radiation efficiency</v>
      </c>
      <c r="C55" s="222">
        <f>'Reverb-Er'!D28</f>
        <v>0.5</v>
      </c>
      <c r="D55" s="222">
        <f>'Reverb-Er'!E28</f>
        <v>0.5</v>
      </c>
      <c r="E55" s="222">
        <f>'Reverb-Er'!F28</f>
        <v>0.5</v>
      </c>
      <c r="F55" s="126">
        <f>'Reverb-Er'!G28</f>
        <v>0.5</v>
      </c>
      <c r="G55" s="222">
        <f>'Reverb-Er'!H28</f>
        <v>0.5</v>
      </c>
      <c r="H55" s="126" t="str">
        <f>'Reverb-Er'!I28</f>
        <v>Gaussian</v>
      </c>
      <c r="I55" s="222">
        <f>'Reverb-Er'!J28</f>
        <v>1</v>
      </c>
      <c r="J55" s="7">
        <v>1</v>
      </c>
      <c r="K55" s="51">
        <f t="shared" ref="K55:N60" si="16">C55/$I55</f>
        <v>0.5</v>
      </c>
      <c r="L55" s="50">
        <f t="shared" si="16"/>
        <v>0.5</v>
      </c>
      <c r="M55" s="50">
        <f t="shared" si="16"/>
        <v>0.5</v>
      </c>
      <c r="N55" s="50">
        <f t="shared" si="16"/>
        <v>0.5</v>
      </c>
      <c r="O55" s="50">
        <f t="shared" ref="O55:O60" si="17">G55/$I55</f>
        <v>0.5</v>
      </c>
      <c r="P55" s="138"/>
      <c r="Q55" s="20">
        <f t="shared" si="15"/>
        <v>0.25</v>
      </c>
      <c r="R55" s="20">
        <f t="shared" si="10"/>
        <v>0.25</v>
      </c>
      <c r="S55" s="20">
        <f t="shared" si="11"/>
        <v>0.25</v>
      </c>
      <c r="T55" s="20">
        <f t="shared" si="12"/>
        <v>0.25</v>
      </c>
      <c r="U55" s="20">
        <f t="shared" si="12"/>
        <v>0.25</v>
      </c>
      <c r="W55" s="205"/>
    </row>
    <row r="56" spans="1:23" ht="33.75">
      <c r="A56" s="126" t="str">
        <f>'Reverb-Er'!B29</f>
        <v>A6-4</v>
      </c>
      <c r="B56" s="99" t="str">
        <f>'Reverb-Er'!C29</f>
        <v>Mean value estimation of reference antenna radiation efficiency</v>
      </c>
      <c r="C56" s="222">
        <f>'Reverb-Er'!D29</f>
        <v>0.27</v>
      </c>
      <c r="D56" s="222">
        <f>'Reverb-Er'!E29</f>
        <v>0.27</v>
      </c>
      <c r="E56" s="222">
        <f>'Reverb-Er'!F29</f>
        <v>0.27</v>
      </c>
      <c r="F56" s="126">
        <f>'Reverb-Er'!G29</f>
        <v>0.27</v>
      </c>
      <c r="G56" s="222">
        <f>'Reverb-Er'!H29</f>
        <v>0.27</v>
      </c>
      <c r="H56" s="126" t="str">
        <f>'Reverb-Er'!I29</f>
        <v>Gaussian</v>
      </c>
      <c r="I56" s="222">
        <f>'Reverb-Er'!J29</f>
        <v>1</v>
      </c>
      <c r="J56" s="7">
        <v>1</v>
      </c>
      <c r="K56" s="51">
        <f t="shared" si="16"/>
        <v>0.27</v>
      </c>
      <c r="L56" s="50">
        <f t="shared" si="16"/>
        <v>0.27</v>
      </c>
      <c r="M56" s="50">
        <f t="shared" si="16"/>
        <v>0.27</v>
      </c>
      <c r="N56" s="50">
        <f t="shared" si="16"/>
        <v>0.27</v>
      </c>
      <c r="O56" s="50">
        <f t="shared" si="17"/>
        <v>0.27</v>
      </c>
      <c r="P56" s="138"/>
      <c r="Q56" s="20">
        <f t="shared" si="15"/>
        <v>7.2900000000000006E-2</v>
      </c>
      <c r="R56" s="20">
        <f t="shared" si="10"/>
        <v>7.2900000000000006E-2</v>
      </c>
      <c r="S56" s="20">
        <f t="shared" si="11"/>
        <v>7.2900000000000006E-2</v>
      </c>
      <c r="T56" s="20">
        <f t="shared" si="12"/>
        <v>7.2900000000000006E-2</v>
      </c>
      <c r="U56" s="20">
        <f t="shared" si="12"/>
        <v>7.2900000000000006E-2</v>
      </c>
      <c r="W56" s="205"/>
    </row>
    <row r="57" spans="1:23" ht="33.75">
      <c r="A57" s="126" t="str">
        <f>TE!A17</f>
        <v>C1-3</v>
      </c>
      <c r="B57" s="99" t="str">
        <f>TE!B17</f>
        <v>Uncertainty of the network analyzer</v>
      </c>
      <c r="C57" s="222">
        <f>TE!C17</f>
        <v>0.13</v>
      </c>
      <c r="D57" s="222">
        <f>TE!D17</f>
        <v>0.2</v>
      </c>
      <c r="E57" s="222">
        <f>TE!E17</f>
        <v>0.2</v>
      </c>
      <c r="F57" s="126">
        <f>TE!F17</f>
        <v>0.2</v>
      </c>
      <c r="G57" s="222">
        <f>TE!G17</f>
        <v>0.2</v>
      </c>
      <c r="H57" s="126" t="str">
        <f>TE!H17</f>
        <v>Gaussian</v>
      </c>
      <c r="I57" s="222">
        <f>TE!I17</f>
        <v>1</v>
      </c>
      <c r="J57" s="7">
        <v>1</v>
      </c>
      <c r="K57" s="51">
        <f t="shared" si="16"/>
        <v>0.13</v>
      </c>
      <c r="L57" s="50">
        <f t="shared" si="16"/>
        <v>0.2</v>
      </c>
      <c r="M57" s="50">
        <f t="shared" si="16"/>
        <v>0.2</v>
      </c>
      <c r="N57" s="50">
        <f t="shared" si="16"/>
        <v>0.2</v>
      </c>
      <c r="O57" s="50">
        <f t="shared" si="17"/>
        <v>0.2</v>
      </c>
      <c r="P57" s="138"/>
      <c r="Q57" s="20">
        <f t="shared" si="15"/>
        <v>1.6900000000000002E-2</v>
      </c>
      <c r="R57" s="20">
        <f t="shared" si="10"/>
        <v>4.0000000000000008E-2</v>
      </c>
      <c r="S57" s="20">
        <f t="shared" si="11"/>
        <v>4.0000000000000008E-2</v>
      </c>
      <c r="T57" s="20">
        <f t="shared" si="12"/>
        <v>4.0000000000000008E-2</v>
      </c>
      <c r="U57" s="20">
        <f t="shared" si="12"/>
        <v>4.0000000000000008E-2</v>
      </c>
      <c r="W57" s="205"/>
    </row>
    <row r="58" spans="1:23" ht="33.75">
      <c r="A58" s="126" t="str">
        <f>'Reverb-Er'!B31</f>
        <v>A6-5</v>
      </c>
      <c r="B58" s="99" t="str">
        <f>'Reverb-Er'!C31</f>
        <v>Influence of the reference antenna feed cable</v>
      </c>
      <c r="C58" s="222">
        <f>'Reverb-Er'!D31</f>
        <v>0.2</v>
      </c>
      <c r="D58" s="222">
        <f>'Reverb-Er'!E31</f>
        <v>0.2</v>
      </c>
      <c r="E58" s="222">
        <f>'Reverb-Er'!F31</f>
        <v>0.2</v>
      </c>
      <c r="F58" s="126">
        <f>'Reverb-Er'!G31</f>
        <v>0.2</v>
      </c>
      <c r="G58" s="222">
        <f>'Reverb-Er'!H31</f>
        <v>0.2</v>
      </c>
      <c r="H58" s="126" t="str">
        <f>'Reverb-Er'!I31</f>
        <v>Gaussian</v>
      </c>
      <c r="I58" s="222">
        <f>'Reverb-Er'!J31</f>
        <v>1</v>
      </c>
      <c r="J58" s="7">
        <v>1</v>
      </c>
      <c r="K58" s="51">
        <f t="shared" si="16"/>
        <v>0.2</v>
      </c>
      <c r="L58" s="50">
        <f t="shared" si="16"/>
        <v>0.2</v>
      </c>
      <c r="M58" s="50">
        <f t="shared" si="16"/>
        <v>0.2</v>
      </c>
      <c r="N58" s="50">
        <f t="shared" si="16"/>
        <v>0.2</v>
      </c>
      <c r="O58" s="50">
        <f t="shared" si="17"/>
        <v>0.2</v>
      </c>
      <c r="P58" s="138"/>
      <c r="Q58" s="20">
        <f t="shared" si="15"/>
        <v>4.0000000000000008E-2</v>
      </c>
      <c r="R58" s="20">
        <f t="shared" si="10"/>
        <v>4.0000000000000008E-2</v>
      </c>
      <c r="S58" s="20">
        <f t="shared" si="11"/>
        <v>4.0000000000000008E-2</v>
      </c>
      <c r="T58" s="20">
        <f t="shared" si="12"/>
        <v>4.0000000000000008E-2</v>
      </c>
      <c r="U58" s="20">
        <f t="shared" si="12"/>
        <v>4.0000000000000008E-2</v>
      </c>
      <c r="W58" s="205"/>
    </row>
    <row r="59" spans="1:23" ht="33.75">
      <c r="A59" s="126" t="str">
        <f>'Reverb-Er'!B32</f>
        <v>A6-6</v>
      </c>
      <c r="B59" s="99" t="str">
        <f>'Reverb-Er'!C32</f>
        <v>Mean value estimation of transfer function</v>
      </c>
      <c r="C59" s="222">
        <f>'Reverb-Er'!D32</f>
        <v>0.27</v>
      </c>
      <c r="D59" s="222">
        <f>'Reverb-Er'!E32</f>
        <v>0.27</v>
      </c>
      <c r="E59" s="222">
        <f>'Reverb-Er'!F32</f>
        <v>0.27</v>
      </c>
      <c r="F59" s="126">
        <f>'Reverb-Er'!G32</f>
        <v>0.27</v>
      </c>
      <c r="G59" s="222">
        <f>'Reverb-Er'!H32</f>
        <v>0.27</v>
      </c>
      <c r="H59" s="126" t="str">
        <f>'Reverb-Er'!I32</f>
        <v>Gaussian</v>
      </c>
      <c r="I59" s="222">
        <f>'Reverb-Er'!J32</f>
        <v>1</v>
      </c>
      <c r="J59" s="7">
        <v>1</v>
      </c>
      <c r="K59" s="51">
        <f t="shared" si="16"/>
        <v>0.27</v>
      </c>
      <c r="L59" s="50">
        <f t="shared" si="16"/>
        <v>0.27</v>
      </c>
      <c r="M59" s="50">
        <f t="shared" si="16"/>
        <v>0.27</v>
      </c>
      <c r="N59" s="50">
        <f t="shared" si="16"/>
        <v>0.27</v>
      </c>
      <c r="O59" s="50">
        <f t="shared" si="17"/>
        <v>0.27</v>
      </c>
      <c r="P59" s="138"/>
      <c r="Q59" s="20">
        <f t="shared" si="15"/>
        <v>7.2900000000000006E-2</v>
      </c>
      <c r="R59" s="20">
        <f t="shared" si="10"/>
        <v>7.2900000000000006E-2</v>
      </c>
      <c r="S59" s="20">
        <f t="shared" si="11"/>
        <v>7.2900000000000006E-2</v>
      </c>
      <c r="T59" s="20">
        <f t="shared" si="12"/>
        <v>7.2900000000000006E-2</v>
      </c>
      <c r="U59" s="20">
        <f t="shared" si="12"/>
        <v>7.2900000000000006E-2</v>
      </c>
      <c r="W59" s="205"/>
    </row>
    <row r="60" spans="1:23" ht="33.75">
      <c r="A60" s="126" t="str">
        <f>'Reverb-Er'!B33</f>
        <v>A6-7</v>
      </c>
      <c r="B60" s="99" t="str">
        <f>'Reverb-Er'!C33</f>
        <v>Uniformity of transfer function</v>
      </c>
      <c r="C60" s="222">
        <f>'Reverb-Er'!D33</f>
        <v>1.5</v>
      </c>
      <c r="D60" s="222">
        <f>'Reverb-Er'!E33</f>
        <v>1.5</v>
      </c>
      <c r="E60" s="222">
        <f>'Reverb-Er'!F33</f>
        <v>1.5</v>
      </c>
      <c r="F60" s="126">
        <f>'Reverb-Er'!G33</f>
        <v>1.5</v>
      </c>
      <c r="G60" s="222">
        <f>'Reverb-Er'!H33</f>
        <v>1.5</v>
      </c>
      <c r="H60" s="126" t="str">
        <f>'Reverb-Er'!I33</f>
        <v>Gaussian</v>
      </c>
      <c r="I60" s="222">
        <f>'Reverb-Er'!J33</f>
        <v>1</v>
      </c>
      <c r="J60" s="7">
        <v>1</v>
      </c>
      <c r="K60" s="51">
        <f t="shared" si="16"/>
        <v>1.5</v>
      </c>
      <c r="L60" s="50">
        <f t="shared" si="16"/>
        <v>1.5</v>
      </c>
      <c r="M60" s="50">
        <f t="shared" si="16"/>
        <v>1.5</v>
      </c>
      <c r="N60" s="50">
        <f t="shared" si="16"/>
        <v>1.5</v>
      </c>
      <c r="O60" s="50">
        <f t="shared" si="17"/>
        <v>1.5</v>
      </c>
      <c r="P60" s="138"/>
      <c r="Q60" s="20">
        <f t="shared" si="15"/>
        <v>2.25</v>
      </c>
      <c r="R60" s="20">
        <f t="shared" si="10"/>
        <v>2.25</v>
      </c>
      <c r="S60" s="20">
        <f t="shared" si="11"/>
        <v>2.25</v>
      </c>
      <c r="T60" s="20">
        <f t="shared" si="12"/>
        <v>2.25</v>
      </c>
      <c r="U60" s="20">
        <f t="shared" si="12"/>
        <v>2.25</v>
      </c>
      <c r="W60" s="205"/>
    </row>
    <row r="61" spans="1:23">
      <c r="A61" s="389" t="s">
        <v>31</v>
      </c>
      <c r="B61" s="389"/>
      <c r="C61" s="389"/>
      <c r="D61" s="389"/>
      <c r="E61" s="389"/>
      <c r="F61" s="389"/>
      <c r="G61" s="389"/>
      <c r="H61" s="389"/>
      <c r="I61" s="25"/>
      <c r="J61" s="25"/>
      <c r="K61" s="25">
        <f>Q61</f>
        <v>1.6569952725742261</v>
      </c>
      <c r="L61" s="25">
        <f t="shared" ref="L61:L62" si="18">R61</f>
        <v>1.6783126446920829</v>
      </c>
      <c r="M61" s="25">
        <f t="shared" ref="M61:M62" si="19">S61</f>
        <v>1.7023464198961777</v>
      </c>
      <c r="N61" s="25">
        <f t="shared" ref="N61:O62" si="20">T61</f>
        <v>1.7225804286979849</v>
      </c>
      <c r="O61" s="25">
        <f t="shared" si="20"/>
        <v>1.7225804286979849</v>
      </c>
      <c r="Q61" s="43">
        <f>(SUM(Q51:Q60))^0.5</f>
        <v>1.6569952725742261</v>
      </c>
      <c r="R61" s="43">
        <f t="shared" ref="R61:S61" si="21">(SUM(R51:R60))^0.5</f>
        <v>1.6783126446920829</v>
      </c>
      <c r="S61" s="43">
        <f t="shared" si="21"/>
        <v>1.7023464198961777</v>
      </c>
      <c r="T61" s="43">
        <f>(SUM(T51:T60))^0.5</f>
        <v>1.7225804286979849</v>
      </c>
      <c r="U61" s="43">
        <f t="shared" ref="U61" si="22">(SUM(U51:U60))^0.5</f>
        <v>1.7225804286979849</v>
      </c>
      <c r="W61" s="205"/>
    </row>
    <row r="62" spans="1:23">
      <c r="A62" s="389" t="s">
        <v>32</v>
      </c>
      <c r="B62" s="389"/>
      <c r="C62" s="389"/>
      <c r="D62" s="389"/>
      <c r="E62" s="389"/>
      <c r="F62" s="389"/>
      <c r="G62" s="389"/>
      <c r="H62" s="389"/>
      <c r="I62" s="25"/>
      <c r="J62" s="32"/>
      <c r="K62" s="25">
        <f t="shared" ref="K62" si="23">Q62</f>
        <v>3.2477107342454832</v>
      </c>
      <c r="L62" s="25">
        <f t="shared" si="18"/>
        <v>3.2894927835964825</v>
      </c>
      <c r="M62" s="25">
        <f t="shared" si="19"/>
        <v>3.3365989829965081</v>
      </c>
      <c r="N62" s="25">
        <f t="shared" si="20"/>
        <v>3.3762576402480504</v>
      </c>
      <c r="O62" s="25">
        <f t="shared" si="20"/>
        <v>3.3762576402480504</v>
      </c>
      <c r="Q62" s="43">
        <f>Q61*1.96</f>
        <v>3.2477107342454832</v>
      </c>
      <c r="R62" s="43">
        <f>R61*1.96</f>
        <v>3.2894927835964825</v>
      </c>
      <c r="S62" s="43">
        <f>S61*1.96</f>
        <v>3.3365989829965081</v>
      </c>
      <c r="T62" s="43">
        <f>T61*1.96</f>
        <v>3.3762576402480504</v>
      </c>
      <c r="U62" s="43">
        <f>U61*1.96</f>
        <v>3.3762576402480504</v>
      </c>
      <c r="W62" s="205"/>
    </row>
    <row r="63" spans="1:23">
      <c r="Q63" s="125"/>
      <c r="R63" s="53"/>
      <c r="W63" s="205"/>
    </row>
    <row r="64" spans="1:23">
      <c r="Q64" s="53" t="s">
        <v>433</v>
      </c>
      <c r="W64" s="205"/>
    </row>
  </sheetData>
  <mergeCells count="29">
    <mergeCell ref="A46:O46"/>
    <mergeCell ref="Q47:U49"/>
    <mergeCell ref="A47:O47"/>
    <mergeCell ref="A61:H61"/>
    <mergeCell ref="A62:H62"/>
    <mergeCell ref="A48:A49"/>
    <mergeCell ref="B48:B49"/>
    <mergeCell ref="A50:O50"/>
    <mergeCell ref="A54:O54"/>
    <mergeCell ref="K48:O48"/>
    <mergeCell ref="C48:G48"/>
    <mergeCell ref="A42:H42"/>
    <mergeCell ref="I10:K10"/>
    <mergeCell ref="A12:J12"/>
    <mergeCell ref="A25:J25"/>
    <mergeCell ref="A39:H39"/>
    <mergeCell ref="A40:H40"/>
    <mergeCell ref="A41:H41"/>
    <mergeCell ref="B1:B2"/>
    <mergeCell ref="C1:E1"/>
    <mergeCell ref="A9:K9"/>
    <mergeCell ref="Q9:S11"/>
    <mergeCell ref="A10:A11"/>
    <mergeCell ref="B10:B11"/>
    <mergeCell ref="C10:E10"/>
    <mergeCell ref="F10:F11"/>
    <mergeCell ref="G10:G11"/>
    <mergeCell ref="H10:H11"/>
    <mergeCell ref="A8:K8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zoomScaleNormal="100" workbookViewId="0">
      <selection activeCell="B1" sqref="B1:E5"/>
    </sheetView>
  </sheetViews>
  <sheetFormatPr defaultColWidth="9.140625" defaultRowHeight="11.25"/>
  <cols>
    <col min="1" max="1" width="8.140625" style="125" customWidth="1"/>
    <col min="2" max="2" width="20.42578125" style="53" customWidth="1"/>
    <col min="3" max="5" width="7.42578125" style="258" customWidth="1"/>
    <col min="6" max="6" width="9.28515625" style="125" bestFit="1" customWidth="1"/>
    <col min="7" max="7" width="7.42578125" style="258" customWidth="1"/>
    <col min="8" max="8" width="3.7109375" style="125" customWidth="1"/>
    <col min="9" max="11" width="7.42578125" style="258" customWidth="1"/>
    <col min="12" max="12" width="9.42578125" style="127" customWidth="1"/>
    <col min="13" max="14" width="9.42578125" style="125" customWidth="1"/>
    <col min="15" max="15" width="8.42578125" style="125" customWidth="1"/>
    <col min="16" max="16" width="3" style="125" customWidth="1"/>
    <col min="17" max="17" width="3.85546875" style="53" customWidth="1"/>
    <col min="18" max="19" width="3.85546875" style="125" customWidth="1"/>
    <col min="20" max="20" width="9.5703125" style="125" bestFit="1" customWidth="1"/>
    <col min="21" max="21" width="9.42578125" style="125" bestFit="1" customWidth="1"/>
    <col min="22" max="22" width="36" style="125" customWidth="1"/>
    <col min="23" max="16384" width="9.140625" style="125"/>
  </cols>
  <sheetData>
    <row r="1" spans="1:22">
      <c r="B1" s="441" t="s">
        <v>84</v>
      </c>
      <c r="C1" s="442" t="s">
        <v>131</v>
      </c>
      <c r="D1" s="442"/>
      <c r="E1" s="442"/>
      <c r="L1" s="125"/>
      <c r="O1" s="127"/>
      <c r="Q1" s="125"/>
      <c r="T1" s="53"/>
      <c r="V1" s="204" t="s">
        <v>443</v>
      </c>
    </row>
    <row r="2" spans="1:22" ht="23.25" thickBot="1">
      <c r="B2" s="441"/>
      <c r="C2" s="257" t="s">
        <v>162</v>
      </c>
      <c r="D2" s="257" t="s">
        <v>163</v>
      </c>
      <c r="E2" s="257" t="s">
        <v>354</v>
      </c>
      <c r="L2" s="125"/>
      <c r="O2" s="127"/>
      <c r="Q2" s="125"/>
      <c r="T2" s="53"/>
      <c r="V2" s="205"/>
    </row>
    <row r="3" spans="1:22">
      <c r="B3" s="106" t="str">
        <f>A9</f>
        <v>General Directional Chamber</v>
      </c>
      <c r="C3" s="51">
        <f>I43</f>
        <v>2.5022504857294625</v>
      </c>
      <c r="D3" s="51">
        <f>J43</f>
        <v>4.2548736636160331</v>
      </c>
      <c r="E3" s="51">
        <f>K43</f>
        <v>4.2548736636160331</v>
      </c>
      <c r="L3" s="125"/>
      <c r="P3" s="127"/>
      <c r="Q3" s="125"/>
      <c r="U3" s="53"/>
      <c r="V3" s="205"/>
    </row>
    <row r="4" spans="1:22">
      <c r="B4" s="106" t="s">
        <v>159</v>
      </c>
      <c r="C4" s="67"/>
      <c r="D4" s="67"/>
      <c r="E4" s="187"/>
      <c r="L4" s="125"/>
      <c r="P4" s="127"/>
      <c r="Q4" s="125"/>
      <c r="U4" s="53"/>
      <c r="V4" s="205"/>
    </row>
    <row r="5" spans="1:22">
      <c r="B5" s="133" t="str">
        <f>EIRP!B9</f>
        <v>Common maximum accepted test system uncertainty</v>
      </c>
      <c r="C5" s="63">
        <v>2.5</v>
      </c>
      <c r="D5" s="63">
        <v>4.2</v>
      </c>
      <c r="E5" s="51">
        <v>4.2</v>
      </c>
      <c r="L5" s="125"/>
      <c r="P5" s="127"/>
      <c r="Q5" s="125"/>
      <c r="U5" s="53"/>
      <c r="V5" s="205"/>
    </row>
    <row r="6" spans="1:22">
      <c r="B6" s="134"/>
      <c r="C6" s="65"/>
      <c r="D6" s="65"/>
      <c r="E6" s="233"/>
      <c r="L6" s="125"/>
      <c r="P6" s="127"/>
      <c r="Q6" s="125"/>
      <c r="U6" s="195"/>
      <c r="V6" s="209"/>
    </row>
    <row r="7" spans="1:22">
      <c r="B7" s="134"/>
      <c r="C7" s="65"/>
      <c r="D7" s="65"/>
      <c r="E7" s="233"/>
      <c r="L7" s="125"/>
      <c r="P7" s="127"/>
      <c r="Q7" s="125"/>
      <c r="U7" s="195"/>
      <c r="V7" s="209"/>
    </row>
    <row r="8" spans="1:22">
      <c r="B8" s="445" t="s">
        <v>498</v>
      </c>
      <c r="C8" s="445"/>
      <c r="D8" s="445"/>
      <c r="E8" s="445"/>
      <c r="F8" s="445"/>
      <c r="G8" s="445"/>
      <c r="H8" s="445"/>
      <c r="I8" s="445"/>
      <c r="J8" s="445"/>
      <c r="K8" s="445"/>
      <c r="L8" s="125"/>
      <c r="P8" s="127"/>
      <c r="Q8" s="125"/>
      <c r="U8" s="53"/>
      <c r="V8" s="205"/>
    </row>
    <row r="9" spans="1:22">
      <c r="A9" s="443" t="s">
        <v>161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M9" s="127"/>
      <c r="N9" s="127"/>
      <c r="O9" s="127"/>
      <c r="P9" s="127"/>
      <c r="Q9" s="444" t="s">
        <v>103</v>
      </c>
      <c r="R9" s="444"/>
      <c r="S9" s="444"/>
      <c r="U9" s="53"/>
      <c r="V9" s="205"/>
    </row>
    <row r="10" spans="1:22">
      <c r="A10" s="382" t="s">
        <v>0</v>
      </c>
      <c r="B10" s="400" t="s">
        <v>1</v>
      </c>
      <c r="C10" s="383" t="s">
        <v>2</v>
      </c>
      <c r="D10" s="383"/>
      <c r="E10" s="383"/>
      <c r="F10" s="382" t="s">
        <v>3</v>
      </c>
      <c r="G10" s="383" t="s">
        <v>4</v>
      </c>
      <c r="H10" s="391" t="s">
        <v>5</v>
      </c>
      <c r="I10" s="384" t="s">
        <v>6</v>
      </c>
      <c r="J10" s="384"/>
      <c r="K10" s="384"/>
      <c r="L10" s="3"/>
      <c r="M10" s="3"/>
      <c r="N10" s="3"/>
      <c r="O10" s="3"/>
      <c r="P10" s="34"/>
      <c r="Q10" s="444"/>
      <c r="R10" s="444"/>
      <c r="S10" s="444"/>
      <c r="U10" s="53"/>
      <c r="V10" s="205"/>
    </row>
    <row r="11" spans="1:22" s="130" customFormat="1" ht="23.25" thickBot="1">
      <c r="A11" s="382"/>
      <c r="B11" s="400"/>
      <c r="C11" s="257" t="s">
        <v>162</v>
      </c>
      <c r="D11" s="257" t="s">
        <v>163</v>
      </c>
      <c r="E11" s="257" t="s">
        <v>355</v>
      </c>
      <c r="F11" s="382"/>
      <c r="G11" s="383"/>
      <c r="H11" s="391"/>
      <c r="I11" s="257" t="s">
        <v>162</v>
      </c>
      <c r="J11" s="257" t="s">
        <v>163</v>
      </c>
      <c r="K11" s="257" t="s">
        <v>356</v>
      </c>
      <c r="L11" s="128"/>
      <c r="M11" s="128"/>
      <c r="N11" s="128"/>
      <c r="O11" s="128"/>
      <c r="P11" s="129"/>
      <c r="Q11" s="444"/>
      <c r="R11" s="444"/>
      <c r="S11" s="444"/>
      <c r="U11" s="54"/>
      <c r="V11" s="205"/>
    </row>
    <row r="12" spans="1:22">
      <c r="A12" s="382" t="s">
        <v>7</v>
      </c>
      <c r="B12" s="382"/>
      <c r="C12" s="382"/>
      <c r="D12" s="382"/>
      <c r="E12" s="382"/>
      <c r="F12" s="382"/>
      <c r="G12" s="382"/>
      <c r="H12" s="382"/>
      <c r="I12" s="382"/>
      <c r="J12" s="382"/>
      <c r="K12" s="238"/>
      <c r="L12" s="79"/>
      <c r="M12" s="79"/>
      <c r="N12" s="79"/>
      <c r="O12" s="79"/>
      <c r="P12" s="135"/>
      <c r="Q12" s="19"/>
      <c r="R12" s="19"/>
      <c r="S12" s="19"/>
      <c r="U12" s="53"/>
      <c r="V12" s="205"/>
    </row>
    <row r="13" spans="1:22" ht="33.75">
      <c r="A13" s="16" t="str">
        <f>'Gen-Er'!B5</f>
        <v>A5-1</v>
      </c>
      <c r="B13" s="99" t="str">
        <f>'Gen-Er'!C5</f>
        <v>Positioning misalignment between the AAS BS and the reference antenna</v>
      </c>
      <c r="C13" s="222">
        <f>'Gen-Er'!D5</f>
        <v>0.03</v>
      </c>
      <c r="D13" s="222">
        <f>'Gen-Er'!E5</f>
        <v>0.03</v>
      </c>
      <c r="E13" s="222">
        <f>'Gen-Er'!F5</f>
        <v>0.03</v>
      </c>
      <c r="F13" s="16" t="str">
        <f>'Gen-Er'!G5</f>
        <v>Rectangular</v>
      </c>
      <c r="G13" s="222">
        <f>'Gen-Er'!H5</f>
        <v>1.7320508075688772</v>
      </c>
      <c r="H13" s="136">
        <v>1</v>
      </c>
      <c r="I13" s="7">
        <f>C13/$G13</f>
        <v>1.7320508075688773E-2</v>
      </c>
      <c r="J13" s="7">
        <f t="shared" ref="J13:K29" si="0">D13/$G13</f>
        <v>1.7320508075688773E-2</v>
      </c>
      <c r="K13" s="7">
        <f t="shared" si="0"/>
        <v>1.7320508075688773E-2</v>
      </c>
      <c r="L13" s="137"/>
      <c r="M13" s="137"/>
      <c r="N13" s="137"/>
      <c r="O13" s="137"/>
      <c r="P13" s="138"/>
      <c r="Q13" s="20">
        <f t="shared" ref="Q13:S39" si="1">I13^2</f>
        <v>3.0000000000000003E-4</v>
      </c>
      <c r="R13" s="20">
        <f t="shared" si="1"/>
        <v>3.0000000000000003E-4</v>
      </c>
      <c r="S13" s="20">
        <f t="shared" si="1"/>
        <v>3.0000000000000003E-4</v>
      </c>
      <c r="U13" s="53"/>
      <c r="V13" s="205"/>
    </row>
    <row r="14" spans="1:22" ht="33.75">
      <c r="A14" s="16" t="str">
        <f>'Gen-Er'!B6</f>
        <v>A5-2</v>
      </c>
      <c r="B14" s="99" t="str">
        <f>'Gen-Er'!C6</f>
        <v>Pointing misalignment between the AAS BS and the receiving antenna</v>
      </c>
      <c r="C14" s="222">
        <f>'Gen-Er'!D6</f>
        <v>0</v>
      </c>
      <c r="D14" s="222">
        <f>'Gen-Er'!E6</f>
        <v>0</v>
      </c>
      <c r="E14" s="222">
        <f>'Gen-Er'!F6</f>
        <v>0</v>
      </c>
      <c r="F14" s="16" t="str">
        <f>'Gen-Er'!G6</f>
        <v>Rectangular</v>
      </c>
      <c r="G14" s="222">
        <f>'Gen-Er'!H6</f>
        <v>1.7320508075688772</v>
      </c>
      <c r="H14" s="136">
        <v>1</v>
      </c>
      <c r="I14" s="7">
        <f t="shared" ref="I14:I24" si="2">C14/$G14</f>
        <v>0</v>
      </c>
      <c r="J14" s="7">
        <f t="shared" si="0"/>
        <v>0</v>
      </c>
      <c r="K14" s="7">
        <f t="shared" si="0"/>
        <v>0</v>
      </c>
      <c r="L14" s="137"/>
      <c r="M14" s="137"/>
      <c r="N14" s="137"/>
      <c r="O14" s="137"/>
      <c r="P14" s="138"/>
      <c r="Q14" s="20">
        <f t="shared" si="1"/>
        <v>0</v>
      </c>
      <c r="R14" s="20">
        <f t="shared" si="1"/>
        <v>0</v>
      </c>
      <c r="S14" s="20">
        <f t="shared" si="1"/>
        <v>0</v>
      </c>
      <c r="U14" s="53"/>
      <c r="V14" s="205"/>
    </row>
    <row r="15" spans="1:22">
      <c r="A15" s="16" t="str">
        <f>'Gen-Er'!B7</f>
        <v>A5-3</v>
      </c>
      <c r="B15" s="99" t="str">
        <f>'Gen-Er'!C7</f>
        <v>Quality of quiet zone</v>
      </c>
      <c r="C15" s="222">
        <f>'Gen-Er'!D7</f>
        <v>0.1</v>
      </c>
      <c r="D15" s="222">
        <f>'Gen-Er'!E7</f>
        <v>0.1</v>
      </c>
      <c r="E15" s="222">
        <f>'Gen-Er'!F7</f>
        <v>0.1</v>
      </c>
      <c r="F15" s="16" t="str">
        <f>'Gen-Er'!G7</f>
        <v>Gaussian</v>
      </c>
      <c r="G15" s="222">
        <f>'Gen-Er'!H7</f>
        <v>1</v>
      </c>
      <c r="H15" s="136">
        <v>1</v>
      </c>
      <c r="I15" s="7">
        <f t="shared" si="2"/>
        <v>0.1</v>
      </c>
      <c r="J15" s="7">
        <f t="shared" si="0"/>
        <v>0.1</v>
      </c>
      <c r="K15" s="7">
        <f t="shared" si="0"/>
        <v>0.1</v>
      </c>
      <c r="L15" s="137"/>
      <c r="M15" s="137"/>
      <c r="N15" s="137"/>
      <c r="O15" s="137"/>
      <c r="P15" s="138"/>
      <c r="Q15" s="20">
        <f t="shared" si="1"/>
        <v>1.0000000000000002E-2</v>
      </c>
      <c r="R15" s="20">
        <f t="shared" si="1"/>
        <v>1.0000000000000002E-2</v>
      </c>
      <c r="S15" s="20">
        <f t="shared" si="1"/>
        <v>1.0000000000000002E-2</v>
      </c>
      <c r="U15" s="53"/>
      <c r="V15" s="205"/>
    </row>
    <row r="16" spans="1:22" ht="33.75">
      <c r="A16" s="16" t="str">
        <f>'Gen-Er'!B8</f>
        <v>A5-4a</v>
      </c>
      <c r="B16" s="99" t="str">
        <f>'Gen-Er'!C8</f>
        <v>Polarization mismatch between the AAS BS and the receiving antenna</v>
      </c>
      <c r="C16" s="222">
        <f>'Gen-Er'!D8</f>
        <v>0.01</v>
      </c>
      <c r="D16" s="222">
        <f>'Gen-Er'!E8</f>
        <v>0.01</v>
      </c>
      <c r="E16" s="222">
        <f>'Gen-Er'!F8</f>
        <v>0.01</v>
      </c>
      <c r="F16" s="16" t="str">
        <f>'Gen-Er'!G8</f>
        <v>Rectangular</v>
      </c>
      <c r="G16" s="222">
        <f>'Gen-Er'!H8</f>
        <v>1.7320508075688772</v>
      </c>
      <c r="H16" s="136">
        <v>1</v>
      </c>
      <c r="I16" s="7">
        <f t="shared" si="2"/>
        <v>5.773502691896258E-3</v>
      </c>
      <c r="J16" s="7">
        <f t="shared" si="0"/>
        <v>5.773502691896258E-3</v>
      </c>
      <c r="K16" s="7">
        <f t="shared" si="0"/>
        <v>5.773502691896258E-3</v>
      </c>
      <c r="L16" s="137"/>
      <c r="M16" s="137"/>
      <c r="N16" s="137"/>
      <c r="O16" s="137"/>
      <c r="P16" s="138"/>
      <c r="Q16" s="20">
        <f t="shared" si="1"/>
        <v>3.3333333333333335E-5</v>
      </c>
      <c r="R16" s="20">
        <f t="shared" si="1"/>
        <v>3.3333333333333335E-5</v>
      </c>
      <c r="S16" s="20">
        <f t="shared" si="1"/>
        <v>3.3333333333333335E-5</v>
      </c>
      <c r="U16" s="53"/>
      <c r="V16" s="205"/>
    </row>
    <row r="17" spans="1:22" ht="33.75">
      <c r="A17" s="16" t="str">
        <f>'Gen-Er'!B9</f>
        <v>A5-5a</v>
      </c>
      <c r="B17" s="99" t="str">
        <f>'Gen-Er'!C9</f>
        <v>Mutual coupling between the AAS BS and the receiving antenna</v>
      </c>
      <c r="C17" s="222">
        <f>'Gen-Er'!D9</f>
        <v>0</v>
      </c>
      <c r="D17" s="222">
        <f>'Gen-Er'!E9</f>
        <v>0</v>
      </c>
      <c r="E17" s="222">
        <f>'Gen-Er'!F9</f>
        <v>0</v>
      </c>
      <c r="F17" s="16" t="str">
        <f>'Gen-Er'!G9</f>
        <v>Rectangular</v>
      </c>
      <c r="G17" s="222">
        <f>'Gen-Er'!H9</f>
        <v>1.7320508075688772</v>
      </c>
      <c r="H17" s="136">
        <v>1</v>
      </c>
      <c r="I17" s="7">
        <f t="shared" si="2"/>
        <v>0</v>
      </c>
      <c r="J17" s="7">
        <f t="shared" si="0"/>
        <v>0</v>
      </c>
      <c r="K17" s="7">
        <f t="shared" si="0"/>
        <v>0</v>
      </c>
      <c r="L17" s="137"/>
      <c r="M17" s="137"/>
      <c r="N17" s="137"/>
      <c r="O17" s="137"/>
      <c r="P17" s="138"/>
      <c r="Q17" s="20">
        <f t="shared" si="1"/>
        <v>0</v>
      </c>
      <c r="R17" s="20">
        <f t="shared" si="1"/>
        <v>0</v>
      </c>
      <c r="S17" s="20">
        <f t="shared" si="1"/>
        <v>0</v>
      </c>
      <c r="U17" s="53"/>
      <c r="V17" s="205"/>
    </row>
    <row r="18" spans="1:22">
      <c r="A18" s="16" t="str">
        <f>'Gen-Er'!B10</f>
        <v>A5-6a</v>
      </c>
      <c r="B18" s="99" t="str">
        <f>'Gen-Er'!C10</f>
        <v>Phase curvature</v>
      </c>
      <c r="C18" s="222">
        <f>'Gen-Er'!D10</f>
        <v>0.05</v>
      </c>
      <c r="D18" s="222">
        <f>'Gen-Er'!E10</f>
        <v>0.05</v>
      </c>
      <c r="E18" s="222">
        <f>'Gen-Er'!F10</f>
        <v>0.05</v>
      </c>
      <c r="F18" s="16" t="str">
        <f>'Gen-Er'!G10</f>
        <v>Gaussian</v>
      </c>
      <c r="G18" s="222">
        <f>'Gen-Er'!H10</f>
        <v>1</v>
      </c>
      <c r="H18" s="136">
        <v>1</v>
      </c>
      <c r="I18" s="7">
        <f t="shared" si="2"/>
        <v>0.05</v>
      </c>
      <c r="J18" s="7">
        <f t="shared" si="0"/>
        <v>0.05</v>
      </c>
      <c r="K18" s="7">
        <f t="shared" si="0"/>
        <v>0.05</v>
      </c>
      <c r="L18" s="137"/>
      <c r="M18" s="137"/>
      <c r="N18" s="137"/>
      <c r="O18" s="137"/>
      <c r="P18" s="138"/>
      <c r="Q18" s="20">
        <f t="shared" si="1"/>
        <v>2.5000000000000005E-3</v>
      </c>
      <c r="R18" s="20">
        <f t="shared" si="1"/>
        <v>2.5000000000000005E-3</v>
      </c>
      <c r="S18" s="20">
        <f t="shared" si="1"/>
        <v>2.5000000000000005E-3</v>
      </c>
      <c r="U18" s="53"/>
      <c r="V18" s="205"/>
    </row>
    <row r="19" spans="1:22" ht="24" customHeight="1">
      <c r="A19" s="16" t="str">
        <f>TE!A31</f>
        <v>C3-4</v>
      </c>
      <c r="B19" s="99" t="str">
        <f>TE!B31</f>
        <v>Receiver spurious emissions - Conducted Uncertainty (minus missmatch)</v>
      </c>
      <c r="C19" s="222">
        <f>TE!C31</f>
        <v>1</v>
      </c>
      <c r="D19" s="222">
        <f>TE!D31</f>
        <v>2</v>
      </c>
      <c r="E19" s="222">
        <f>TE!E31</f>
        <v>2</v>
      </c>
      <c r="F19" s="16" t="str">
        <f>TE!F31</f>
        <v>Gaussian</v>
      </c>
      <c r="G19" s="222">
        <f>TE!G31</f>
        <v>1</v>
      </c>
      <c r="H19" s="136">
        <v>1</v>
      </c>
      <c r="I19" s="7">
        <f t="shared" si="2"/>
        <v>1</v>
      </c>
      <c r="J19" s="7">
        <f t="shared" si="0"/>
        <v>2</v>
      </c>
      <c r="K19" s="7">
        <f t="shared" si="0"/>
        <v>2</v>
      </c>
      <c r="L19" s="137"/>
      <c r="M19" s="137"/>
      <c r="N19" s="137"/>
      <c r="O19" s="137"/>
      <c r="P19" s="138"/>
      <c r="Q19" s="20">
        <f t="shared" si="1"/>
        <v>1</v>
      </c>
      <c r="R19" s="20">
        <f t="shared" si="1"/>
        <v>4</v>
      </c>
      <c r="S19" s="20">
        <f t="shared" si="1"/>
        <v>4</v>
      </c>
      <c r="U19" s="53"/>
      <c r="V19" s="205"/>
    </row>
    <row r="20" spans="1:22" ht="22.5">
      <c r="A20" s="16" t="str">
        <f>'Gen-Er'!B12</f>
        <v>A5-7</v>
      </c>
      <c r="B20" s="99" t="str">
        <f>'Gen-Er'!C12</f>
        <v>Impedance mismatch in the receiving chain</v>
      </c>
      <c r="C20" s="222">
        <f>'Gen-Er'!D12</f>
        <v>0.2</v>
      </c>
      <c r="D20" s="222">
        <f>'Gen-Er'!E12</f>
        <v>0.45</v>
      </c>
      <c r="E20" s="222">
        <f>'Gen-Er'!F12</f>
        <v>0.45</v>
      </c>
      <c r="F20" s="16" t="str">
        <f>'Gen-Er'!G12</f>
        <v>U-shaped</v>
      </c>
      <c r="G20" s="222">
        <f>'Gen-Er'!H12</f>
        <v>1.4142135623730951</v>
      </c>
      <c r="H20" s="136">
        <v>1</v>
      </c>
      <c r="I20" s="7">
        <f t="shared" si="2"/>
        <v>0.1414213562373095</v>
      </c>
      <c r="J20" s="7">
        <f t="shared" si="0"/>
        <v>0.31819805153394637</v>
      </c>
      <c r="K20" s="7">
        <f t="shared" si="0"/>
        <v>0.31819805153394637</v>
      </c>
      <c r="L20" s="137"/>
      <c r="M20" s="137"/>
      <c r="N20" s="137"/>
      <c r="O20" s="137"/>
      <c r="P20" s="138"/>
      <c r="Q20" s="20">
        <f t="shared" si="1"/>
        <v>0.02</v>
      </c>
      <c r="R20" s="20">
        <f t="shared" si="1"/>
        <v>0.10124999999999999</v>
      </c>
      <c r="S20" s="20">
        <f t="shared" si="1"/>
        <v>0.10124999999999999</v>
      </c>
      <c r="U20" s="53"/>
      <c r="V20" s="205"/>
    </row>
    <row r="21" spans="1:22">
      <c r="A21" s="16" t="str">
        <f>'Gen-Er'!B13</f>
        <v>A5-8</v>
      </c>
      <c r="B21" s="99" t="str">
        <f>'Gen-Er'!C13</f>
        <v>Random uncertainty</v>
      </c>
      <c r="C21" s="222">
        <f>'Gen-Er'!D13</f>
        <v>0.1</v>
      </c>
      <c r="D21" s="222">
        <f>'Gen-Er'!E13</f>
        <v>0.1</v>
      </c>
      <c r="E21" s="222">
        <f>'Gen-Er'!F13</f>
        <v>0.1</v>
      </c>
      <c r="F21" s="16" t="str">
        <f>'Gen-Er'!G13</f>
        <v>Rectangular</v>
      </c>
      <c r="G21" s="222">
        <f>'Gen-Er'!H13</f>
        <v>1.7320508075688772</v>
      </c>
      <c r="H21" s="136">
        <v>1</v>
      </c>
      <c r="I21" s="7">
        <f t="shared" si="2"/>
        <v>5.7735026918962581E-2</v>
      </c>
      <c r="J21" s="7">
        <f t="shared" si="0"/>
        <v>5.7735026918962581E-2</v>
      </c>
      <c r="K21" s="7">
        <f t="shared" si="0"/>
        <v>5.7735026918962581E-2</v>
      </c>
      <c r="L21" s="137"/>
      <c r="M21" s="137"/>
      <c r="N21" s="137"/>
      <c r="O21" s="137"/>
      <c r="P21" s="138"/>
      <c r="Q21" s="20">
        <f t="shared" si="1"/>
        <v>3.333333333333334E-3</v>
      </c>
      <c r="R21" s="20">
        <f t="shared" si="1"/>
        <v>3.333333333333334E-3</v>
      </c>
      <c r="S21" s="20">
        <f t="shared" si="1"/>
        <v>3.333333333333334E-3</v>
      </c>
      <c r="U21" s="53"/>
      <c r="V21" s="205"/>
    </row>
    <row r="22" spans="1:22" ht="22.5">
      <c r="A22" s="16" t="str">
        <f>'Gen-Er'!B14</f>
        <v>A5-17</v>
      </c>
      <c r="B22" s="99" t="str">
        <f>'Gen-Er'!C14</f>
        <v>Measurement antenna frequency variation</v>
      </c>
      <c r="C22" s="222">
        <f>'Gen-Er'!D14</f>
        <v>0.1</v>
      </c>
      <c r="D22" s="222">
        <f>'Gen-Er'!E14</f>
        <v>0.1</v>
      </c>
      <c r="E22" s="222">
        <f>'Gen-Er'!F14</f>
        <v>0.1</v>
      </c>
      <c r="F22" s="16" t="str">
        <f>'Gen-Er'!G14</f>
        <v>Rectangular</v>
      </c>
      <c r="G22" s="222">
        <f>'Gen-Er'!H14</f>
        <v>1.7320508075688772</v>
      </c>
      <c r="H22" s="136">
        <v>1</v>
      </c>
      <c r="I22" s="7">
        <f t="shared" si="2"/>
        <v>5.7735026918962581E-2</v>
      </c>
      <c r="J22" s="7">
        <f t="shared" si="0"/>
        <v>5.7735026918962581E-2</v>
      </c>
      <c r="K22" s="7">
        <f t="shared" si="0"/>
        <v>5.7735026918962581E-2</v>
      </c>
      <c r="L22" s="137"/>
      <c r="M22" s="137"/>
      <c r="N22" s="137"/>
      <c r="O22" s="137"/>
      <c r="P22" s="138"/>
      <c r="Q22" s="20">
        <f t="shared" si="1"/>
        <v>3.333333333333334E-3</v>
      </c>
      <c r="R22" s="20">
        <f t="shared" si="1"/>
        <v>3.333333333333334E-3</v>
      </c>
      <c r="S22" s="20">
        <f t="shared" si="1"/>
        <v>3.333333333333334E-3</v>
      </c>
      <c r="U22" s="53"/>
      <c r="V22" s="205"/>
    </row>
    <row r="23" spans="1:22">
      <c r="A23" s="16" t="str">
        <f>'Gen-Er'!B15</f>
        <v>A5-18</v>
      </c>
      <c r="B23" s="99" t="str">
        <f>'Gen-Er'!C15</f>
        <v>FSPL estimation error</v>
      </c>
      <c r="C23" s="222">
        <f>'Gen-Er'!D15</f>
        <v>0</v>
      </c>
      <c r="D23" s="222">
        <f>'Gen-Er'!E15</f>
        <v>0</v>
      </c>
      <c r="E23" s="222">
        <f>'Gen-Er'!F15</f>
        <v>0</v>
      </c>
      <c r="F23" s="16" t="str">
        <f>'Gen-Er'!G15</f>
        <v>Gaussian</v>
      </c>
      <c r="G23" s="222">
        <f>'Gen-Er'!H15</f>
        <v>1</v>
      </c>
      <c r="H23" s="136">
        <v>1</v>
      </c>
      <c r="I23" s="7">
        <f t="shared" si="2"/>
        <v>0</v>
      </c>
      <c r="J23" s="7">
        <f t="shared" si="0"/>
        <v>0</v>
      </c>
      <c r="K23" s="7">
        <f t="shared" si="0"/>
        <v>0</v>
      </c>
      <c r="L23" s="137"/>
      <c r="M23" s="137"/>
      <c r="N23" s="137"/>
      <c r="O23" s="137"/>
      <c r="P23" s="138"/>
      <c r="Q23" s="20">
        <f t="shared" si="1"/>
        <v>0</v>
      </c>
      <c r="R23" s="20">
        <f t="shared" si="1"/>
        <v>0</v>
      </c>
      <c r="S23" s="20">
        <f t="shared" si="1"/>
        <v>0</v>
      </c>
      <c r="U23" s="53"/>
      <c r="V23" s="205"/>
    </row>
    <row r="24" spans="1:22" ht="22.5">
      <c r="A24" s="16" t="str">
        <f>'Gen-Er'!B16</f>
        <v>A5-16</v>
      </c>
      <c r="B24" s="99" t="str">
        <f>'Gen-Er'!C16</f>
        <v>Test system frequency flatness</v>
      </c>
      <c r="C24" s="222">
        <f>'Gen-Er'!D16</f>
        <v>0.25</v>
      </c>
      <c r="D24" s="222">
        <f>'Gen-Er'!E16</f>
        <v>0.25</v>
      </c>
      <c r="E24" s="222">
        <f>'Gen-Er'!F16</f>
        <v>0.25</v>
      </c>
      <c r="F24" s="16" t="str">
        <f>'Gen-Er'!G16</f>
        <v>Gaussian</v>
      </c>
      <c r="G24" s="222">
        <f>'Gen-Er'!H16</f>
        <v>1</v>
      </c>
      <c r="H24" s="136">
        <v>1</v>
      </c>
      <c r="I24" s="7">
        <f t="shared" si="2"/>
        <v>0.25</v>
      </c>
      <c r="J24" s="7">
        <f t="shared" si="0"/>
        <v>0.25</v>
      </c>
      <c r="K24" s="7">
        <f t="shared" si="0"/>
        <v>0.25</v>
      </c>
      <c r="L24" s="137"/>
      <c r="M24" s="137"/>
      <c r="N24" s="137"/>
      <c r="O24" s="137"/>
      <c r="P24" s="138"/>
      <c r="Q24" s="20">
        <f t="shared" si="1"/>
        <v>6.25E-2</v>
      </c>
      <c r="R24" s="20">
        <f t="shared" si="1"/>
        <v>6.25E-2</v>
      </c>
      <c r="S24" s="20">
        <f t="shared" si="1"/>
        <v>6.25E-2</v>
      </c>
      <c r="U24" s="53"/>
      <c r="V24" s="205"/>
    </row>
    <row r="25" spans="1:22" ht="22.5">
      <c r="A25" s="126" t="str">
        <f>'Gen-Er'!B17</f>
        <v>A5-19</v>
      </c>
      <c r="B25" s="126" t="str">
        <f>'Gen-Er'!C17</f>
        <v xml:space="preserve">Measurement system dynamic range uncertainty </v>
      </c>
      <c r="C25" s="222">
        <f>'Gen-Er'!D17</f>
        <v>0.51</v>
      </c>
      <c r="D25" s="222">
        <f>'Gen-Er'!E17</f>
        <v>0.51</v>
      </c>
      <c r="E25" s="222">
        <f>'Gen-Er'!F17</f>
        <v>0.51</v>
      </c>
      <c r="F25" s="126" t="str">
        <f>'Gen-Er'!G17</f>
        <v>Gaussian</v>
      </c>
      <c r="G25" s="222">
        <f>'Gen-Er'!H17</f>
        <v>1</v>
      </c>
      <c r="H25" s="136">
        <v>1</v>
      </c>
      <c r="I25" s="7">
        <f t="shared" ref="I25" si="3">C25/$G25</f>
        <v>0.51</v>
      </c>
      <c r="J25" s="7">
        <f t="shared" ref="J25" si="4">D25/$G25</f>
        <v>0.51</v>
      </c>
      <c r="K25" s="7">
        <f t="shared" ref="K25" si="5">E25/$G25</f>
        <v>0.51</v>
      </c>
      <c r="L25" s="137"/>
      <c r="M25" s="137"/>
      <c r="N25" s="137"/>
      <c r="O25" s="137"/>
      <c r="P25" s="138"/>
      <c r="Q25" s="20">
        <f t="shared" ref="Q25" si="6">I25^2</f>
        <v>0.2601</v>
      </c>
      <c r="R25" s="20">
        <f t="shared" ref="R25" si="7">J25^2</f>
        <v>0.2601</v>
      </c>
      <c r="S25" s="20">
        <f t="shared" ref="S25" si="8">K25^2</f>
        <v>0.2601</v>
      </c>
      <c r="U25" s="53"/>
      <c r="V25" s="205"/>
    </row>
    <row r="26" spans="1:22">
      <c r="A26" s="382" t="s">
        <v>19</v>
      </c>
      <c r="B26" s="382"/>
      <c r="C26" s="382"/>
      <c r="D26" s="382"/>
      <c r="E26" s="382"/>
      <c r="F26" s="382"/>
      <c r="G26" s="382"/>
      <c r="H26" s="382"/>
      <c r="I26" s="382"/>
      <c r="J26" s="382"/>
      <c r="K26" s="238"/>
      <c r="L26" s="79"/>
      <c r="M26" s="79"/>
      <c r="N26" s="79"/>
      <c r="O26" s="79"/>
      <c r="P26" s="135"/>
      <c r="Q26" s="20">
        <f t="shared" si="1"/>
        <v>0</v>
      </c>
      <c r="R26" s="20">
        <f t="shared" si="1"/>
        <v>0</v>
      </c>
      <c r="S26" s="20">
        <f t="shared" si="1"/>
        <v>0</v>
      </c>
      <c r="U26" s="53"/>
      <c r="V26" s="205"/>
    </row>
    <row r="27" spans="1:22" ht="45">
      <c r="A27" s="16" t="str">
        <f>'Gen-Er'!B20</f>
        <v>A5-9</v>
      </c>
      <c r="B27" s="99" t="str">
        <f>'Gen-Er'!C20</f>
        <v>Impedance mismatch between the receiving antenna and the network analyzer</v>
      </c>
      <c r="C27" s="222">
        <f>'Gen-Er'!D20</f>
        <v>0.05</v>
      </c>
      <c r="D27" s="222">
        <f>'Gen-Er'!E20</f>
        <v>0.05</v>
      </c>
      <c r="E27" s="222">
        <f>'Gen-Er'!F20</f>
        <v>0.05</v>
      </c>
      <c r="F27" s="16" t="str">
        <f>'Gen-Er'!G20</f>
        <v>U-shaped</v>
      </c>
      <c r="G27" s="222">
        <f>'Gen-Er'!H20</f>
        <v>1.4142135623730951</v>
      </c>
      <c r="H27" s="136">
        <v>1</v>
      </c>
      <c r="I27" s="7">
        <f t="shared" ref="I27:K39" si="9">C27/$G27</f>
        <v>3.5355339059327376E-2</v>
      </c>
      <c r="J27" s="7">
        <f t="shared" si="9"/>
        <v>3.5355339059327376E-2</v>
      </c>
      <c r="K27" s="7">
        <f t="shared" si="0"/>
        <v>3.5355339059327376E-2</v>
      </c>
      <c r="L27" s="137"/>
      <c r="M27" s="137"/>
      <c r="N27" s="137"/>
      <c r="O27" s="137"/>
      <c r="P27" s="138"/>
      <c r="Q27" s="20">
        <f t="shared" si="1"/>
        <v>1.25E-3</v>
      </c>
      <c r="R27" s="20">
        <f t="shared" si="1"/>
        <v>1.25E-3</v>
      </c>
      <c r="S27" s="20">
        <f t="shared" si="1"/>
        <v>1.25E-3</v>
      </c>
      <c r="U27" s="53"/>
      <c r="V27" s="205"/>
    </row>
    <row r="28" spans="1:22" ht="45">
      <c r="A28" s="16" t="str">
        <f>'Gen-Er'!B21</f>
        <v>A5-10</v>
      </c>
      <c r="B28" s="99" t="str">
        <f>'Gen-Er'!C21</f>
        <v>Positioning and pointing misalignment between the reference antenna and the receiving antenna</v>
      </c>
      <c r="C28" s="222">
        <f>'Gen-Er'!D21</f>
        <v>0.01</v>
      </c>
      <c r="D28" s="222">
        <f>'Gen-Er'!E21</f>
        <v>0.01</v>
      </c>
      <c r="E28" s="222">
        <f>'Gen-Er'!F21</f>
        <v>0.01</v>
      </c>
      <c r="F28" s="16" t="str">
        <f>'Gen-Er'!G21</f>
        <v>Rectangular</v>
      </c>
      <c r="G28" s="222">
        <f>'Gen-Er'!H21</f>
        <v>1.7320508075688772</v>
      </c>
      <c r="H28" s="136">
        <v>1</v>
      </c>
      <c r="I28" s="7">
        <f t="shared" si="9"/>
        <v>5.773502691896258E-3</v>
      </c>
      <c r="J28" s="7">
        <f t="shared" si="9"/>
        <v>5.773502691896258E-3</v>
      </c>
      <c r="K28" s="7">
        <f t="shared" si="0"/>
        <v>5.773502691896258E-3</v>
      </c>
      <c r="L28" s="137"/>
      <c r="M28" s="137"/>
      <c r="N28" s="137"/>
      <c r="O28" s="137"/>
      <c r="P28" s="138"/>
      <c r="Q28" s="20">
        <f t="shared" si="1"/>
        <v>3.3333333333333335E-5</v>
      </c>
      <c r="R28" s="20">
        <f t="shared" si="1"/>
        <v>3.3333333333333335E-5</v>
      </c>
      <c r="S28" s="20">
        <f t="shared" si="1"/>
        <v>3.3333333333333335E-5</v>
      </c>
      <c r="U28" s="53"/>
      <c r="V28" s="205"/>
    </row>
    <row r="29" spans="1:22" ht="45">
      <c r="A29" s="16" t="str">
        <f>'Gen-Er'!B22</f>
        <v>A5-11</v>
      </c>
      <c r="B29" s="99" t="str">
        <f>'Gen-Er'!C22</f>
        <v>Impedance mismatch between the reference antenna and the network analyzer.</v>
      </c>
      <c r="C29" s="222">
        <f>'Gen-Er'!D22</f>
        <v>0.05</v>
      </c>
      <c r="D29" s="222">
        <f>'Gen-Er'!E22</f>
        <v>0.05</v>
      </c>
      <c r="E29" s="222">
        <f>'Gen-Er'!F22</f>
        <v>0.05</v>
      </c>
      <c r="F29" s="16" t="str">
        <f>'Gen-Er'!G22</f>
        <v>U-shaped</v>
      </c>
      <c r="G29" s="222">
        <f>'Gen-Er'!H22</f>
        <v>1.4142135623730951</v>
      </c>
      <c r="H29" s="136">
        <v>1</v>
      </c>
      <c r="I29" s="7">
        <f t="shared" si="9"/>
        <v>3.5355339059327376E-2</v>
      </c>
      <c r="J29" s="7">
        <f t="shared" si="9"/>
        <v>3.5355339059327376E-2</v>
      </c>
      <c r="K29" s="7">
        <f t="shared" si="0"/>
        <v>3.5355339059327376E-2</v>
      </c>
      <c r="L29" s="137"/>
      <c r="M29" s="137"/>
      <c r="N29" s="137"/>
      <c r="O29" s="137"/>
      <c r="P29" s="138"/>
      <c r="Q29" s="20">
        <f t="shared" si="1"/>
        <v>1.25E-3</v>
      </c>
      <c r="R29" s="20">
        <f t="shared" si="1"/>
        <v>1.25E-3</v>
      </c>
      <c r="S29" s="20">
        <f t="shared" si="1"/>
        <v>1.25E-3</v>
      </c>
      <c r="U29" s="53"/>
      <c r="V29" s="205"/>
    </row>
    <row r="30" spans="1:22">
      <c r="A30" s="16" t="str">
        <f>'Gen-Er'!B23</f>
        <v>A5-3</v>
      </c>
      <c r="B30" s="99" t="str">
        <f>'Gen-Er'!C23</f>
        <v>Quality of quiet zone</v>
      </c>
      <c r="C30" s="222">
        <f>'Gen-Er'!D23</f>
        <v>0.1</v>
      </c>
      <c r="D30" s="222">
        <f>'Gen-Er'!E23</f>
        <v>0.1</v>
      </c>
      <c r="E30" s="222">
        <f>'Gen-Er'!F23</f>
        <v>0.1</v>
      </c>
      <c r="F30" s="16" t="str">
        <f>'Gen-Er'!G23</f>
        <v>Gaussian</v>
      </c>
      <c r="G30" s="222">
        <f>'Gen-Er'!H23</f>
        <v>1</v>
      </c>
      <c r="H30" s="136">
        <v>1</v>
      </c>
      <c r="I30" s="7">
        <f t="shared" si="9"/>
        <v>0.1</v>
      </c>
      <c r="J30" s="7">
        <f t="shared" si="9"/>
        <v>0.1</v>
      </c>
      <c r="K30" s="7">
        <f t="shared" si="9"/>
        <v>0.1</v>
      </c>
      <c r="L30" s="137"/>
      <c r="M30" s="137"/>
      <c r="N30" s="137"/>
      <c r="O30" s="137"/>
      <c r="P30" s="138"/>
      <c r="Q30" s="20">
        <f t="shared" si="1"/>
        <v>1.0000000000000002E-2</v>
      </c>
      <c r="R30" s="20">
        <f t="shared" si="1"/>
        <v>1.0000000000000002E-2</v>
      </c>
      <c r="S30" s="20">
        <f t="shared" si="1"/>
        <v>1.0000000000000002E-2</v>
      </c>
      <c r="U30" s="53"/>
      <c r="V30" s="205"/>
    </row>
    <row r="31" spans="1:22" ht="22.5">
      <c r="A31" s="16" t="str">
        <f>'Gen-Er'!B24</f>
        <v>A5-4b</v>
      </c>
      <c r="B31" s="99" t="str">
        <f>'Gen-Er'!C24</f>
        <v>Polarization mismatch for reference antenna</v>
      </c>
      <c r="C31" s="222">
        <f>'Gen-Er'!D24</f>
        <v>0.01</v>
      </c>
      <c r="D31" s="222">
        <f>'Gen-Er'!E24</f>
        <v>0.01</v>
      </c>
      <c r="E31" s="222">
        <f>'Gen-Er'!F24</f>
        <v>0.01</v>
      </c>
      <c r="F31" s="16" t="str">
        <f>'Gen-Er'!G24</f>
        <v>Rectangular</v>
      </c>
      <c r="G31" s="222">
        <f>'Gen-Er'!H24</f>
        <v>1.7320508075688772</v>
      </c>
      <c r="H31" s="136">
        <v>1</v>
      </c>
      <c r="I31" s="7">
        <f t="shared" si="9"/>
        <v>5.773502691896258E-3</v>
      </c>
      <c r="J31" s="7">
        <f t="shared" si="9"/>
        <v>5.773502691896258E-3</v>
      </c>
      <c r="K31" s="7">
        <f t="shared" si="9"/>
        <v>5.773502691896258E-3</v>
      </c>
      <c r="L31" s="137"/>
      <c r="M31" s="137"/>
      <c r="N31" s="137"/>
      <c r="O31" s="137"/>
      <c r="P31" s="138"/>
      <c r="Q31" s="20">
        <f t="shared" si="1"/>
        <v>3.3333333333333335E-5</v>
      </c>
      <c r="R31" s="20">
        <f t="shared" si="1"/>
        <v>3.3333333333333335E-5</v>
      </c>
      <c r="S31" s="20">
        <f t="shared" si="1"/>
        <v>3.3333333333333335E-5</v>
      </c>
      <c r="U31" s="53"/>
      <c r="V31" s="205"/>
    </row>
    <row r="32" spans="1:22" ht="33.75">
      <c r="A32" s="16" t="str">
        <f>'Gen-Er'!B25</f>
        <v>A5-5b</v>
      </c>
      <c r="B32" s="99" t="str">
        <f>'Gen-Er'!C25</f>
        <v>Mutual coupling between the reference antenna and the receiving antenna</v>
      </c>
      <c r="C32" s="222">
        <f>'Gen-Er'!D25</f>
        <v>0</v>
      </c>
      <c r="D32" s="222">
        <f>'Gen-Er'!E25</f>
        <v>0</v>
      </c>
      <c r="E32" s="222">
        <f>'Gen-Er'!F25</f>
        <v>0</v>
      </c>
      <c r="F32" s="16" t="str">
        <f>'Gen-Er'!G25</f>
        <v>Rectangular</v>
      </c>
      <c r="G32" s="222">
        <f>'Gen-Er'!H25</f>
        <v>1.7320508075688772</v>
      </c>
      <c r="H32" s="136">
        <v>1</v>
      </c>
      <c r="I32" s="7">
        <f t="shared" si="9"/>
        <v>0</v>
      </c>
      <c r="J32" s="7">
        <f t="shared" si="9"/>
        <v>0</v>
      </c>
      <c r="K32" s="7">
        <f t="shared" si="9"/>
        <v>0</v>
      </c>
      <c r="L32" s="137"/>
      <c r="M32" s="137"/>
      <c r="N32" s="137"/>
      <c r="O32" s="137"/>
      <c r="P32" s="138"/>
      <c r="Q32" s="20">
        <f t="shared" si="1"/>
        <v>0</v>
      </c>
      <c r="R32" s="20">
        <f t="shared" si="1"/>
        <v>0</v>
      </c>
      <c r="S32" s="20">
        <f t="shared" si="1"/>
        <v>0</v>
      </c>
      <c r="U32" s="53"/>
      <c r="V32" s="205"/>
    </row>
    <row r="33" spans="1:22">
      <c r="A33" s="16" t="str">
        <f>'Gen-Er'!B26</f>
        <v>A5-6b</v>
      </c>
      <c r="B33" s="99" t="str">
        <f>'Gen-Er'!C26</f>
        <v>Phase curvature</v>
      </c>
      <c r="C33" s="222">
        <f>'Gen-Er'!D26</f>
        <v>0.05</v>
      </c>
      <c r="D33" s="222">
        <f>'Gen-Er'!E26</f>
        <v>0.05</v>
      </c>
      <c r="E33" s="222">
        <f>'Gen-Er'!F26</f>
        <v>0.05</v>
      </c>
      <c r="F33" s="16" t="str">
        <f>'Gen-Er'!G26</f>
        <v>Gaussian</v>
      </c>
      <c r="G33" s="222">
        <f>'Gen-Er'!H26</f>
        <v>1</v>
      </c>
      <c r="H33" s="136">
        <v>1</v>
      </c>
      <c r="I33" s="7">
        <f t="shared" si="9"/>
        <v>0.05</v>
      </c>
      <c r="J33" s="7">
        <f t="shared" si="9"/>
        <v>0.05</v>
      </c>
      <c r="K33" s="7">
        <f t="shared" si="9"/>
        <v>0.05</v>
      </c>
      <c r="L33" s="137"/>
      <c r="M33" s="137"/>
      <c r="N33" s="137"/>
      <c r="O33" s="137"/>
      <c r="P33" s="138"/>
      <c r="Q33" s="20">
        <f t="shared" si="1"/>
        <v>2.5000000000000005E-3</v>
      </c>
      <c r="R33" s="20">
        <f t="shared" si="1"/>
        <v>2.5000000000000005E-3</v>
      </c>
      <c r="S33" s="20">
        <f t="shared" si="1"/>
        <v>2.5000000000000005E-3</v>
      </c>
      <c r="U33" s="53"/>
      <c r="V33" s="205"/>
    </row>
    <row r="34" spans="1:22" ht="22.5">
      <c r="A34" s="16" t="str">
        <f>'Gen-Er'!B27</f>
        <v>C1-3</v>
      </c>
      <c r="B34" s="99" t="str">
        <f>'Gen-Er'!C27</f>
        <v>Uncertainty of the network analyzer</v>
      </c>
      <c r="C34" s="222">
        <f>'Gen-Er'!D27</f>
        <v>0.13</v>
      </c>
      <c r="D34" s="222">
        <f>'Gen-Er'!E27</f>
        <v>0.2</v>
      </c>
      <c r="E34" s="222">
        <f>'Gen-Er'!F27</f>
        <v>0.2</v>
      </c>
      <c r="F34" s="16" t="str">
        <f>'Gen-Er'!G27</f>
        <v>Gaussian</v>
      </c>
      <c r="G34" s="222">
        <f>'Gen-Er'!H27</f>
        <v>1</v>
      </c>
      <c r="H34" s="136">
        <v>1</v>
      </c>
      <c r="I34" s="7">
        <f t="shared" si="9"/>
        <v>0.13</v>
      </c>
      <c r="J34" s="7">
        <f t="shared" si="9"/>
        <v>0.2</v>
      </c>
      <c r="K34" s="7">
        <f t="shared" si="9"/>
        <v>0.2</v>
      </c>
      <c r="L34" s="137"/>
      <c r="M34" s="137"/>
      <c r="N34" s="137"/>
      <c r="O34" s="137"/>
      <c r="P34" s="138"/>
      <c r="Q34" s="20">
        <f t="shared" si="1"/>
        <v>1.6900000000000002E-2</v>
      </c>
      <c r="R34" s="20">
        <f t="shared" si="1"/>
        <v>4.0000000000000008E-2</v>
      </c>
      <c r="S34" s="20">
        <f t="shared" si="1"/>
        <v>4.0000000000000008E-2</v>
      </c>
      <c r="U34" s="53"/>
      <c r="V34" s="205"/>
    </row>
    <row r="35" spans="1:22" ht="22.5">
      <c r="A35" s="16" t="str">
        <f>'Gen-Er'!B28</f>
        <v>A5-12</v>
      </c>
      <c r="B35" s="99" t="str">
        <f>'Gen-Er'!C28</f>
        <v>Influence of the reference antenna feed cable</v>
      </c>
      <c r="C35" s="222">
        <f>'Gen-Er'!D28</f>
        <v>0.05</v>
      </c>
      <c r="D35" s="222">
        <f>'Gen-Er'!E28</f>
        <v>0.05</v>
      </c>
      <c r="E35" s="222">
        <f>'Gen-Er'!F28</f>
        <v>0.05</v>
      </c>
      <c r="F35" s="16" t="str">
        <f>'Gen-Er'!G28</f>
        <v>Rectangular</v>
      </c>
      <c r="G35" s="222">
        <f>'Gen-Er'!H28</f>
        <v>1.7320508075688772</v>
      </c>
      <c r="H35" s="136">
        <v>1</v>
      </c>
      <c r="I35" s="7">
        <f t="shared" si="9"/>
        <v>2.8867513459481291E-2</v>
      </c>
      <c r="J35" s="7">
        <f t="shared" si="9"/>
        <v>2.8867513459481291E-2</v>
      </c>
      <c r="K35" s="7">
        <f t="shared" si="9"/>
        <v>2.8867513459481291E-2</v>
      </c>
      <c r="L35" s="137"/>
      <c r="M35" s="137"/>
      <c r="N35" s="137"/>
      <c r="O35" s="137"/>
      <c r="P35" s="138"/>
      <c r="Q35" s="20">
        <f t="shared" si="1"/>
        <v>8.333333333333335E-4</v>
      </c>
      <c r="R35" s="20">
        <f t="shared" si="1"/>
        <v>8.333333333333335E-4</v>
      </c>
      <c r="S35" s="20">
        <f t="shared" si="1"/>
        <v>8.333333333333335E-4</v>
      </c>
      <c r="U35" s="53"/>
      <c r="V35" s="205"/>
    </row>
    <row r="36" spans="1:22" ht="33.75">
      <c r="A36" s="16" t="str">
        <f>'Gen-Er'!B29</f>
        <v>A5-13</v>
      </c>
      <c r="B36" s="99" t="str">
        <f>'Gen-Er'!C29</f>
        <v>Reference antenna feed cable loss measurement uncertainty</v>
      </c>
      <c r="C36" s="222">
        <f>'Gen-Er'!D29</f>
        <v>0.06</v>
      </c>
      <c r="D36" s="222">
        <f>'Gen-Er'!E29</f>
        <v>0.06</v>
      </c>
      <c r="E36" s="222">
        <f>'Gen-Er'!F29</f>
        <v>0.06</v>
      </c>
      <c r="F36" s="16" t="str">
        <f>'Gen-Er'!G29</f>
        <v>Gaussian</v>
      </c>
      <c r="G36" s="222">
        <f>'Gen-Er'!H29</f>
        <v>1</v>
      </c>
      <c r="H36" s="136">
        <v>1</v>
      </c>
      <c r="I36" s="7">
        <f t="shared" si="9"/>
        <v>0.06</v>
      </c>
      <c r="J36" s="7">
        <f t="shared" si="9"/>
        <v>0.06</v>
      </c>
      <c r="K36" s="7">
        <f t="shared" si="9"/>
        <v>0.06</v>
      </c>
      <c r="L36" s="137"/>
      <c r="M36" s="137"/>
      <c r="N36" s="137"/>
      <c r="O36" s="137"/>
      <c r="P36" s="138"/>
      <c r="Q36" s="20">
        <f t="shared" si="1"/>
        <v>3.5999999999999999E-3</v>
      </c>
      <c r="R36" s="20">
        <f t="shared" si="1"/>
        <v>3.5999999999999999E-3</v>
      </c>
      <c r="S36" s="20">
        <f t="shared" si="1"/>
        <v>3.5999999999999999E-3</v>
      </c>
      <c r="U36" s="53"/>
      <c r="V36" s="205"/>
    </row>
    <row r="37" spans="1:22" ht="22.5">
      <c r="A37" s="16" t="str">
        <f>'Gen-Er'!B30</f>
        <v>A5-14</v>
      </c>
      <c r="B37" s="99" t="str">
        <f>'Gen-Er'!C30</f>
        <v>Influence of the receiving antenna feed cable</v>
      </c>
      <c r="C37" s="222">
        <f>'Gen-Er'!D30</f>
        <v>0.05</v>
      </c>
      <c r="D37" s="222">
        <f>'Gen-Er'!E30</f>
        <v>0.05</v>
      </c>
      <c r="E37" s="222">
        <f>'Gen-Er'!F30</f>
        <v>0.05</v>
      </c>
      <c r="F37" s="16" t="str">
        <f>'Gen-Er'!G30</f>
        <v>Rectangular</v>
      </c>
      <c r="G37" s="222">
        <f>'Gen-Er'!H30</f>
        <v>1.7320508075688772</v>
      </c>
      <c r="H37" s="136">
        <v>1</v>
      </c>
      <c r="I37" s="7">
        <f t="shared" si="9"/>
        <v>2.8867513459481291E-2</v>
      </c>
      <c r="J37" s="7">
        <f t="shared" si="9"/>
        <v>2.8867513459481291E-2</v>
      </c>
      <c r="K37" s="7">
        <f t="shared" si="9"/>
        <v>2.8867513459481291E-2</v>
      </c>
      <c r="L37" s="137"/>
      <c r="M37" s="137"/>
      <c r="N37" s="137"/>
      <c r="O37" s="137"/>
      <c r="P37" s="138"/>
      <c r="Q37" s="20">
        <f t="shared" si="1"/>
        <v>8.333333333333335E-4</v>
      </c>
      <c r="R37" s="20">
        <f t="shared" si="1"/>
        <v>8.333333333333335E-4</v>
      </c>
      <c r="S37" s="20">
        <f t="shared" si="1"/>
        <v>8.333333333333335E-4</v>
      </c>
      <c r="U37" s="53"/>
      <c r="V37" s="205"/>
    </row>
    <row r="38" spans="1:22" ht="33.75">
      <c r="A38" s="16" t="str">
        <f>'Gen-Er'!B31</f>
        <v>C1-4</v>
      </c>
      <c r="B38" s="99" t="str">
        <f>'Gen-Er'!C31</f>
        <v>Uncertainty of the absolute gain of the reference antenna</v>
      </c>
      <c r="C38" s="222">
        <f>'Gen-Er'!D31</f>
        <v>0.50229473419497439</v>
      </c>
      <c r="D38" s="222">
        <f>'Gen-Er'!E31</f>
        <v>0.4330127018922193</v>
      </c>
      <c r="E38" s="222">
        <f>'Gen-Er'!F31</f>
        <v>0.4330127018922193</v>
      </c>
      <c r="F38" s="16" t="str">
        <f>'Gen-Er'!G31</f>
        <v>Rectangular</v>
      </c>
      <c r="G38" s="222">
        <f>'Gen-Er'!H31</f>
        <v>1.7320508075688772</v>
      </c>
      <c r="H38" s="136">
        <v>1</v>
      </c>
      <c r="I38" s="7">
        <f t="shared" si="9"/>
        <v>0.28999999999999998</v>
      </c>
      <c r="J38" s="7">
        <f t="shared" si="9"/>
        <v>0.25</v>
      </c>
      <c r="K38" s="7">
        <f t="shared" si="9"/>
        <v>0.25</v>
      </c>
      <c r="L38" s="137"/>
      <c r="M38" s="137"/>
      <c r="N38" s="137"/>
      <c r="O38" s="137"/>
      <c r="P38" s="138"/>
      <c r="Q38" s="20">
        <f t="shared" si="1"/>
        <v>8.4099999999999994E-2</v>
      </c>
      <c r="R38" s="20">
        <f t="shared" si="1"/>
        <v>6.25E-2</v>
      </c>
      <c r="S38" s="20">
        <f t="shared" si="1"/>
        <v>6.25E-2</v>
      </c>
      <c r="U38" s="53"/>
      <c r="V38" s="205"/>
    </row>
    <row r="39" spans="1:22" ht="33.75">
      <c r="A39" s="16" t="str">
        <f>'Gen-Er'!B32</f>
        <v>A5-15</v>
      </c>
      <c r="B39" s="99" t="str">
        <f>'Gen-Er'!C32</f>
        <v>Uncertainty of the absolute gain of the receiving antenna</v>
      </c>
      <c r="C39" s="222">
        <f>'Gen-Er'!D32</f>
        <v>0</v>
      </c>
      <c r="D39" s="222">
        <f>'Gen-Er'!E32</f>
        <v>0</v>
      </c>
      <c r="E39" s="222">
        <f>'Gen-Er'!F32</f>
        <v>0</v>
      </c>
      <c r="F39" s="16" t="str">
        <f>'Gen-Er'!G32</f>
        <v>Rectangular</v>
      </c>
      <c r="G39" s="222">
        <f>'Gen-Er'!H32</f>
        <v>1.7320508075688772</v>
      </c>
      <c r="H39" s="136">
        <v>1</v>
      </c>
      <c r="I39" s="7">
        <f t="shared" si="9"/>
        <v>0</v>
      </c>
      <c r="J39" s="7">
        <f t="shared" si="9"/>
        <v>0</v>
      </c>
      <c r="K39" s="7">
        <f t="shared" si="9"/>
        <v>0</v>
      </c>
      <c r="L39" s="137"/>
      <c r="M39" s="137"/>
      <c r="N39" s="137"/>
      <c r="O39" s="137"/>
      <c r="P39" s="138"/>
      <c r="Q39" s="20">
        <f t="shared" si="1"/>
        <v>0</v>
      </c>
      <c r="R39" s="20">
        <f t="shared" si="1"/>
        <v>0</v>
      </c>
      <c r="S39" s="20">
        <f t="shared" si="1"/>
        <v>0</v>
      </c>
      <c r="U39" s="53"/>
      <c r="V39" s="205"/>
    </row>
    <row r="40" spans="1:22">
      <c r="A40" s="389" t="s">
        <v>31</v>
      </c>
      <c r="B40" s="389"/>
      <c r="C40" s="389"/>
      <c r="D40" s="389"/>
      <c r="E40" s="389"/>
      <c r="F40" s="389"/>
      <c r="G40" s="389"/>
      <c r="H40" s="389"/>
      <c r="I40" s="7">
        <f t="shared" ref="I40:K41" si="10">Q40</f>
        <v>1.217962779945813</v>
      </c>
      <c r="J40" s="7">
        <f t="shared" si="10"/>
        <v>2.1368629655018432</v>
      </c>
      <c r="K40" s="7">
        <f t="shared" si="10"/>
        <v>2.1368629655018432</v>
      </c>
      <c r="L40" s="12"/>
      <c r="M40" s="12"/>
      <c r="N40" s="12"/>
      <c r="O40" s="12"/>
      <c r="P40" s="30"/>
      <c r="Q40" s="20">
        <f>(SUM(Q13:Q39))^0.5</f>
        <v>1.217962779945813</v>
      </c>
      <c r="R40" s="20">
        <f>(SUM(R13:R39))^0.5</f>
        <v>2.1368629655018432</v>
      </c>
      <c r="S40" s="20">
        <f>(SUM(S13:S39))^0.5</f>
        <v>2.1368629655018432</v>
      </c>
      <c r="U40" s="53"/>
      <c r="V40" s="205"/>
    </row>
    <row r="41" spans="1:22" ht="22.5">
      <c r="A41" s="389" t="s">
        <v>130</v>
      </c>
      <c r="B41" s="389"/>
      <c r="C41" s="389"/>
      <c r="D41" s="389"/>
      <c r="E41" s="389"/>
      <c r="F41" s="389"/>
      <c r="G41" s="389"/>
      <c r="H41" s="389"/>
      <c r="I41" s="7">
        <f t="shared" si="10"/>
        <v>2.3872070486937935</v>
      </c>
      <c r="J41" s="7">
        <f t="shared" si="10"/>
        <v>4.1882514123836128</v>
      </c>
      <c r="K41" s="7">
        <f t="shared" si="10"/>
        <v>4.1882514123836128</v>
      </c>
      <c r="L41" s="12" t="s">
        <v>366</v>
      </c>
      <c r="M41" s="12"/>
      <c r="N41" s="12"/>
      <c r="O41" s="12"/>
      <c r="P41" s="30"/>
      <c r="Q41" s="20">
        <f>Q40*1.96</f>
        <v>2.3872070486937935</v>
      </c>
      <c r="R41" s="20">
        <f>R40*1.96</f>
        <v>4.1882514123836128</v>
      </c>
      <c r="S41" s="20">
        <f>S40*1.96</f>
        <v>4.1882514123836128</v>
      </c>
      <c r="U41" s="53"/>
      <c r="V41" s="205"/>
    </row>
    <row r="42" spans="1:22">
      <c r="A42" s="446" t="s">
        <v>148</v>
      </c>
      <c r="B42" s="446"/>
      <c r="C42" s="446"/>
      <c r="D42" s="446"/>
      <c r="E42" s="446"/>
      <c r="F42" s="446"/>
      <c r="G42" s="446"/>
      <c r="H42" s="446"/>
      <c r="I42" s="51">
        <v>0.75</v>
      </c>
      <c r="J42" s="51">
        <v>0.75</v>
      </c>
      <c r="K42" s="51">
        <v>0.75</v>
      </c>
      <c r="L42" s="64"/>
      <c r="M42" s="64"/>
      <c r="N42" s="64"/>
      <c r="O42" s="127"/>
      <c r="Q42" s="125"/>
      <c r="T42" s="53"/>
      <c r="V42" s="205"/>
    </row>
    <row r="43" spans="1:22">
      <c r="A43" s="446" t="s">
        <v>149</v>
      </c>
      <c r="B43" s="446"/>
      <c r="C43" s="446"/>
      <c r="D43" s="446"/>
      <c r="E43" s="446"/>
      <c r="F43" s="446"/>
      <c r="G43" s="446"/>
      <c r="H43" s="446"/>
      <c r="I43" s="63">
        <f>((I41^2)+(I42^2))^0.5</f>
        <v>2.5022504857294625</v>
      </c>
      <c r="J43" s="63">
        <f t="shared" ref="J43:K43" si="11">((J41^2)+(J42^2))^0.5</f>
        <v>4.2548736636160331</v>
      </c>
      <c r="K43" s="63">
        <f t="shared" si="11"/>
        <v>4.2548736636160331</v>
      </c>
      <c r="L43" s="65"/>
      <c r="M43" s="65"/>
      <c r="N43" s="65"/>
      <c r="O43" s="127"/>
      <c r="Q43" s="125"/>
      <c r="T43" s="53"/>
      <c r="V43" s="205"/>
    </row>
    <row r="44" spans="1:22">
      <c r="A44" s="131"/>
      <c r="B44" s="134"/>
      <c r="C44" s="65"/>
      <c r="D44" s="65"/>
      <c r="E44" s="65"/>
      <c r="F44" s="131"/>
      <c r="G44" s="65"/>
      <c r="H44" s="131"/>
      <c r="L44" s="125"/>
      <c r="O44" s="127"/>
      <c r="Q44" s="125"/>
      <c r="T44" s="53"/>
      <c r="V44" s="205"/>
    </row>
    <row r="45" spans="1:22">
      <c r="V45" s="205"/>
    </row>
    <row r="46" spans="1:22">
      <c r="V46" s="205"/>
    </row>
    <row r="47" spans="1:22">
      <c r="V47" s="205"/>
    </row>
    <row r="48" spans="1:22" ht="13.5" customHeight="1">
      <c r="A48" s="451" t="s">
        <v>152</v>
      </c>
      <c r="B48" s="451"/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Q48" s="447" t="s">
        <v>103</v>
      </c>
      <c r="R48" s="448"/>
      <c r="S48" s="448"/>
      <c r="T48" s="448"/>
      <c r="U48" s="448"/>
      <c r="V48" s="205"/>
    </row>
    <row r="49" spans="1:22" ht="30" customHeight="1">
      <c r="A49" s="452" t="s">
        <v>0</v>
      </c>
      <c r="B49" s="453" t="s">
        <v>1</v>
      </c>
      <c r="C49" s="454" t="s">
        <v>2</v>
      </c>
      <c r="D49" s="455"/>
      <c r="E49" s="455"/>
      <c r="F49" s="455"/>
      <c r="G49" s="458"/>
      <c r="H49" s="84" t="s">
        <v>3</v>
      </c>
      <c r="I49" s="260" t="s">
        <v>4</v>
      </c>
      <c r="J49" s="261" t="s">
        <v>5</v>
      </c>
      <c r="K49" s="456" t="s">
        <v>6</v>
      </c>
      <c r="L49" s="457"/>
      <c r="M49" s="457"/>
      <c r="N49" s="457"/>
      <c r="O49" s="457"/>
      <c r="Q49" s="447"/>
      <c r="R49" s="448"/>
      <c r="S49" s="448"/>
      <c r="T49" s="448"/>
      <c r="U49" s="448"/>
      <c r="V49" s="205"/>
    </row>
    <row r="50" spans="1:22" ht="45.75" thickBot="1">
      <c r="A50" s="382"/>
      <c r="B50" s="400"/>
      <c r="C50" s="222" t="s">
        <v>357</v>
      </c>
      <c r="D50" s="222" t="s">
        <v>358</v>
      </c>
      <c r="E50" s="222" t="s">
        <v>359</v>
      </c>
      <c r="F50" s="16" t="s">
        <v>360</v>
      </c>
      <c r="G50" s="259" t="s">
        <v>361</v>
      </c>
      <c r="H50" s="16"/>
      <c r="I50" s="238"/>
      <c r="J50" s="238"/>
      <c r="K50" s="222" t="s">
        <v>357</v>
      </c>
      <c r="L50" s="16" t="s">
        <v>358</v>
      </c>
      <c r="M50" s="16" t="s">
        <v>362</v>
      </c>
      <c r="N50" s="16" t="s">
        <v>363</v>
      </c>
      <c r="O50" s="124" t="s">
        <v>361</v>
      </c>
      <c r="P50" s="129"/>
      <c r="Q50" s="449"/>
      <c r="R50" s="450"/>
      <c r="S50" s="450"/>
      <c r="T50" s="450"/>
      <c r="U50" s="450"/>
      <c r="V50" s="205"/>
    </row>
    <row r="51" spans="1:22" ht="13.5" customHeight="1">
      <c r="A51" s="417" t="s">
        <v>7</v>
      </c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135"/>
      <c r="Q51" s="111"/>
      <c r="R51" s="111"/>
      <c r="S51" s="111"/>
      <c r="T51" s="111"/>
      <c r="U51" s="111"/>
      <c r="V51" s="205"/>
    </row>
    <row r="52" spans="1:22" ht="13.5" customHeight="1">
      <c r="A52" s="454" t="s">
        <v>19</v>
      </c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138"/>
      <c r="Q52" s="20">
        <f>J52^2</f>
        <v>0</v>
      </c>
      <c r="R52" s="20">
        <f>K52^2</f>
        <v>0</v>
      </c>
      <c r="S52" s="20">
        <f>L52^2</f>
        <v>0</v>
      </c>
      <c r="T52" s="20">
        <f>M52^2</f>
        <v>0</v>
      </c>
      <c r="U52" s="20">
        <f>N52^2</f>
        <v>0</v>
      </c>
      <c r="V52" s="205"/>
    </row>
    <row r="53" spans="1:22">
      <c r="A53" s="389" t="s">
        <v>31</v>
      </c>
      <c r="B53" s="389"/>
      <c r="C53" s="389"/>
      <c r="D53" s="389"/>
      <c r="E53" s="389"/>
      <c r="F53" s="389"/>
      <c r="G53" s="389"/>
      <c r="H53" s="389"/>
      <c r="I53" s="25"/>
      <c r="J53" s="25"/>
      <c r="K53" s="25">
        <f>Q53</f>
        <v>0</v>
      </c>
      <c r="L53" s="25">
        <f t="shared" ref="L53:O54" si="12">R53</f>
        <v>0</v>
      </c>
      <c r="M53" s="25">
        <f t="shared" si="12"/>
        <v>0</v>
      </c>
      <c r="N53" s="25">
        <f t="shared" si="12"/>
        <v>0</v>
      </c>
      <c r="O53" s="25">
        <f t="shared" si="12"/>
        <v>0</v>
      </c>
      <c r="Q53" s="43">
        <f>(SUM(Q52:Q52))^0.5</f>
        <v>0</v>
      </c>
      <c r="R53" s="43">
        <f>(SUM(R52:R52))^0.5</f>
        <v>0</v>
      </c>
      <c r="S53" s="43">
        <f>(SUM(S52:S52))^0.5</f>
        <v>0</v>
      </c>
      <c r="T53" s="43">
        <f>(SUM(T52:T52))^0.5</f>
        <v>0</v>
      </c>
      <c r="U53" s="43">
        <f>(SUM(U52:U52))^0.5</f>
        <v>0</v>
      </c>
      <c r="V53" s="205"/>
    </row>
    <row r="54" spans="1:22">
      <c r="A54" s="389" t="s">
        <v>32</v>
      </c>
      <c r="B54" s="389"/>
      <c r="C54" s="389"/>
      <c r="D54" s="389"/>
      <c r="E54" s="389"/>
      <c r="F54" s="389"/>
      <c r="G54" s="389"/>
      <c r="H54" s="389"/>
      <c r="I54" s="25"/>
      <c r="J54" s="32"/>
      <c r="K54" s="25">
        <f t="shared" ref="K54" si="13">Q54</f>
        <v>0</v>
      </c>
      <c r="L54" s="25">
        <f t="shared" si="12"/>
        <v>0</v>
      </c>
      <c r="M54" s="25">
        <f t="shared" si="12"/>
        <v>0</v>
      </c>
      <c r="N54" s="25">
        <f t="shared" si="12"/>
        <v>0</v>
      </c>
      <c r="O54" s="25">
        <f t="shared" si="12"/>
        <v>0</v>
      </c>
      <c r="Q54" s="43">
        <f>Q53*1.96</f>
        <v>0</v>
      </c>
      <c r="R54" s="43">
        <f>R53*1.96</f>
        <v>0</v>
      </c>
      <c r="S54" s="43">
        <f>S53*1.96</f>
        <v>0</v>
      </c>
      <c r="T54" s="43">
        <f>T53*1.96</f>
        <v>0</v>
      </c>
      <c r="U54" s="43">
        <f>U53*1.96</f>
        <v>0</v>
      </c>
      <c r="V54" s="205"/>
    </row>
    <row r="55" spans="1:22">
      <c r="Q55" s="125"/>
      <c r="R55" s="53"/>
      <c r="V55" s="205"/>
    </row>
    <row r="56" spans="1:22">
      <c r="V56" s="205"/>
    </row>
    <row r="57" spans="1:22">
      <c r="V57" s="205"/>
    </row>
    <row r="58" spans="1:22">
      <c r="V58" s="205"/>
    </row>
    <row r="59" spans="1:22">
      <c r="V59" s="205"/>
    </row>
    <row r="60" spans="1:22">
      <c r="V60" s="205"/>
    </row>
    <row r="61" spans="1:22">
      <c r="V61" s="205"/>
    </row>
    <row r="62" spans="1:22">
      <c r="V62" s="205"/>
    </row>
    <row r="63" spans="1:22">
      <c r="V63" s="205"/>
    </row>
    <row r="64" spans="1:22">
      <c r="V64" s="205"/>
    </row>
  </sheetData>
  <mergeCells count="28">
    <mergeCell ref="A12:J12"/>
    <mergeCell ref="A43:H43"/>
    <mergeCell ref="A26:J26"/>
    <mergeCell ref="A40:H40"/>
    <mergeCell ref="A41:H41"/>
    <mergeCell ref="A42:H42"/>
    <mergeCell ref="B1:B2"/>
    <mergeCell ref="C1:E1"/>
    <mergeCell ref="A9:K9"/>
    <mergeCell ref="Q9:S11"/>
    <mergeCell ref="A10:A11"/>
    <mergeCell ref="B10:B11"/>
    <mergeCell ref="C10:E10"/>
    <mergeCell ref="F10:F11"/>
    <mergeCell ref="G10:G11"/>
    <mergeCell ref="H10:H11"/>
    <mergeCell ref="I10:K10"/>
    <mergeCell ref="B8:K8"/>
    <mergeCell ref="Q48:U50"/>
    <mergeCell ref="A49:A50"/>
    <mergeCell ref="B49:B50"/>
    <mergeCell ref="C49:G49"/>
    <mergeCell ref="K49:O49"/>
    <mergeCell ref="A51:O51"/>
    <mergeCell ref="A52:O52"/>
    <mergeCell ref="A53:H53"/>
    <mergeCell ref="A54:H54"/>
    <mergeCell ref="A48:O48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workbookViewId="0">
      <selection activeCell="S17" sqref="S17"/>
    </sheetView>
  </sheetViews>
  <sheetFormatPr defaultColWidth="9.140625" defaultRowHeight="15"/>
  <cols>
    <col min="1" max="1" width="8.28515625" style="2" customWidth="1"/>
    <col min="2" max="2" width="28.140625" style="95" customWidth="1"/>
    <col min="3" max="5" width="5.28515625" style="223" customWidth="1"/>
    <col min="6" max="6" width="9.140625" style="2"/>
    <col min="7" max="7" width="5.42578125" style="223" customWidth="1"/>
    <col min="8" max="8" width="3.140625" style="2" customWidth="1"/>
    <col min="9" max="11" width="5.28515625" style="223" customWidth="1"/>
    <col min="12" max="12" width="2.85546875" style="33" customWidth="1"/>
    <col min="13" max="13" width="5.5703125" style="2" customWidth="1"/>
    <col min="14" max="14" width="5" style="2" customWidth="1"/>
    <col min="15" max="15" width="3" style="2" customWidth="1"/>
    <col min="16" max="16" width="3.85546875" style="53" customWidth="1"/>
    <col min="17" max="17" width="33.7109375" style="205" customWidth="1"/>
    <col min="18" max="18" width="3.42578125" style="2" customWidth="1"/>
    <col min="19" max="16384" width="9.140625" style="2"/>
  </cols>
  <sheetData>
    <row r="1" spans="1:19">
      <c r="P1" s="195"/>
      <c r="Q1" s="209"/>
    </row>
    <row r="2" spans="1:19">
      <c r="B2" s="411" t="s">
        <v>500</v>
      </c>
      <c r="C2" s="411"/>
      <c r="D2" s="411"/>
      <c r="E2" s="411"/>
      <c r="P2" s="195"/>
      <c r="Q2" s="209"/>
    </row>
    <row r="3" spans="1:19">
      <c r="B3" s="393" t="s">
        <v>84</v>
      </c>
      <c r="C3" s="392" t="s">
        <v>131</v>
      </c>
      <c r="D3" s="392"/>
      <c r="E3" s="392"/>
      <c r="L3" s="2"/>
      <c r="N3" s="33"/>
      <c r="P3" s="2"/>
      <c r="Q3" s="204" t="s">
        <v>443</v>
      </c>
      <c r="S3" s="53"/>
    </row>
    <row r="4" spans="1:19" ht="36.75" thickBot="1">
      <c r="B4" s="393"/>
      <c r="C4" s="251" t="s">
        <v>508</v>
      </c>
      <c r="D4" s="252" t="s">
        <v>507</v>
      </c>
      <c r="E4" s="253" t="s">
        <v>509</v>
      </c>
      <c r="L4" s="2"/>
      <c r="N4" s="33"/>
      <c r="P4" s="2"/>
      <c r="S4" s="53"/>
    </row>
    <row r="5" spans="1:19">
      <c r="B5" s="199" t="str">
        <f>A11</f>
        <v>CATR</v>
      </c>
      <c r="C5" s="45">
        <f>I38</f>
        <v>2.615341420328392</v>
      </c>
      <c r="D5" s="45">
        <f>J38</f>
        <v>3.0520409338154906</v>
      </c>
      <c r="E5" s="45">
        <f>K38</f>
        <v>3.4660752821722345</v>
      </c>
      <c r="L5" s="2"/>
      <c r="N5" s="33"/>
      <c r="P5" s="2"/>
      <c r="S5" s="53"/>
    </row>
    <row r="6" spans="1:19">
      <c r="B6" s="94" t="str">
        <f>EIRP!B9</f>
        <v>Common maximum accepted test system uncertainty</v>
      </c>
      <c r="C6" s="61">
        <v>2.6</v>
      </c>
      <c r="D6" s="61">
        <v>3</v>
      </c>
      <c r="E6" s="77">
        <v>3.5</v>
      </c>
      <c r="F6" s="53" t="s">
        <v>177</v>
      </c>
      <c r="L6" s="2"/>
      <c r="N6" s="33"/>
      <c r="P6" s="2"/>
      <c r="S6" s="53"/>
    </row>
    <row r="7" spans="1:19">
      <c r="L7" s="2"/>
      <c r="N7" s="33"/>
      <c r="P7" s="2"/>
      <c r="S7" s="53"/>
    </row>
    <row r="8" spans="1:19">
      <c r="L8" s="2"/>
      <c r="N8" s="33"/>
      <c r="P8" s="2"/>
      <c r="Q8" s="209"/>
      <c r="S8" s="195"/>
    </row>
    <row r="9" spans="1:19">
      <c r="A9" s="49"/>
      <c r="B9" s="110"/>
      <c r="C9" s="256"/>
      <c r="D9" s="256"/>
      <c r="E9" s="256"/>
      <c r="F9" s="49"/>
      <c r="G9" s="256"/>
      <c r="H9" s="49"/>
      <c r="L9" s="2"/>
      <c r="N9" s="33"/>
      <c r="P9" s="2"/>
      <c r="S9" s="53"/>
    </row>
    <row r="10" spans="1:19">
      <c r="A10" s="411" t="s">
        <v>499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1"/>
    </row>
    <row r="11" spans="1:19">
      <c r="A11" s="395" t="s">
        <v>35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M11" s="394" t="s">
        <v>103</v>
      </c>
      <c r="N11" s="394"/>
      <c r="O11" s="394"/>
    </row>
    <row r="12" spans="1:19" ht="13.5" customHeight="1">
      <c r="A12" s="382" t="s">
        <v>0</v>
      </c>
      <c r="B12" s="400" t="s">
        <v>1</v>
      </c>
      <c r="C12" s="383" t="s">
        <v>2</v>
      </c>
      <c r="D12" s="383"/>
      <c r="E12" s="383"/>
      <c r="F12" s="382" t="s">
        <v>3</v>
      </c>
      <c r="G12" s="383" t="s">
        <v>4</v>
      </c>
      <c r="H12" s="391" t="s">
        <v>5</v>
      </c>
      <c r="I12" s="384" t="s">
        <v>6</v>
      </c>
      <c r="J12" s="384"/>
      <c r="K12" s="384"/>
      <c r="L12" s="34"/>
      <c r="M12" s="394"/>
      <c r="N12" s="394"/>
      <c r="O12" s="394"/>
    </row>
    <row r="13" spans="1:19" ht="36.75" thickBot="1">
      <c r="A13" s="382"/>
      <c r="B13" s="400"/>
      <c r="C13" s="251" t="s">
        <v>508</v>
      </c>
      <c r="D13" s="252" t="s">
        <v>507</v>
      </c>
      <c r="E13" s="253" t="s">
        <v>509</v>
      </c>
      <c r="F13" s="382"/>
      <c r="G13" s="383"/>
      <c r="H13" s="391"/>
      <c r="I13" s="251" t="s">
        <v>508</v>
      </c>
      <c r="J13" s="252" t="s">
        <v>507</v>
      </c>
      <c r="K13" s="253" t="s">
        <v>509</v>
      </c>
      <c r="L13" s="35"/>
      <c r="M13" s="394"/>
      <c r="N13" s="394"/>
      <c r="O13" s="394"/>
    </row>
    <row r="14" spans="1:19">
      <c r="A14" s="387" t="s">
        <v>7</v>
      </c>
      <c r="B14" s="387"/>
      <c r="C14" s="387"/>
      <c r="D14" s="387"/>
      <c r="E14" s="387"/>
      <c r="F14" s="387"/>
      <c r="G14" s="387"/>
      <c r="H14" s="387"/>
      <c r="I14" s="387"/>
      <c r="J14" s="387"/>
      <c r="K14" s="254"/>
      <c r="L14" s="28"/>
      <c r="M14" s="19"/>
      <c r="N14" s="19"/>
      <c r="O14" s="19"/>
    </row>
    <row r="15" spans="1:19" ht="22.5">
      <c r="A15" s="8" t="str">
        <f>'CATR-Er'!B6</f>
        <v>A2-18</v>
      </c>
      <c r="B15" s="69" t="str">
        <f>'CATR-Er'!C6</f>
        <v>Misalignment DUT &amp; pointing error for TRP</v>
      </c>
      <c r="C15" s="221">
        <f>'CATR-Er'!D6</f>
        <v>0.3</v>
      </c>
      <c r="D15" s="221">
        <f>'CATR-Er'!E6</f>
        <v>0.3</v>
      </c>
      <c r="E15" s="221">
        <f>'CATR-Er'!F6</f>
        <v>0.3</v>
      </c>
      <c r="F15" s="142" t="str">
        <f>'CATR-Er'!G6</f>
        <v>Rectangular</v>
      </c>
      <c r="G15" s="221">
        <f>'CATR-Er'!H6</f>
        <v>1.7320508075688772</v>
      </c>
      <c r="H15" s="8">
        <v>1</v>
      </c>
      <c r="I15" s="220">
        <f t="shared" ref="I15" si="0">C15/$G15</f>
        <v>0.17320508075688773</v>
      </c>
      <c r="J15" s="220">
        <f t="shared" ref="J15:J21" si="1">D15/$G15</f>
        <v>0.17320508075688773</v>
      </c>
      <c r="K15" s="220">
        <f t="shared" ref="K15:K21" si="2">E15/$G15</f>
        <v>0.17320508075688773</v>
      </c>
      <c r="L15" s="36"/>
      <c r="M15" s="20">
        <f>I15^2</f>
        <v>0.03</v>
      </c>
      <c r="N15" s="20">
        <f>J15^2</f>
        <v>0.03</v>
      </c>
      <c r="O15" s="20">
        <f>K15^2</f>
        <v>0.03</v>
      </c>
    </row>
    <row r="16" spans="1:19" ht="33.75">
      <c r="A16" s="102" t="str">
        <f>TE!A25</f>
        <v>C3-5</v>
      </c>
      <c r="B16" s="69" t="str">
        <f>TE!B25</f>
        <v>Additional (COEX) emssions - Condcuted Uncertainty (minus missmatch)</v>
      </c>
      <c r="C16" s="221">
        <f>TE!C25</f>
        <v>1.02</v>
      </c>
      <c r="D16" s="221">
        <f>TE!D25</f>
        <v>1.28</v>
      </c>
      <c r="E16" s="221">
        <f>TE!E25</f>
        <v>1.53</v>
      </c>
      <c r="F16" s="102" t="str">
        <f>TE!F25</f>
        <v xml:space="preserve"> Gaussian</v>
      </c>
      <c r="G16" s="221">
        <f>TE!G25</f>
        <v>1</v>
      </c>
      <c r="H16" s="8">
        <v>1</v>
      </c>
      <c r="I16" s="220">
        <f t="shared" ref="I16:I21" si="3">C16/$G16</f>
        <v>1.02</v>
      </c>
      <c r="J16" s="220">
        <f t="shared" si="1"/>
        <v>1.28</v>
      </c>
      <c r="K16" s="220">
        <f t="shared" si="2"/>
        <v>1.53</v>
      </c>
      <c r="L16" s="36"/>
      <c r="M16" s="20">
        <f t="shared" ref="M16:O34" si="4">I16^2</f>
        <v>1.0404</v>
      </c>
      <c r="N16" s="20">
        <f t="shared" si="4"/>
        <v>1.6384000000000001</v>
      </c>
      <c r="O16" s="20">
        <f t="shared" si="4"/>
        <v>2.3409</v>
      </c>
    </row>
    <row r="17" spans="1:17" ht="22.5">
      <c r="A17" s="8" t="str">
        <f>'CATR-Er'!B8</f>
        <v>A2-2a</v>
      </c>
      <c r="B17" s="69" t="str">
        <f>'CATR-Er'!C8</f>
        <v>Standing wave between DUT and test range antenna</v>
      </c>
      <c r="C17" s="221">
        <f>'CATR-Er'!D8</f>
        <v>0.21</v>
      </c>
      <c r="D17" s="221">
        <f>'CATR-Er'!E8</f>
        <v>0.21</v>
      </c>
      <c r="E17" s="221">
        <f>'CATR-Er'!F8</f>
        <v>0.21</v>
      </c>
      <c r="F17" s="102" t="str">
        <f>'CATR-Er'!G8</f>
        <v>U-shaped</v>
      </c>
      <c r="G17" s="221">
        <f>'CATR-Er'!H8</f>
        <v>1.4142135623730951</v>
      </c>
      <c r="H17" s="8">
        <v>1</v>
      </c>
      <c r="I17" s="220">
        <f t="shared" si="3"/>
        <v>0.14849242404917495</v>
      </c>
      <c r="J17" s="220">
        <f t="shared" si="1"/>
        <v>0.14849242404917495</v>
      </c>
      <c r="K17" s="220">
        <f t="shared" si="2"/>
        <v>0.14849242404917495</v>
      </c>
      <c r="L17" s="36"/>
      <c r="M17" s="20">
        <f t="shared" si="4"/>
        <v>2.2049999999999993E-2</v>
      </c>
      <c r="N17" s="20">
        <f t="shared" si="4"/>
        <v>2.2049999999999993E-2</v>
      </c>
      <c r="O17" s="20">
        <f t="shared" si="4"/>
        <v>2.2049999999999993E-2</v>
      </c>
      <c r="Q17" s="206"/>
    </row>
    <row r="18" spans="1:17" ht="33.75">
      <c r="A18" s="102" t="str">
        <f>'CATR-Er'!B9</f>
        <v>A2-3</v>
      </c>
      <c r="B18" s="69" t="str">
        <f>'CATR-Er'!C9</f>
        <v>RF leakage (SGH connector terminated &amp; test range antenna connector cable terminated)</v>
      </c>
      <c r="C18" s="221">
        <f>'CATR-Er'!D9</f>
        <v>1.1999999999999999E-3</v>
      </c>
      <c r="D18" s="221">
        <f>'CATR-Er'!E9</f>
        <v>1.1999999999999999E-3</v>
      </c>
      <c r="E18" s="221">
        <f>'CATR-Er'!F9</f>
        <v>1.1999999999999999E-3</v>
      </c>
      <c r="F18" s="102" t="str">
        <f>'CATR-Er'!G9</f>
        <v>Gaussian</v>
      </c>
      <c r="G18" s="221">
        <f>'CATR-Er'!H9</f>
        <v>1</v>
      </c>
      <c r="H18" s="8">
        <v>1</v>
      </c>
      <c r="I18" s="220">
        <f t="shared" si="3"/>
        <v>1.1999999999999999E-3</v>
      </c>
      <c r="J18" s="220">
        <f t="shared" si="1"/>
        <v>1.1999999999999999E-3</v>
      </c>
      <c r="K18" s="220">
        <f t="shared" si="2"/>
        <v>1.1999999999999999E-3</v>
      </c>
      <c r="L18" s="36"/>
      <c r="M18" s="20">
        <f t="shared" si="4"/>
        <v>1.4399999999999998E-6</v>
      </c>
      <c r="N18" s="20">
        <f t="shared" si="4"/>
        <v>1.4399999999999998E-6</v>
      </c>
      <c r="O18" s="20">
        <f t="shared" si="4"/>
        <v>1.4399999999999998E-6</v>
      </c>
    </row>
    <row r="19" spans="1:17">
      <c r="A19" s="102" t="str">
        <f>'CATR-Er'!B10</f>
        <v>A2-4a</v>
      </c>
      <c r="B19" s="69" t="str">
        <f>'CATR-Er'!C10</f>
        <v>QZ ripple DUT</v>
      </c>
      <c r="C19" s="221">
        <f>'CATR-Er'!D10</f>
        <v>9.2799999999999994E-2</v>
      </c>
      <c r="D19" s="221">
        <f>'CATR-Er'!E10</f>
        <v>9.2799999999999994E-2</v>
      </c>
      <c r="E19" s="221">
        <f>'CATR-Er'!F10</f>
        <v>9.2799999999999994E-2</v>
      </c>
      <c r="F19" s="102" t="str">
        <f>'CATR-Er'!G10</f>
        <v xml:space="preserve">Gaussian </v>
      </c>
      <c r="G19" s="221">
        <f>'CATR-Er'!H10</f>
        <v>1</v>
      </c>
      <c r="H19" s="8">
        <v>1</v>
      </c>
      <c r="I19" s="220">
        <f t="shared" si="3"/>
        <v>9.2799999999999994E-2</v>
      </c>
      <c r="J19" s="220">
        <f t="shared" si="1"/>
        <v>9.2799999999999994E-2</v>
      </c>
      <c r="K19" s="220">
        <f t="shared" si="2"/>
        <v>9.2799999999999994E-2</v>
      </c>
      <c r="L19" s="36"/>
      <c r="M19" s="20">
        <f t="shared" si="4"/>
        <v>8.6118399999999991E-3</v>
      </c>
      <c r="N19" s="20">
        <f t="shared" si="4"/>
        <v>8.6118399999999991E-3</v>
      </c>
      <c r="O19" s="20">
        <f t="shared" si="4"/>
        <v>8.6118399999999991E-3</v>
      </c>
    </row>
    <row r="20" spans="1:17" ht="22.5">
      <c r="A20" s="102" t="str">
        <f>'CATR-Er'!B13</f>
        <v>A2-17</v>
      </c>
      <c r="B20" s="69" t="str">
        <f>'CATR-Er'!C13</f>
        <v xml:space="preserve">Measurement system dynamic range uncertainty </v>
      </c>
      <c r="C20" s="221">
        <f>'CATR-Er'!D13</f>
        <v>0.51</v>
      </c>
      <c r="D20" s="221">
        <f>'CATR-Er'!E13</f>
        <v>0.51</v>
      </c>
      <c r="E20" s="221">
        <f>'CATR-Er'!F13</f>
        <v>0.51</v>
      </c>
      <c r="F20" s="102" t="str">
        <f>'CATR-Er'!G13</f>
        <v xml:space="preserve">Gaussian </v>
      </c>
      <c r="G20" s="221">
        <f>'CATR-Er'!H13</f>
        <v>1</v>
      </c>
      <c r="H20" s="8">
        <v>1</v>
      </c>
      <c r="I20" s="220">
        <f t="shared" si="3"/>
        <v>0.51</v>
      </c>
      <c r="J20" s="220">
        <f t="shared" si="1"/>
        <v>0.51</v>
      </c>
      <c r="K20" s="220">
        <f t="shared" si="2"/>
        <v>0.51</v>
      </c>
      <c r="L20" s="36"/>
      <c r="M20" s="20">
        <f t="shared" si="4"/>
        <v>0.2601</v>
      </c>
      <c r="N20" s="20">
        <f t="shared" si="4"/>
        <v>0.2601</v>
      </c>
      <c r="O20" s="20">
        <f t="shared" si="4"/>
        <v>0.2601</v>
      </c>
    </row>
    <row r="21" spans="1:17">
      <c r="A21" s="102" t="str">
        <f>'CATR-Er'!B12</f>
        <v>A2-12</v>
      </c>
      <c r="B21" s="69" t="str">
        <f>'CATR-Er'!C12</f>
        <v>Frequency flatness</v>
      </c>
      <c r="C21" s="221">
        <f>'CATR-Er'!D12</f>
        <v>0.25</v>
      </c>
      <c r="D21" s="221">
        <f>'CATR-Er'!E12</f>
        <v>0.25</v>
      </c>
      <c r="E21" s="221">
        <f>'CATR-Er'!F12</f>
        <v>0.25</v>
      </c>
      <c r="F21" s="102" t="str">
        <f>'CATR-Er'!G12</f>
        <v xml:space="preserve">Gaussian </v>
      </c>
      <c r="G21" s="221">
        <f>'CATR-Er'!H12</f>
        <v>1</v>
      </c>
      <c r="H21" s="8">
        <v>1</v>
      </c>
      <c r="I21" s="220">
        <f t="shared" si="3"/>
        <v>0.25</v>
      </c>
      <c r="J21" s="220">
        <f t="shared" si="1"/>
        <v>0.25</v>
      </c>
      <c r="K21" s="220">
        <f t="shared" si="2"/>
        <v>0.25</v>
      </c>
      <c r="L21" s="36"/>
      <c r="M21" s="20">
        <f t="shared" ref="M21" si="5">I21^2</f>
        <v>6.25E-2</v>
      </c>
      <c r="N21" s="20">
        <f t="shared" ref="N21" si="6">J21^2</f>
        <v>6.25E-2</v>
      </c>
      <c r="O21" s="20">
        <f t="shared" ref="O21" si="7">K21^2</f>
        <v>6.25E-2</v>
      </c>
    </row>
    <row r="22" spans="1:17">
      <c r="A22" s="387" t="s">
        <v>19</v>
      </c>
      <c r="B22" s="387"/>
      <c r="C22" s="387"/>
      <c r="D22" s="387"/>
      <c r="E22" s="387"/>
      <c r="F22" s="387"/>
      <c r="G22" s="387"/>
      <c r="H22" s="387"/>
      <c r="I22" s="387"/>
      <c r="J22" s="387"/>
      <c r="K22" s="254"/>
      <c r="L22" s="28"/>
      <c r="M22" s="20">
        <f t="shared" si="4"/>
        <v>0</v>
      </c>
      <c r="N22" s="20">
        <f t="shared" si="4"/>
        <v>0</v>
      </c>
      <c r="O22" s="20">
        <f t="shared" si="4"/>
        <v>0</v>
      </c>
    </row>
    <row r="23" spans="1:17">
      <c r="A23" s="8" t="str">
        <f>TE!A7</f>
        <v>C1-3</v>
      </c>
      <c r="B23" s="69" t="str">
        <f>TE!B7</f>
        <v>Uncertainty of the network analyzer</v>
      </c>
      <c r="C23" s="221">
        <f>TE!C7</f>
        <v>0.13</v>
      </c>
      <c r="D23" s="221">
        <f>TE!D7</f>
        <v>0.2</v>
      </c>
      <c r="E23" s="221">
        <f>TE!E7</f>
        <v>0.2</v>
      </c>
      <c r="F23" s="102" t="str">
        <f>TE!F7</f>
        <v>Gaussian</v>
      </c>
      <c r="G23" s="221">
        <f>TE!G7</f>
        <v>1</v>
      </c>
      <c r="H23" s="8">
        <v>1</v>
      </c>
      <c r="I23" s="220">
        <f t="shared" ref="I23:K34" si="8">C23/$G23</f>
        <v>0.13</v>
      </c>
      <c r="J23" s="220">
        <f t="shared" si="8"/>
        <v>0.2</v>
      </c>
      <c r="K23" s="220">
        <f t="shared" si="8"/>
        <v>0.2</v>
      </c>
      <c r="L23" s="36"/>
      <c r="M23" s="20">
        <f t="shared" si="4"/>
        <v>1.6900000000000002E-2</v>
      </c>
      <c r="N23" s="20">
        <f t="shared" si="4"/>
        <v>4.0000000000000008E-2</v>
      </c>
      <c r="O23" s="20">
        <f t="shared" si="4"/>
        <v>4.0000000000000008E-2</v>
      </c>
    </row>
    <row r="24" spans="1:17">
      <c r="A24" s="8" t="str">
        <f>'CATR-Er'!B21</f>
        <v>A2-5</v>
      </c>
      <c r="B24" s="69" t="str">
        <f>'CATR-Er'!C21</f>
        <v>Mismatch of receiver chain</v>
      </c>
      <c r="C24" s="221">
        <f>'CATR-Er'!D21</f>
        <v>0.127</v>
      </c>
      <c r="D24" s="221">
        <f>'CATR-Er'!E21</f>
        <v>0.32500000000000001</v>
      </c>
      <c r="E24" s="221">
        <f>'CATR-Er'!F21</f>
        <v>0.32500000000000001</v>
      </c>
      <c r="F24" s="102" t="str">
        <f>'CATR-Er'!G21</f>
        <v>U-shaped</v>
      </c>
      <c r="G24" s="221">
        <f>'CATR-Er'!H21</f>
        <v>1.4142135623730951</v>
      </c>
      <c r="H24" s="8">
        <v>1</v>
      </c>
      <c r="I24" s="220">
        <f t="shared" si="8"/>
        <v>8.9802561210691537E-2</v>
      </c>
      <c r="J24" s="220">
        <f t="shared" si="8"/>
        <v>0.22980970388562794</v>
      </c>
      <c r="K24" s="220">
        <f t="shared" si="8"/>
        <v>0.22980970388562794</v>
      </c>
      <c r="L24" s="36"/>
      <c r="M24" s="20">
        <f t="shared" si="4"/>
        <v>8.0645000000000005E-3</v>
      </c>
      <c r="N24" s="20">
        <f t="shared" si="4"/>
        <v>5.2812499999999998E-2</v>
      </c>
      <c r="O24" s="20">
        <f t="shared" si="4"/>
        <v>5.2812499999999998E-2</v>
      </c>
    </row>
    <row r="25" spans="1:17" ht="22.5">
      <c r="A25" s="102" t="str">
        <f>'CATR-Er'!B22</f>
        <v>A2-6</v>
      </c>
      <c r="B25" s="69" t="str">
        <f>'CATR-Er'!C22</f>
        <v>Insertion loss variation of receiver chain</v>
      </c>
      <c r="C25" s="221">
        <f>'CATR-Er'!D22</f>
        <v>0.18</v>
      </c>
      <c r="D25" s="221">
        <f>'CATR-Er'!E22</f>
        <v>0.18</v>
      </c>
      <c r="E25" s="221">
        <f>'CATR-Er'!F22</f>
        <v>0.18</v>
      </c>
      <c r="F25" s="102" t="str">
        <f>'CATR-Er'!G22</f>
        <v>Rectangular</v>
      </c>
      <c r="G25" s="221">
        <f>'CATR-Er'!H22</f>
        <v>1.7320508075688772</v>
      </c>
      <c r="H25" s="8">
        <v>1</v>
      </c>
      <c r="I25" s="220">
        <f t="shared" si="8"/>
        <v>0.10392304845413264</v>
      </c>
      <c r="J25" s="220">
        <f t="shared" si="8"/>
        <v>0.10392304845413264</v>
      </c>
      <c r="K25" s="220">
        <f t="shared" si="8"/>
        <v>0.10392304845413264</v>
      </c>
      <c r="L25" s="36"/>
      <c r="M25" s="20">
        <f t="shared" si="4"/>
        <v>1.0800000000000001E-2</v>
      </c>
      <c r="N25" s="20">
        <f t="shared" si="4"/>
        <v>1.0800000000000001E-2</v>
      </c>
      <c r="O25" s="20">
        <f t="shared" si="4"/>
        <v>1.0800000000000001E-2</v>
      </c>
    </row>
    <row r="26" spans="1:17" ht="33.75">
      <c r="A26" s="102" t="str">
        <f>'CATR-Er'!B23</f>
        <v>A2-3</v>
      </c>
      <c r="B26" s="69" t="str">
        <f>'CATR-Er'!C23</f>
        <v>RF leakage, (SGH connector terminated &amp; test range antenna connector cable terminated)</v>
      </c>
      <c r="C26" s="221">
        <f>'CATR-Er'!D23</f>
        <v>1.1999999999999999E-3</v>
      </c>
      <c r="D26" s="221">
        <f>'CATR-Er'!E23</f>
        <v>1.1999999999999999E-3</v>
      </c>
      <c r="E26" s="221">
        <f>'CATR-Er'!F23</f>
        <v>1.1999999999999999E-3</v>
      </c>
      <c r="F26" s="102" t="str">
        <f>'CATR-Er'!G23</f>
        <v>Gaussian</v>
      </c>
      <c r="G26" s="221">
        <f>'CATR-Er'!H23</f>
        <v>1</v>
      </c>
      <c r="H26" s="8">
        <v>1</v>
      </c>
      <c r="I26" s="220">
        <f t="shared" si="8"/>
        <v>1.1999999999999999E-3</v>
      </c>
      <c r="J26" s="220">
        <f t="shared" si="8"/>
        <v>1.1999999999999999E-3</v>
      </c>
      <c r="K26" s="220">
        <f t="shared" si="8"/>
        <v>1.1999999999999999E-3</v>
      </c>
      <c r="L26" s="36"/>
      <c r="M26" s="20">
        <f t="shared" si="4"/>
        <v>1.4399999999999998E-6</v>
      </c>
      <c r="N26" s="20">
        <f t="shared" si="4"/>
        <v>1.4399999999999998E-6</v>
      </c>
      <c r="O26" s="20">
        <f t="shared" si="4"/>
        <v>1.4399999999999998E-6</v>
      </c>
    </row>
    <row r="27" spans="1:17" ht="22.5">
      <c r="A27" s="102" t="str">
        <f>'CATR-Er'!B24</f>
        <v>A2-7</v>
      </c>
      <c r="B27" s="69" t="str">
        <f>'CATR-Er'!C24</f>
        <v>Influence of the calibration antenna feed cable:</v>
      </c>
      <c r="C27" s="221">
        <f>'CATR-Er'!D24</f>
        <v>2.1999999999999999E-2</v>
      </c>
      <c r="D27" s="221">
        <f>'CATR-Er'!E24</f>
        <v>2.1999999999999999E-2</v>
      </c>
      <c r="E27" s="221">
        <f>'CATR-Er'!F24</f>
        <v>2.1999999999999999E-2</v>
      </c>
      <c r="F27" s="102" t="str">
        <f>'CATR-Er'!G24</f>
        <v>U-shaped</v>
      </c>
      <c r="G27" s="221">
        <f>'CATR-Er'!H24</f>
        <v>1.4142135623730951</v>
      </c>
      <c r="H27" s="8">
        <v>1</v>
      </c>
      <c r="I27" s="220">
        <f t="shared" si="8"/>
        <v>1.5556349186104044E-2</v>
      </c>
      <c r="J27" s="220">
        <f t="shared" si="8"/>
        <v>1.5556349186104044E-2</v>
      </c>
      <c r="K27" s="220">
        <f t="shared" si="8"/>
        <v>1.5556349186104044E-2</v>
      </c>
      <c r="L27" s="36"/>
      <c r="M27" s="20">
        <f t="shared" si="4"/>
        <v>2.4199999999999995E-4</v>
      </c>
      <c r="N27" s="20">
        <f t="shared" si="4"/>
        <v>2.4199999999999995E-4</v>
      </c>
      <c r="O27" s="20">
        <f t="shared" si="4"/>
        <v>2.4199999999999995E-4</v>
      </c>
    </row>
    <row r="28" spans="1:17" ht="22.5">
      <c r="A28" s="102" t="str">
        <f>TE!A8</f>
        <v>C1-4</v>
      </c>
      <c r="B28" s="69" t="str">
        <f>TE!B8</f>
        <v>Uncertainty of the absolute gain of the reference antenna</v>
      </c>
      <c r="C28" s="221">
        <f>TE!C8</f>
        <v>0.50229473419497439</v>
      </c>
      <c r="D28" s="221">
        <f>TE!D8</f>
        <v>0.4330127018922193</v>
      </c>
      <c r="E28" s="221">
        <f>TE!E8</f>
        <v>0.4330127018922193</v>
      </c>
      <c r="F28" s="102" t="str">
        <f>TE!F8</f>
        <v>Rectangular</v>
      </c>
      <c r="G28" s="221">
        <f>TE!G8</f>
        <v>1.7320508075688772</v>
      </c>
      <c r="H28" s="8">
        <v>1</v>
      </c>
      <c r="I28" s="220">
        <f t="shared" si="8"/>
        <v>0.28999999999999998</v>
      </c>
      <c r="J28" s="220">
        <f t="shared" si="8"/>
        <v>0.25</v>
      </c>
      <c r="K28" s="220">
        <f t="shared" si="8"/>
        <v>0.25</v>
      </c>
      <c r="L28" s="36"/>
      <c r="M28" s="20">
        <f t="shared" si="4"/>
        <v>8.4099999999999994E-2</v>
      </c>
      <c r="N28" s="20">
        <f t="shared" si="4"/>
        <v>6.25E-2</v>
      </c>
      <c r="O28" s="20">
        <f t="shared" si="4"/>
        <v>6.25E-2</v>
      </c>
    </row>
    <row r="29" spans="1:17">
      <c r="A29" s="102" t="str">
        <f>'CATR-Er'!B26</f>
        <v>A2-8</v>
      </c>
      <c r="B29" s="69" t="str">
        <f>'CATR-Er'!C26</f>
        <v>Misalignment positioning system</v>
      </c>
      <c r="C29" s="221">
        <f>'CATR-Er'!D26</f>
        <v>0</v>
      </c>
      <c r="D29" s="221">
        <f>'CATR-Er'!E26</f>
        <v>0</v>
      </c>
      <c r="E29" s="221">
        <f>'CATR-Er'!F26</f>
        <v>0</v>
      </c>
      <c r="F29" s="102" t="str">
        <f>'CATR-Er'!G26</f>
        <v xml:space="preserve">Exp. normal </v>
      </c>
      <c r="G29" s="221">
        <f>'CATR-Er'!H26</f>
        <v>2</v>
      </c>
      <c r="H29" s="8">
        <v>1</v>
      </c>
      <c r="I29" s="220">
        <f t="shared" si="8"/>
        <v>0</v>
      </c>
      <c r="J29" s="220">
        <f t="shared" si="8"/>
        <v>0</v>
      </c>
      <c r="K29" s="220">
        <f t="shared" si="8"/>
        <v>0</v>
      </c>
      <c r="L29" s="36"/>
      <c r="M29" s="20">
        <f t="shared" si="4"/>
        <v>0</v>
      </c>
      <c r="N29" s="20">
        <f t="shared" si="4"/>
        <v>0</v>
      </c>
      <c r="O29" s="20">
        <f t="shared" si="4"/>
        <v>0</v>
      </c>
    </row>
    <row r="30" spans="1:17" ht="22.5">
      <c r="A30" s="102" t="str">
        <f>'CATR-Er'!B27</f>
        <v>A2-1b</v>
      </c>
      <c r="B30" s="69" t="str">
        <f>'CATR-Er'!C27</f>
        <v>Misalignment of calibration antenna and test range antenna</v>
      </c>
      <c r="C30" s="221">
        <f>'CATR-Er'!D27</f>
        <v>0.5</v>
      </c>
      <c r="D30" s="221">
        <f>'CATR-Er'!E27</f>
        <v>0.5</v>
      </c>
      <c r="E30" s="221">
        <f>'CATR-Er'!F27</f>
        <v>0.5</v>
      </c>
      <c r="F30" s="102" t="str">
        <f>'CATR-Er'!G27</f>
        <v>Exp. normal</v>
      </c>
      <c r="G30" s="221">
        <f>'CATR-Er'!H27</f>
        <v>2</v>
      </c>
      <c r="H30" s="8">
        <v>1</v>
      </c>
      <c r="I30" s="220">
        <f t="shared" si="8"/>
        <v>0.25</v>
      </c>
      <c r="J30" s="220">
        <f t="shared" si="8"/>
        <v>0.25</v>
      </c>
      <c r="K30" s="220">
        <f t="shared" si="8"/>
        <v>0.25</v>
      </c>
      <c r="L30" s="36"/>
      <c r="M30" s="20">
        <f t="shared" si="4"/>
        <v>6.25E-2</v>
      </c>
      <c r="N30" s="20">
        <f t="shared" si="4"/>
        <v>6.25E-2</v>
      </c>
      <c r="O30" s="20">
        <f t="shared" si="4"/>
        <v>6.25E-2</v>
      </c>
    </row>
    <row r="31" spans="1:17">
      <c r="A31" s="102" t="str">
        <f>'CATR-Er'!B28</f>
        <v>A2-9</v>
      </c>
      <c r="B31" s="69" t="str">
        <f>'CATR-Er'!C28</f>
        <v>Rotary Joints</v>
      </c>
      <c r="C31" s="221">
        <f>'CATR-Er'!D28</f>
        <v>4.8000000000000001E-2</v>
      </c>
      <c r="D31" s="221">
        <f>'CATR-Er'!E28</f>
        <v>4.8000000000000001E-2</v>
      </c>
      <c r="E31" s="221">
        <f>'CATR-Er'!F28</f>
        <v>4.8000000000000001E-2</v>
      </c>
      <c r="F31" s="102" t="str">
        <f>'CATR-Er'!G28</f>
        <v>U-shaped</v>
      </c>
      <c r="G31" s="221">
        <f>'CATR-Er'!H28</f>
        <v>1.4142135623730951</v>
      </c>
      <c r="H31" s="8">
        <v>1</v>
      </c>
      <c r="I31" s="220">
        <f t="shared" si="8"/>
        <v>3.3941125496954279E-2</v>
      </c>
      <c r="J31" s="220">
        <f t="shared" si="8"/>
        <v>3.3941125496954279E-2</v>
      </c>
      <c r="K31" s="220">
        <f t="shared" si="8"/>
        <v>3.3941125496954279E-2</v>
      </c>
      <c r="L31" s="36"/>
      <c r="M31" s="20">
        <f t="shared" si="4"/>
        <v>1.1519999999999998E-3</v>
      </c>
      <c r="N31" s="20">
        <f t="shared" si="4"/>
        <v>1.1519999999999998E-3</v>
      </c>
      <c r="O31" s="20">
        <f t="shared" si="4"/>
        <v>1.1519999999999998E-3</v>
      </c>
    </row>
    <row r="32" spans="1:17" ht="22.5">
      <c r="A32" s="102" t="str">
        <f>'CATR-Er'!B29</f>
        <v>A2-2b</v>
      </c>
      <c r="B32" s="69" t="str">
        <f>'CATR-Er'!C29</f>
        <v>Standing wave between calibration antenna and test range antenna</v>
      </c>
      <c r="C32" s="221">
        <f>'CATR-Er'!D29</f>
        <v>0.09</v>
      </c>
      <c r="D32" s="221">
        <f>'CATR-Er'!E29</f>
        <v>0.09</v>
      </c>
      <c r="E32" s="221">
        <f>'CATR-Er'!F29</f>
        <v>0.09</v>
      </c>
      <c r="F32" s="102" t="str">
        <f>'CATR-Er'!G29</f>
        <v>U-shaped</v>
      </c>
      <c r="G32" s="221">
        <f>'CATR-Er'!H29</f>
        <v>1.4142135623730951</v>
      </c>
      <c r="H32" s="8">
        <v>1</v>
      </c>
      <c r="I32" s="220">
        <f t="shared" si="8"/>
        <v>6.3639610306789274E-2</v>
      </c>
      <c r="J32" s="220">
        <f t="shared" si="8"/>
        <v>6.3639610306789274E-2</v>
      </c>
      <c r="K32" s="220">
        <f t="shared" si="8"/>
        <v>6.3639610306789274E-2</v>
      </c>
      <c r="L32" s="36"/>
      <c r="M32" s="20">
        <f t="shared" si="4"/>
        <v>4.0499999999999998E-3</v>
      </c>
      <c r="N32" s="20">
        <f t="shared" si="4"/>
        <v>4.0499999999999998E-3</v>
      </c>
      <c r="O32" s="20">
        <f t="shared" si="4"/>
        <v>4.0499999999999998E-3</v>
      </c>
    </row>
    <row r="33" spans="1:15">
      <c r="A33" s="102" t="str">
        <f>'CATR-Er'!B30</f>
        <v>A2-4b</v>
      </c>
      <c r="B33" s="69" t="str">
        <f>'CATR-Er'!C30</f>
        <v>QZ ripple calibration antenna</v>
      </c>
      <c r="C33" s="221">
        <f>'CATR-Er'!D30</f>
        <v>8.9999999999999993E-3</v>
      </c>
      <c r="D33" s="221">
        <f>'CATR-Er'!E30</f>
        <v>8.9999999999999993E-3</v>
      </c>
      <c r="E33" s="221">
        <f>'CATR-Er'!F30</f>
        <v>8.9999999999999993E-3</v>
      </c>
      <c r="F33" s="102" t="str">
        <f>'CATR-Er'!G30</f>
        <v>Gaussian</v>
      </c>
      <c r="G33" s="221">
        <f>'CATR-Er'!H30</f>
        <v>1</v>
      </c>
      <c r="H33" s="8">
        <v>1</v>
      </c>
      <c r="I33" s="220">
        <f t="shared" si="8"/>
        <v>8.9999999999999993E-3</v>
      </c>
      <c r="J33" s="220">
        <f t="shared" si="8"/>
        <v>8.9999999999999993E-3</v>
      </c>
      <c r="K33" s="220">
        <f t="shared" si="8"/>
        <v>8.9999999999999993E-3</v>
      </c>
      <c r="L33" s="36"/>
      <c r="M33" s="20">
        <f t="shared" si="4"/>
        <v>8.099999999999999E-5</v>
      </c>
      <c r="N33" s="20">
        <f t="shared" si="4"/>
        <v>8.099999999999999E-5</v>
      </c>
      <c r="O33" s="20">
        <f t="shared" si="4"/>
        <v>8.099999999999999E-5</v>
      </c>
    </row>
    <row r="34" spans="1:15" ht="22.5">
      <c r="A34" s="102" t="str">
        <f>'CATR-Er'!B31</f>
        <v>A2-11</v>
      </c>
      <c r="B34" s="69" t="str">
        <f>'CATR-Er'!C31</f>
        <v>Switching uncertainty</v>
      </c>
      <c r="C34" s="221">
        <f>'CATR-Er'!D31</f>
        <v>0.26</v>
      </c>
      <c r="D34" s="221">
        <f>'CATR-Er'!E31</f>
        <v>0.26</v>
      </c>
      <c r="E34" s="221">
        <f>'CATR-Er'!F31</f>
        <v>0.26</v>
      </c>
      <c r="F34" s="102" t="str">
        <f>'CATR-Er'!G31</f>
        <v>Rectangular</v>
      </c>
      <c r="G34" s="221">
        <f>'CATR-Er'!H31</f>
        <v>1.7320508075688772</v>
      </c>
      <c r="H34" s="8">
        <v>1</v>
      </c>
      <c r="I34" s="220">
        <f t="shared" si="8"/>
        <v>0.15011106998930271</v>
      </c>
      <c r="J34" s="220">
        <f t="shared" si="8"/>
        <v>0.15011106998930271</v>
      </c>
      <c r="K34" s="220">
        <f t="shared" si="8"/>
        <v>0.15011106998930271</v>
      </c>
      <c r="L34" s="36"/>
      <c r="M34" s="20">
        <f t="shared" si="4"/>
        <v>2.2533333333333336E-2</v>
      </c>
      <c r="N34" s="20">
        <f t="shared" si="4"/>
        <v>2.2533333333333336E-2</v>
      </c>
      <c r="O34" s="20">
        <f t="shared" si="4"/>
        <v>2.2533333333333336E-2</v>
      </c>
    </row>
    <row r="35" spans="1:15">
      <c r="A35" s="389" t="s">
        <v>31</v>
      </c>
      <c r="B35" s="389"/>
      <c r="C35" s="389"/>
      <c r="D35" s="389"/>
      <c r="E35" s="389"/>
      <c r="F35" s="389"/>
      <c r="G35" s="389"/>
      <c r="H35" s="389"/>
      <c r="I35" s="31">
        <f t="shared" ref="I35:K36" si="9">M35</f>
        <v>1.2783143405803334</v>
      </c>
      <c r="J35" s="31">
        <f>N35</f>
        <v>1.5094156330624555</v>
      </c>
      <c r="K35" s="7">
        <f>O35</f>
        <v>1.7265096447264157</v>
      </c>
      <c r="L35" s="30"/>
      <c r="M35" s="20">
        <f>(SUM(M15:M34))^0.5</f>
        <v>1.2783143405803334</v>
      </c>
      <c r="N35" s="20">
        <f>(SUM(N15:N34))^0.5</f>
        <v>1.5094156330624555</v>
      </c>
      <c r="O35" s="20">
        <f>(SUM(O15:O34))^0.5</f>
        <v>1.7265096447264157</v>
      </c>
    </row>
    <row r="36" spans="1:15">
      <c r="A36" s="389" t="s">
        <v>32</v>
      </c>
      <c r="B36" s="389"/>
      <c r="C36" s="389"/>
      <c r="D36" s="389"/>
      <c r="E36" s="389"/>
      <c r="F36" s="389"/>
      <c r="G36" s="389"/>
      <c r="H36" s="389"/>
      <c r="I36" s="31">
        <f t="shared" si="9"/>
        <v>2.5054961075374536</v>
      </c>
      <c r="J36" s="31">
        <f t="shared" si="9"/>
        <v>2.9584546408024126</v>
      </c>
      <c r="K36" s="7">
        <f t="shared" si="9"/>
        <v>3.3839589036637747</v>
      </c>
      <c r="L36" s="30"/>
      <c r="M36" s="20">
        <f>M35*1.96</f>
        <v>2.5054961075374536</v>
      </c>
      <c r="N36" s="20">
        <f>N35*1.96</f>
        <v>2.9584546408024126</v>
      </c>
      <c r="O36" s="20">
        <f>O35*1.96</f>
        <v>3.3839589036637747</v>
      </c>
    </row>
    <row r="37" spans="1:15">
      <c r="A37" s="425" t="s">
        <v>148</v>
      </c>
      <c r="B37" s="425"/>
      <c r="C37" s="425"/>
      <c r="D37" s="425"/>
      <c r="E37" s="425"/>
      <c r="F37" s="425"/>
      <c r="G37" s="425"/>
      <c r="H37" s="425"/>
      <c r="I37" s="67">
        <v>0.75</v>
      </c>
      <c r="J37" s="67">
        <v>0.75</v>
      </c>
      <c r="K37" s="7">
        <v>0.75</v>
      </c>
      <c r="L37" s="30"/>
      <c r="M37" s="18"/>
      <c r="N37" s="18"/>
      <c r="O37" s="18"/>
    </row>
    <row r="38" spans="1:15">
      <c r="A38" s="425" t="s">
        <v>149</v>
      </c>
      <c r="B38" s="425"/>
      <c r="C38" s="425"/>
      <c r="D38" s="425"/>
      <c r="E38" s="425"/>
      <c r="F38" s="425"/>
      <c r="G38" s="425"/>
      <c r="H38" s="425"/>
      <c r="I38" s="67">
        <f>((I36^2)+(I37^2))^0.5</f>
        <v>2.615341420328392</v>
      </c>
      <c r="J38" s="67">
        <f t="shared" ref="J38:K38" si="10">((J36^2)+(J37^2))^0.5</f>
        <v>3.0520409338154906</v>
      </c>
      <c r="K38" s="51">
        <f t="shared" si="10"/>
        <v>3.4660752821722345</v>
      </c>
      <c r="L38" s="30"/>
      <c r="M38" s="2" t="s">
        <v>420</v>
      </c>
      <c r="N38" s="18"/>
      <c r="O38" s="18"/>
    </row>
    <row r="77" spans="17:17">
      <c r="Q77" s="206"/>
    </row>
    <row r="78" spans="17:17">
      <c r="Q78" s="206"/>
    </row>
    <row r="79" spans="17:17">
      <c r="Q79" s="206"/>
    </row>
    <row r="80" spans="17:17">
      <c r="Q80" s="206"/>
    </row>
    <row r="81" spans="17:17">
      <c r="Q81" s="206"/>
    </row>
    <row r="82" spans="17:17">
      <c r="Q82" s="206"/>
    </row>
    <row r="83" spans="17:17">
      <c r="Q83" s="206"/>
    </row>
    <row r="84" spans="17:17">
      <c r="Q84" s="206"/>
    </row>
    <row r="85" spans="17:17">
      <c r="Q85" s="206"/>
    </row>
    <row r="86" spans="17:17">
      <c r="Q86" s="206"/>
    </row>
    <row r="87" spans="17:17">
      <c r="Q87" s="206"/>
    </row>
    <row r="88" spans="17:17">
      <c r="Q88" s="206"/>
    </row>
    <row r="89" spans="17:17">
      <c r="Q89" s="206"/>
    </row>
    <row r="90" spans="17:17">
      <c r="Q90" s="206"/>
    </row>
    <row r="91" spans="17:17">
      <c r="Q91" s="206"/>
    </row>
    <row r="92" spans="17:17">
      <c r="Q92" s="206"/>
    </row>
    <row r="93" spans="17:17">
      <c r="Q93" s="206"/>
    </row>
    <row r="94" spans="17:17">
      <c r="Q94" s="206"/>
    </row>
    <row r="95" spans="17:17">
      <c r="Q95" s="206"/>
    </row>
    <row r="96" spans="17:17">
      <c r="Q96" s="206"/>
    </row>
    <row r="97" spans="17:17">
      <c r="Q97" s="206"/>
    </row>
    <row r="98" spans="17:17">
      <c r="Q98" s="206"/>
    </row>
    <row r="99" spans="17:17">
      <c r="Q99" s="206"/>
    </row>
    <row r="100" spans="17:17">
      <c r="Q100" s="206"/>
    </row>
    <row r="101" spans="17:17">
      <c r="Q101" s="206"/>
    </row>
    <row r="102" spans="17:17">
      <c r="Q102" s="206"/>
    </row>
    <row r="103" spans="17:17">
      <c r="Q103" s="206"/>
    </row>
    <row r="104" spans="17:17">
      <c r="Q104" s="206"/>
    </row>
    <row r="105" spans="17:17">
      <c r="Q105" s="206"/>
    </row>
    <row r="106" spans="17:17">
      <c r="Q106" s="206"/>
    </row>
    <row r="107" spans="17:17">
      <c r="Q107" s="206"/>
    </row>
    <row r="108" spans="17:17">
      <c r="Q108" s="206"/>
    </row>
  </sheetData>
  <mergeCells count="19">
    <mergeCell ref="B2:E2"/>
    <mergeCell ref="A37:H37"/>
    <mergeCell ref="B3:B4"/>
    <mergeCell ref="C3:E3"/>
    <mergeCell ref="A38:H38"/>
    <mergeCell ref="A11:K11"/>
    <mergeCell ref="A14:J14"/>
    <mergeCell ref="A22:J22"/>
    <mergeCell ref="A35:H35"/>
    <mergeCell ref="A36:H36"/>
    <mergeCell ref="A10:K10"/>
    <mergeCell ref="M11:O13"/>
    <mergeCell ref="A12:A13"/>
    <mergeCell ref="B12:B13"/>
    <mergeCell ref="C12:E12"/>
    <mergeCell ref="F12:F13"/>
    <mergeCell ref="G12:G13"/>
    <mergeCell ref="H12:H13"/>
    <mergeCell ref="I12:K12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"/>
  <sheetViews>
    <sheetView topLeftCell="B1" zoomScaleNormal="100" workbookViewId="0">
      <selection activeCell="B14" sqref="B14:B17"/>
    </sheetView>
  </sheetViews>
  <sheetFormatPr defaultColWidth="9" defaultRowHeight="12.75"/>
  <cols>
    <col min="1" max="1" width="3.85546875" style="13" customWidth="1"/>
    <col min="2" max="2" width="9" style="13"/>
    <col min="3" max="3" width="50.28515625" style="14" customWidth="1"/>
    <col min="4" max="6" width="9" style="268"/>
    <col min="7" max="7" width="9" style="15"/>
    <col min="8" max="8" width="9" style="268"/>
    <col min="9" max="9" width="9" style="15"/>
    <col min="10" max="12" width="9" style="268"/>
    <col min="13" max="13" width="3.42578125" style="13" customWidth="1"/>
    <col min="14" max="14" width="29.42578125" style="46" customWidth="1"/>
    <col min="15" max="16384" width="9" style="13"/>
  </cols>
  <sheetData>
    <row r="1" spans="2:14" ht="12">
      <c r="B1" s="363" t="s">
        <v>180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N1" s="204" t="s">
        <v>443</v>
      </c>
    </row>
    <row r="2" spans="2:14" ht="34.5" customHeight="1">
      <c r="B2" s="21"/>
      <c r="C2" s="22"/>
      <c r="D2" s="364" t="s">
        <v>2</v>
      </c>
      <c r="E2" s="364"/>
      <c r="F2" s="364"/>
      <c r="G2" s="365" t="s">
        <v>3</v>
      </c>
      <c r="H2" s="364" t="s">
        <v>4</v>
      </c>
      <c r="I2" s="366" t="s">
        <v>105</v>
      </c>
      <c r="J2" s="367" t="s">
        <v>106</v>
      </c>
      <c r="K2" s="367"/>
      <c r="L2" s="367"/>
      <c r="N2" s="205"/>
    </row>
    <row r="3" spans="2:14" ht="24.75" thickBot="1">
      <c r="B3" s="21"/>
      <c r="C3" s="22"/>
      <c r="D3" s="251" t="s">
        <v>508</v>
      </c>
      <c r="E3" s="252" t="s">
        <v>507</v>
      </c>
      <c r="F3" s="253" t="s">
        <v>509</v>
      </c>
      <c r="G3" s="365"/>
      <c r="H3" s="364"/>
      <c r="I3" s="366"/>
      <c r="J3" s="251" t="s">
        <v>508</v>
      </c>
      <c r="K3" s="252" t="s">
        <v>507</v>
      </c>
      <c r="L3" s="253" t="s">
        <v>509</v>
      </c>
      <c r="N3" s="205"/>
    </row>
    <row r="4" spans="2:14" ht="12">
      <c r="B4" s="361" t="s">
        <v>102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N4" s="205"/>
    </row>
    <row r="5" spans="2:14" ht="24">
      <c r="B5" s="21" t="s">
        <v>183</v>
      </c>
      <c r="C5" s="22" t="s">
        <v>8</v>
      </c>
      <c r="D5" s="243">
        <v>0.03</v>
      </c>
      <c r="E5" s="243">
        <v>0.03</v>
      </c>
      <c r="F5" s="243">
        <v>0.03</v>
      </c>
      <c r="G5" s="21" t="s">
        <v>9</v>
      </c>
      <c r="H5" s="243">
        <f>3^0.5</f>
        <v>1.7320508075688772</v>
      </c>
      <c r="I5" s="23">
        <v>1</v>
      </c>
      <c r="J5" s="243">
        <f>D5/$H5</f>
        <v>1.7320508075688773E-2</v>
      </c>
      <c r="K5" s="243">
        <f t="shared" ref="K5:L25" si="0">E5/$H5</f>
        <v>1.7320508075688773E-2</v>
      </c>
      <c r="L5" s="243">
        <f t="shared" si="0"/>
        <v>1.7320508075688773E-2</v>
      </c>
      <c r="N5" s="205"/>
    </row>
    <row r="6" spans="2:14" ht="24">
      <c r="B6" s="21" t="s">
        <v>182</v>
      </c>
      <c r="C6" s="22" t="s">
        <v>10</v>
      </c>
      <c r="D6" s="243">
        <v>0.3</v>
      </c>
      <c r="E6" s="243">
        <v>0.3</v>
      </c>
      <c r="F6" s="243">
        <v>0.3</v>
      </c>
      <c r="G6" s="21" t="s">
        <v>9</v>
      </c>
      <c r="H6" s="243">
        <f>3^0.5</f>
        <v>1.7320508075688772</v>
      </c>
      <c r="I6" s="23">
        <v>1</v>
      </c>
      <c r="J6" s="243">
        <f t="shared" ref="J6:J13" si="1">D6/$H6</f>
        <v>0.17320508075688773</v>
      </c>
      <c r="K6" s="243">
        <f t="shared" si="0"/>
        <v>0.17320508075688773</v>
      </c>
      <c r="L6" s="243">
        <f t="shared" si="0"/>
        <v>0.17320508075688773</v>
      </c>
      <c r="N6" s="205"/>
    </row>
    <row r="7" spans="2:14" ht="12">
      <c r="B7" s="21" t="s">
        <v>181</v>
      </c>
      <c r="C7" s="22" t="s">
        <v>11</v>
      </c>
      <c r="D7" s="243">
        <v>0.1</v>
      </c>
      <c r="E7" s="243">
        <v>0.1</v>
      </c>
      <c r="F7" s="243">
        <v>0.1</v>
      </c>
      <c r="G7" s="21" t="s">
        <v>12</v>
      </c>
      <c r="H7" s="243">
        <v>1</v>
      </c>
      <c r="I7" s="23">
        <v>1</v>
      </c>
      <c r="J7" s="243">
        <f t="shared" si="1"/>
        <v>0.1</v>
      </c>
      <c r="K7" s="243">
        <f t="shared" si="0"/>
        <v>0.1</v>
      </c>
      <c r="L7" s="243">
        <f t="shared" si="0"/>
        <v>0.1</v>
      </c>
      <c r="N7" s="205"/>
    </row>
    <row r="8" spans="2:14" ht="24">
      <c r="B8" s="21" t="s">
        <v>209</v>
      </c>
      <c r="C8" s="22" t="s">
        <v>208</v>
      </c>
      <c r="D8" s="243">
        <v>0.01</v>
      </c>
      <c r="E8" s="243">
        <v>0.01</v>
      </c>
      <c r="F8" s="243">
        <v>0.01</v>
      </c>
      <c r="G8" s="21" t="s">
        <v>9</v>
      </c>
      <c r="H8" s="243">
        <f t="shared" ref="H8:H9" si="2">3^0.5</f>
        <v>1.7320508075688772</v>
      </c>
      <c r="I8" s="23">
        <v>1</v>
      </c>
      <c r="J8" s="243">
        <f t="shared" si="1"/>
        <v>5.773502691896258E-3</v>
      </c>
      <c r="K8" s="243">
        <f t="shared" si="0"/>
        <v>5.773502691896258E-3</v>
      </c>
      <c r="L8" s="243">
        <f t="shared" si="0"/>
        <v>5.773502691896258E-3</v>
      </c>
      <c r="N8" s="205"/>
    </row>
    <row r="9" spans="2:14" ht="24">
      <c r="B9" s="21" t="s">
        <v>184</v>
      </c>
      <c r="C9" s="22" t="s">
        <v>14</v>
      </c>
      <c r="D9" s="243">
        <v>0</v>
      </c>
      <c r="E9" s="243">
        <v>0</v>
      </c>
      <c r="F9" s="243">
        <v>0</v>
      </c>
      <c r="G9" s="21" t="s">
        <v>9</v>
      </c>
      <c r="H9" s="243">
        <f t="shared" si="2"/>
        <v>1.7320508075688772</v>
      </c>
      <c r="I9" s="23">
        <v>1</v>
      </c>
      <c r="J9" s="243">
        <f t="shared" si="1"/>
        <v>0</v>
      </c>
      <c r="K9" s="243">
        <f t="shared" si="0"/>
        <v>0</v>
      </c>
      <c r="L9" s="243">
        <f t="shared" si="0"/>
        <v>0</v>
      </c>
      <c r="N9" s="205"/>
    </row>
    <row r="10" spans="2:14" ht="12">
      <c r="B10" s="21" t="s">
        <v>185</v>
      </c>
      <c r="C10" s="22" t="s">
        <v>15</v>
      </c>
      <c r="D10" s="243">
        <v>0.05</v>
      </c>
      <c r="E10" s="243">
        <v>0.05</v>
      </c>
      <c r="F10" s="243">
        <v>0.05</v>
      </c>
      <c r="G10" s="21" t="s">
        <v>12</v>
      </c>
      <c r="H10" s="243">
        <v>1</v>
      </c>
      <c r="I10" s="23">
        <v>1</v>
      </c>
      <c r="J10" s="243">
        <f t="shared" si="1"/>
        <v>0.05</v>
      </c>
      <c r="K10" s="243">
        <f t="shared" si="0"/>
        <v>0.05</v>
      </c>
      <c r="L10" s="243">
        <f t="shared" si="0"/>
        <v>0.05</v>
      </c>
      <c r="N10" s="205"/>
    </row>
    <row r="11" spans="2:14" ht="12">
      <c r="B11" s="89" t="str">
        <f>TE!A5</f>
        <v>C1-1</v>
      </c>
      <c r="C11" s="89" t="str">
        <f>TE!B5</f>
        <v>RF power measurement equipment (e.g. spectrum analyzer, power meter)</v>
      </c>
      <c r="D11" s="244">
        <f>TE!C5</f>
        <v>0.14000000000000001</v>
      </c>
      <c r="E11" s="244">
        <f>TE!D5</f>
        <v>0.26</v>
      </c>
      <c r="F11" s="244">
        <f>TE!E5</f>
        <v>0.26</v>
      </c>
      <c r="G11" s="89" t="str">
        <f>TE!F5</f>
        <v>Gaussian</v>
      </c>
      <c r="H11" s="273">
        <f>TE!G5</f>
        <v>1</v>
      </c>
      <c r="I11" s="92">
        <v>1</v>
      </c>
      <c r="J11" s="244">
        <f t="shared" si="1"/>
        <v>0.14000000000000001</v>
      </c>
      <c r="K11" s="244">
        <f t="shared" si="0"/>
        <v>0.26</v>
      </c>
      <c r="L11" s="244">
        <f t="shared" si="0"/>
        <v>0.26</v>
      </c>
      <c r="N11" s="205"/>
    </row>
    <row r="12" spans="2:14" ht="12">
      <c r="B12" s="89" t="s">
        <v>221</v>
      </c>
      <c r="C12" s="90" t="s">
        <v>16</v>
      </c>
      <c r="D12" s="244">
        <v>0.14000000000000001</v>
      </c>
      <c r="E12" s="244">
        <v>0.33</v>
      </c>
      <c r="F12" s="244">
        <v>0.33</v>
      </c>
      <c r="G12" s="89" t="s">
        <v>17</v>
      </c>
      <c r="H12" s="244">
        <f>2^0.5</f>
        <v>1.4142135623730951</v>
      </c>
      <c r="I12" s="92">
        <v>1</v>
      </c>
      <c r="J12" s="244">
        <f t="shared" si="1"/>
        <v>9.899494936611665E-2</v>
      </c>
      <c r="K12" s="244">
        <f t="shared" si="0"/>
        <v>0.23334523779156069</v>
      </c>
      <c r="L12" s="244">
        <f t="shared" si="0"/>
        <v>0.23334523779156069</v>
      </c>
      <c r="N12" s="205"/>
    </row>
    <row r="13" spans="2:14" ht="15" customHeight="1">
      <c r="B13" s="89" t="s">
        <v>186</v>
      </c>
      <c r="C13" s="90" t="s">
        <v>18</v>
      </c>
      <c r="D13" s="244">
        <v>0.1</v>
      </c>
      <c r="E13" s="244">
        <v>0.1</v>
      </c>
      <c r="F13" s="244">
        <v>0.1</v>
      </c>
      <c r="G13" s="89" t="s">
        <v>9</v>
      </c>
      <c r="H13" s="244">
        <f>3^0.5</f>
        <v>1.7320508075688772</v>
      </c>
      <c r="I13" s="92">
        <v>1</v>
      </c>
      <c r="J13" s="244">
        <f t="shared" si="1"/>
        <v>5.7735026918962581E-2</v>
      </c>
      <c r="K13" s="244">
        <f t="shared" si="0"/>
        <v>5.7735026918962581E-2</v>
      </c>
      <c r="L13" s="244">
        <f t="shared" si="0"/>
        <v>5.7735026918962581E-2</v>
      </c>
      <c r="N13" s="205"/>
    </row>
    <row r="14" spans="2:14" ht="15" customHeight="1">
      <c r="B14" s="275" t="s">
        <v>529</v>
      </c>
      <c r="C14" s="22" t="s">
        <v>194</v>
      </c>
      <c r="D14" s="243">
        <v>0.6</v>
      </c>
      <c r="E14" s="243">
        <v>0.6</v>
      </c>
      <c r="F14" s="243">
        <v>0.6</v>
      </c>
      <c r="G14" s="21" t="s">
        <v>12</v>
      </c>
      <c r="H14" s="243">
        <v>1</v>
      </c>
      <c r="I14" s="140">
        <v>1</v>
      </c>
      <c r="J14" s="244">
        <f t="shared" ref="J14:J18" si="3">D14/$H14</f>
        <v>0.6</v>
      </c>
      <c r="K14" s="244">
        <f t="shared" ref="K14:K18" si="4">E14/$H14</f>
        <v>0.6</v>
      </c>
      <c r="L14" s="244">
        <f t="shared" ref="L14:L18" si="5">F14/$H14</f>
        <v>0.6</v>
      </c>
      <c r="N14" s="205"/>
    </row>
    <row r="15" spans="2:14" ht="15" customHeight="1">
      <c r="B15" s="275" t="s">
        <v>531</v>
      </c>
      <c r="C15" s="22" t="s">
        <v>196</v>
      </c>
      <c r="D15" s="243">
        <v>0.4</v>
      </c>
      <c r="E15" s="243">
        <v>0.4</v>
      </c>
      <c r="F15" s="243">
        <v>0.4</v>
      </c>
      <c r="G15" s="89" t="s">
        <v>9</v>
      </c>
      <c r="H15" s="244">
        <f>3^0.5</f>
        <v>1.7320508075688772</v>
      </c>
      <c r="I15" s="81">
        <v>1</v>
      </c>
      <c r="J15" s="244">
        <f t="shared" si="3"/>
        <v>0.23094010767585033</v>
      </c>
      <c r="K15" s="244">
        <f t="shared" si="4"/>
        <v>0.23094010767585033</v>
      </c>
      <c r="L15" s="244">
        <f t="shared" si="5"/>
        <v>0.23094010767585033</v>
      </c>
      <c r="N15" s="205"/>
    </row>
    <row r="16" spans="2:14" ht="15" customHeight="1">
      <c r="B16" s="275" t="s">
        <v>530</v>
      </c>
      <c r="C16" s="22" t="s">
        <v>195</v>
      </c>
      <c r="D16" s="243">
        <v>0.95</v>
      </c>
      <c r="E16" s="243">
        <v>0.95</v>
      </c>
      <c r="F16" s="243">
        <v>0.95</v>
      </c>
      <c r="G16" s="21" t="s">
        <v>12</v>
      </c>
      <c r="H16" s="243">
        <v>1</v>
      </c>
      <c r="I16" s="140">
        <v>1</v>
      </c>
      <c r="J16" s="244">
        <f t="shared" si="3"/>
        <v>0.95</v>
      </c>
      <c r="K16" s="244">
        <f t="shared" si="4"/>
        <v>0.95</v>
      </c>
      <c r="L16" s="244">
        <f t="shared" si="5"/>
        <v>0.95</v>
      </c>
      <c r="N16" s="205"/>
    </row>
    <row r="17" spans="2:14" ht="15" customHeight="1">
      <c r="B17" s="275" t="s">
        <v>532</v>
      </c>
      <c r="C17" s="22" t="s">
        <v>197</v>
      </c>
      <c r="D17" s="243">
        <v>0.1</v>
      </c>
      <c r="E17" s="243">
        <v>0.1</v>
      </c>
      <c r="F17" s="243">
        <v>0.1</v>
      </c>
      <c r="G17" s="21" t="s">
        <v>12</v>
      </c>
      <c r="H17" s="243">
        <v>1</v>
      </c>
      <c r="I17" s="140">
        <v>1</v>
      </c>
      <c r="J17" s="244">
        <f t="shared" si="3"/>
        <v>0.1</v>
      </c>
      <c r="K17" s="244">
        <f t="shared" si="4"/>
        <v>0.1</v>
      </c>
      <c r="L17" s="244">
        <f t="shared" si="5"/>
        <v>0.1</v>
      </c>
      <c r="N17" s="205"/>
    </row>
    <row r="18" spans="2:14" ht="15" customHeight="1">
      <c r="B18" s="21" t="s">
        <v>436</v>
      </c>
      <c r="C18" s="22" t="s">
        <v>435</v>
      </c>
      <c r="D18" s="243">
        <v>0.25</v>
      </c>
      <c r="E18" s="243">
        <v>0.25</v>
      </c>
      <c r="F18" s="243">
        <v>0.25</v>
      </c>
      <c r="G18" s="21" t="s">
        <v>12</v>
      </c>
      <c r="H18" s="243">
        <v>1</v>
      </c>
      <c r="I18" s="140">
        <v>1</v>
      </c>
      <c r="J18" s="244">
        <f t="shared" si="3"/>
        <v>0.25</v>
      </c>
      <c r="K18" s="244">
        <f t="shared" si="4"/>
        <v>0.25</v>
      </c>
      <c r="L18" s="244">
        <f t="shared" si="5"/>
        <v>0.25</v>
      </c>
      <c r="N18" s="205"/>
    </row>
    <row r="19" spans="2:14" ht="12">
      <c r="B19" s="362" t="s">
        <v>19</v>
      </c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N19" s="205"/>
    </row>
    <row r="20" spans="2:14" ht="24">
      <c r="B20" s="89" t="s">
        <v>187</v>
      </c>
      <c r="C20" s="90" t="s">
        <v>20</v>
      </c>
      <c r="D20" s="244">
        <v>0.05</v>
      </c>
      <c r="E20" s="244">
        <v>0.05</v>
      </c>
      <c r="F20" s="244">
        <v>0.05</v>
      </c>
      <c r="G20" s="89" t="s">
        <v>17</v>
      </c>
      <c r="H20" s="244">
        <f>2^0.5</f>
        <v>1.4142135623730951</v>
      </c>
      <c r="I20" s="92">
        <v>1</v>
      </c>
      <c r="J20" s="244">
        <f t="shared" ref="J20:J32" si="6">D20/$H20</f>
        <v>3.5355339059327376E-2</v>
      </c>
      <c r="K20" s="244">
        <f t="shared" ref="K20:L34" si="7">E20/$H20</f>
        <v>3.5355339059327376E-2</v>
      </c>
      <c r="L20" s="244">
        <f t="shared" si="0"/>
        <v>3.5355339059327376E-2</v>
      </c>
      <c r="N20" s="205"/>
    </row>
    <row r="21" spans="2:14" ht="24">
      <c r="B21" s="89" t="s">
        <v>222</v>
      </c>
      <c r="C21" s="90" t="s">
        <v>21</v>
      </c>
      <c r="D21" s="244">
        <v>0.01</v>
      </c>
      <c r="E21" s="244">
        <v>0.01</v>
      </c>
      <c r="F21" s="244">
        <v>0.01</v>
      </c>
      <c r="G21" s="89" t="s">
        <v>9</v>
      </c>
      <c r="H21" s="244">
        <f>3^0.5</f>
        <v>1.7320508075688772</v>
      </c>
      <c r="I21" s="92">
        <v>1</v>
      </c>
      <c r="J21" s="244">
        <f t="shared" si="6"/>
        <v>5.773502691896258E-3</v>
      </c>
      <c r="K21" s="244">
        <f t="shared" si="7"/>
        <v>5.773502691896258E-3</v>
      </c>
      <c r="L21" s="244">
        <f t="shared" si="0"/>
        <v>5.773502691896258E-3</v>
      </c>
      <c r="N21" s="205"/>
    </row>
    <row r="22" spans="2:14" ht="24">
      <c r="B22" s="89" t="s">
        <v>188</v>
      </c>
      <c r="C22" s="90" t="s">
        <v>22</v>
      </c>
      <c r="D22" s="244">
        <v>0.05</v>
      </c>
      <c r="E22" s="244">
        <v>0.05</v>
      </c>
      <c r="F22" s="244">
        <v>0.05</v>
      </c>
      <c r="G22" s="89" t="s">
        <v>17</v>
      </c>
      <c r="H22" s="244">
        <f>2^0.5</f>
        <v>1.4142135623730951</v>
      </c>
      <c r="I22" s="92">
        <v>1</v>
      </c>
      <c r="J22" s="244">
        <f t="shared" si="6"/>
        <v>3.5355339059327376E-2</v>
      </c>
      <c r="K22" s="244">
        <f t="shared" si="7"/>
        <v>3.5355339059327376E-2</v>
      </c>
      <c r="L22" s="244">
        <f t="shared" si="0"/>
        <v>3.5355339059327376E-2</v>
      </c>
      <c r="N22" s="205"/>
    </row>
    <row r="23" spans="2:14" ht="12">
      <c r="B23" s="89" t="s">
        <v>207</v>
      </c>
      <c r="C23" s="90" t="s">
        <v>11</v>
      </c>
      <c r="D23" s="244">
        <v>0.1</v>
      </c>
      <c r="E23" s="244">
        <v>0.1</v>
      </c>
      <c r="F23" s="244">
        <v>0.1</v>
      </c>
      <c r="G23" s="89" t="s">
        <v>12</v>
      </c>
      <c r="H23" s="244">
        <v>1</v>
      </c>
      <c r="I23" s="92">
        <v>1</v>
      </c>
      <c r="J23" s="244">
        <f t="shared" si="6"/>
        <v>0.1</v>
      </c>
      <c r="K23" s="244">
        <f t="shared" si="7"/>
        <v>0.1</v>
      </c>
      <c r="L23" s="244">
        <f t="shared" si="0"/>
        <v>0.1</v>
      </c>
      <c r="N23" s="205"/>
    </row>
    <row r="24" spans="2:14" ht="24">
      <c r="B24" s="89" t="s">
        <v>211</v>
      </c>
      <c r="C24" s="90" t="s">
        <v>210</v>
      </c>
      <c r="D24" s="244">
        <v>0.01</v>
      </c>
      <c r="E24" s="244">
        <v>0.01</v>
      </c>
      <c r="F24" s="244">
        <v>0.01</v>
      </c>
      <c r="G24" s="89" t="s">
        <v>9</v>
      </c>
      <c r="H24" s="244">
        <f t="shared" ref="H24:H25" si="8">3^0.5</f>
        <v>1.7320508075688772</v>
      </c>
      <c r="I24" s="92">
        <v>1</v>
      </c>
      <c r="J24" s="244">
        <f t="shared" si="6"/>
        <v>5.773502691896258E-3</v>
      </c>
      <c r="K24" s="244">
        <f t="shared" si="7"/>
        <v>5.773502691896258E-3</v>
      </c>
      <c r="L24" s="244">
        <f t="shared" si="0"/>
        <v>5.773502691896258E-3</v>
      </c>
      <c r="N24" s="205"/>
    </row>
    <row r="25" spans="2:14" ht="24">
      <c r="B25" s="89" t="s">
        <v>212</v>
      </c>
      <c r="C25" s="90" t="s">
        <v>24</v>
      </c>
      <c r="D25" s="244">
        <v>0</v>
      </c>
      <c r="E25" s="244">
        <v>0</v>
      </c>
      <c r="F25" s="244">
        <v>0</v>
      </c>
      <c r="G25" s="89" t="s">
        <v>9</v>
      </c>
      <c r="H25" s="244">
        <f t="shared" si="8"/>
        <v>1.7320508075688772</v>
      </c>
      <c r="I25" s="92">
        <v>1</v>
      </c>
      <c r="J25" s="244">
        <f t="shared" si="6"/>
        <v>0</v>
      </c>
      <c r="K25" s="244">
        <f t="shared" si="7"/>
        <v>0</v>
      </c>
      <c r="L25" s="244">
        <f t="shared" si="0"/>
        <v>0</v>
      </c>
      <c r="N25" s="205"/>
    </row>
    <row r="26" spans="2:14" ht="12">
      <c r="B26" s="89" t="s">
        <v>185</v>
      </c>
      <c r="C26" s="90" t="s">
        <v>15</v>
      </c>
      <c r="D26" s="244">
        <v>0.05</v>
      </c>
      <c r="E26" s="244">
        <v>0.05</v>
      </c>
      <c r="F26" s="244">
        <v>0.05</v>
      </c>
      <c r="G26" s="89" t="s">
        <v>12</v>
      </c>
      <c r="H26" s="244">
        <v>1</v>
      </c>
      <c r="I26" s="92">
        <v>1</v>
      </c>
      <c r="J26" s="244">
        <f t="shared" si="6"/>
        <v>0.05</v>
      </c>
      <c r="K26" s="244">
        <f t="shared" si="7"/>
        <v>0.05</v>
      </c>
      <c r="L26" s="244">
        <f t="shared" si="7"/>
        <v>0.05</v>
      </c>
      <c r="N26" s="205"/>
    </row>
    <row r="27" spans="2:14" ht="15" customHeight="1">
      <c r="B27" s="89" t="str">
        <f>TE!A7</f>
        <v>C1-3</v>
      </c>
      <c r="C27" s="89" t="str">
        <f>TE!B7</f>
        <v>Uncertainty of the network analyzer</v>
      </c>
      <c r="D27" s="244">
        <f>TE!C7</f>
        <v>0.13</v>
      </c>
      <c r="E27" s="244">
        <f>TE!D7</f>
        <v>0.2</v>
      </c>
      <c r="F27" s="244">
        <f>TE!E7</f>
        <v>0.2</v>
      </c>
      <c r="G27" s="89" t="str">
        <f>TE!F7</f>
        <v>Gaussian</v>
      </c>
      <c r="H27" s="274">
        <f>TE!G7</f>
        <v>1</v>
      </c>
      <c r="I27" s="92">
        <v>1</v>
      </c>
      <c r="J27" s="244">
        <f t="shared" si="6"/>
        <v>0.13</v>
      </c>
      <c r="K27" s="244">
        <f t="shared" si="7"/>
        <v>0.2</v>
      </c>
      <c r="L27" s="244">
        <f t="shared" si="7"/>
        <v>0.2</v>
      </c>
      <c r="N27" s="205"/>
    </row>
    <row r="28" spans="2:14" ht="12">
      <c r="B28" s="89" t="s">
        <v>223</v>
      </c>
      <c r="C28" s="90" t="s">
        <v>26</v>
      </c>
      <c r="D28" s="244">
        <v>0.05</v>
      </c>
      <c r="E28" s="244">
        <v>0.05</v>
      </c>
      <c r="F28" s="244">
        <v>0.05</v>
      </c>
      <c r="G28" s="89" t="s">
        <v>9</v>
      </c>
      <c r="H28" s="244">
        <f>3^0.5</f>
        <v>1.7320508075688772</v>
      </c>
      <c r="I28" s="92">
        <v>1</v>
      </c>
      <c r="J28" s="244">
        <f t="shared" si="6"/>
        <v>2.8867513459481291E-2</v>
      </c>
      <c r="K28" s="244">
        <f t="shared" si="7"/>
        <v>2.8867513459481291E-2</v>
      </c>
      <c r="L28" s="244">
        <f t="shared" si="7"/>
        <v>2.8867513459481291E-2</v>
      </c>
      <c r="N28" s="205"/>
    </row>
    <row r="29" spans="2:14" ht="24">
      <c r="B29" s="89" t="s">
        <v>198</v>
      </c>
      <c r="C29" s="90" t="s">
        <v>27</v>
      </c>
      <c r="D29" s="244">
        <v>0.06</v>
      </c>
      <c r="E29" s="244">
        <v>0.06</v>
      </c>
      <c r="F29" s="244">
        <v>0.06</v>
      </c>
      <c r="G29" s="89" t="s">
        <v>12</v>
      </c>
      <c r="H29" s="244">
        <v>1</v>
      </c>
      <c r="I29" s="92">
        <v>1</v>
      </c>
      <c r="J29" s="244">
        <f t="shared" si="6"/>
        <v>0.06</v>
      </c>
      <c r="K29" s="244">
        <f t="shared" si="7"/>
        <v>0.06</v>
      </c>
      <c r="L29" s="244">
        <f t="shared" si="7"/>
        <v>0.06</v>
      </c>
      <c r="N29" s="205"/>
    </row>
    <row r="30" spans="2:14" ht="15" customHeight="1">
      <c r="B30" s="89" t="s">
        <v>189</v>
      </c>
      <c r="C30" s="90" t="s">
        <v>28</v>
      </c>
      <c r="D30" s="244">
        <v>0.05</v>
      </c>
      <c r="E30" s="244">
        <v>0.05</v>
      </c>
      <c r="F30" s="244">
        <v>0.05</v>
      </c>
      <c r="G30" s="89" t="s">
        <v>9</v>
      </c>
      <c r="H30" s="244">
        <f t="shared" ref="H30:H32" si="9">3^0.5</f>
        <v>1.7320508075688772</v>
      </c>
      <c r="I30" s="92">
        <v>1</v>
      </c>
      <c r="J30" s="244">
        <f t="shared" si="6"/>
        <v>2.8867513459481291E-2</v>
      </c>
      <c r="K30" s="244">
        <f t="shared" si="7"/>
        <v>2.8867513459481291E-2</v>
      </c>
      <c r="L30" s="244">
        <f t="shared" si="7"/>
        <v>2.8867513459481291E-2</v>
      </c>
      <c r="N30" s="205"/>
    </row>
    <row r="31" spans="2:14" ht="12">
      <c r="B31" s="89" t="str">
        <f>TE!A8</f>
        <v>C1-4</v>
      </c>
      <c r="C31" s="89" t="str">
        <f>TE!B8</f>
        <v>Uncertainty of the absolute gain of the reference antenna</v>
      </c>
      <c r="D31" s="244">
        <f>TE!C8</f>
        <v>0.50229473419497439</v>
      </c>
      <c r="E31" s="244">
        <f>TE!D8</f>
        <v>0.4330127018922193</v>
      </c>
      <c r="F31" s="244">
        <f>TE!E8</f>
        <v>0.4330127018922193</v>
      </c>
      <c r="G31" s="92" t="str">
        <f>TE!F8</f>
        <v>Rectangular</v>
      </c>
      <c r="H31" s="244">
        <f>TE!G8</f>
        <v>1.7320508075688772</v>
      </c>
      <c r="I31" s="92">
        <v>1</v>
      </c>
      <c r="J31" s="244">
        <f t="shared" si="6"/>
        <v>0.28999999999999998</v>
      </c>
      <c r="K31" s="244">
        <f t="shared" si="7"/>
        <v>0.25</v>
      </c>
      <c r="L31" s="244">
        <f t="shared" si="7"/>
        <v>0.25</v>
      </c>
      <c r="N31" s="205"/>
    </row>
    <row r="32" spans="2:14" ht="12">
      <c r="B32" s="21" t="s">
        <v>190</v>
      </c>
      <c r="C32" s="22" t="s">
        <v>30</v>
      </c>
      <c r="D32" s="243">
        <v>0</v>
      </c>
      <c r="E32" s="243">
        <v>0</v>
      </c>
      <c r="F32" s="243">
        <v>0</v>
      </c>
      <c r="G32" s="23" t="s">
        <v>9</v>
      </c>
      <c r="H32" s="243">
        <f t="shared" si="9"/>
        <v>1.7320508075688772</v>
      </c>
      <c r="I32" s="23">
        <v>1</v>
      </c>
      <c r="J32" s="243">
        <f t="shared" si="6"/>
        <v>0</v>
      </c>
      <c r="K32" s="243">
        <f t="shared" si="7"/>
        <v>0</v>
      </c>
      <c r="L32" s="243">
        <f t="shared" si="7"/>
        <v>0</v>
      </c>
      <c r="N32" s="205"/>
    </row>
    <row r="33" spans="2:14" ht="12">
      <c r="B33" s="89" t="s">
        <v>191</v>
      </c>
      <c r="C33" s="22" t="s">
        <v>167</v>
      </c>
      <c r="D33" s="243">
        <v>0.14000000000000001</v>
      </c>
      <c r="E33" s="243">
        <v>0.23</v>
      </c>
      <c r="F33" s="243">
        <v>0.23</v>
      </c>
      <c r="G33" s="21" t="s">
        <v>17</v>
      </c>
      <c r="H33" s="243">
        <f>2^0.5</f>
        <v>1.4142135623730951</v>
      </c>
      <c r="I33" s="23">
        <v>1</v>
      </c>
      <c r="J33" s="243">
        <f t="shared" ref="J33:J34" si="10">D33/$H33</f>
        <v>9.899494936611665E-2</v>
      </c>
      <c r="K33" s="243">
        <f t="shared" ref="K33:K34" si="11">E33/$H33</f>
        <v>0.16263455967290594</v>
      </c>
      <c r="L33" s="243">
        <f t="shared" si="7"/>
        <v>0.16263455967290594</v>
      </c>
      <c r="N33" s="205"/>
    </row>
    <row r="34" spans="2:14" ht="12">
      <c r="B34" s="89" t="s">
        <v>192</v>
      </c>
      <c r="C34" s="22" t="s">
        <v>168</v>
      </c>
      <c r="D34" s="243">
        <v>0.02</v>
      </c>
      <c r="E34" s="243">
        <v>0.02</v>
      </c>
      <c r="F34" s="243">
        <v>0.02</v>
      </c>
      <c r="G34" s="21" t="s">
        <v>9</v>
      </c>
      <c r="H34" s="243">
        <f t="shared" ref="H34:H35" si="12">3^0.5</f>
        <v>1.7320508075688772</v>
      </c>
      <c r="I34" s="23">
        <v>1</v>
      </c>
      <c r="J34" s="243">
        <f t="shared" si="10"/>
        <v>1.1547005383792516E-2</v>
      </c>
      <c r="K34" s="243">
        <f t="shared" si="11"/>
        <v>1.1547005383792516E-2</v>
      </c>
      <c r="L34" s="243">
        <f t="shared" si="7"/>
        <v>1.1547005383792516E-2</v>
      </c>
      <c r="N34" s="205"/>
    </row>
    <row r="35" spans="2:14" ht="48.75" customHeight="1">
      <c r="B35" s="89" t="s">
        <v>193</v>
      </c>
      <c r="C35" s="74" t="s">
        <v>169</v>
      </c>
      <c r="D35" s="45">
        <v>0.05</v>
      </c>
      <c r="E35" s="45">
        <v>0.05</v>
      </c>
      <c r="F35" s="45">
        <v>0.05</v>
      </c>
      <c r="G35" s="70" t="s">
        <v>9</v>
      </c>
      <c r="H35" s="45">
        <f t="shared" si="12"/>
        <v>1.7320508075688772</v>
      </c>
      <c r="I35" s="44">
        <v>1</v>
      </c>
      <c r="J35" s="45">
        <f t="shared" ref="J35" si="13">D35/$H35</f>
        <v>2.8867513459481291E-2</v>
      </c>
      <c r="K35" s="45">
        <f t="shared" ref="K35:L35" si="14">E35/$H35</f>
        <v>2.8867513459481291E-2</v>
      </c>
      <c r="L35" s="45">
        <f t="shared" si="14"/>
        <v>2.8867513459481291E-2</v>
      </c>
      <c r="N35" s="205"/>
    </row>
    <row r="36" spans="2:14" ht="12">
      <c r="C36" s="13"/>
      <c r="D36" s="269"/>
      <c r="E36" s="269"/>
      <c r="F36" s="269"/>
      <c r="G36" s="13"/>
      <c r="H36" s="269"/>
      <c r="I36" s="13"/>
      <c r="J36" s="269"/>
      <c r="K36" s="269"/>
      <c r="L36" s="269"/>
      <c r="N36" s="205"/>
    </row>
    <row r="37" spans="2:14" ht="12">
      <c r="C37" s="13"/>
      <c r="D37" s="269"/>
      <c r="E37" s="269"/>
      <c r="F37" s="269"/>
      <c r="G37" s="13"/>
      <c r="H37" s="269"/>
      <c r="I37" s="13"/>
      <c r="J37" s="269"/>
      <c r="K37" s="269"/>
      <c r="L37" s="269"/>
      <c r="N37" s="205"/>
    </row>
    <row r="38" spans="2:14" ht="12">
      <c r="C38" s="13"/>
      <c r="D38" s="269"/>
      <c r="E38" s="269"/>
      <c r="F38" s="269"/>
      <c r="G38" s="13"/>
      <c r="H38" s="269"/>
      <c r="I38" s="13"/>
      <c r="J38" s="269"/>
      <c r="K38" s="269"/>
      <c r="L38" s="269"/>
      <c r="N38" s="205"/>
    </row>
    <row r="39" spans="2:14" ht="12">
      <c r="C39" s="13"/>
      <c r="D39" s="269"/>
      <c r="E39" s="269"/>
      <c r="F39" s="269"/>
      <c r="G39" s="13"/>
      <c r="H39" s="269"/>
      <c r="I39" s="13"/>
      <c r="J39" s="269"/>
      <c r="K39" s="269"/>
      <c r="L39" s="269"/>
      <c r="N39" s="205"/>
    </row>
    <row r="40" spans="2:14" ht="12">
      <c r="N40" s="205"/>
    </row>
    <row r="41" spans="2:14" ht="12">
      <c r="N41" s="205"/>
    </row>
    <row r="42" spans="2:14" ht="12">
      <c r="N42" s="205"/>
    </row>
    <row r="43" spans="2:14" ht="12">
      <c r="N43" s="205"/>
    </row>
    <row r="44" spans="2:14" ht="12">
      <c r="N44" s="205"/>
    </row>
    <row r="45" spans="2:14" ht="12">
      <c r="N45" s="205"/>
    </row>
    <row r="46" spans="2:14" ht="12">
      <c r="N46" s="205"/>
    </row>
    <row r="47" spans="2:14" ht="12">
      <c r="N47" s="205"/>
    </row>
    <row r="48" spans="2:14" ht="12">
      <c r="N48" s="205"/>
    </row>
    <row r="49" spans="14:14" ht="12">
      <c r="N49" s="205"/>
    </row>
    <row r="50" spans="14:14" ht="12">
      <c r="N50" s="205"/>
    </row>
  </sheetData>
  <mergeCells count="8">
    <mergeCell ref="B4:L4"/>
    <mergeCell ref="B19:L19"/>
    <mergeCell ref="B1:L1"/>
    <mergeCell ref="D2:F2"/>
    <mergeCell ref="G2:G3"/>
    <mergeCell ref="H2:H3"/>
    <mergeCell ref="I2:I3"/>
    <mergeCell ref="J2:L2"/>
  </mergeCells>
  <phoneticPr fontId="7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"/>
  <sheetViews>
    <sheetView zoomScale="85" zoomScaleNormal="85" workbookViewId="0">
      <selection activeCell="B6" sqref="B6"/>
    </sheetView>
  </sheetViews>
  <sheetFormatPr defaultColWidth="9" defaultRowHeight="12.75"/>
  <cols>
    <col min="1" max="2" width="9" style="13"/>
    <col min="3" max="3" width="50.28515625" style="14" customWidth="1"/>
    <col min="4" max="6" width="9" style="268"/>
    <col min="7" max="7" width="9" style="15"/>
    <col min="8" max="8" width="9" style="268"/>
    <col min="9" max="9" width="9" style="15"/>
    <col min="10" max="12" width="9" style="268"/>
    <col min="13" max="13" width="6" style="13" customWidth="1"/>
    <col min="14" max="14" width="46.42578125" style="46" customWidth="1"/>
    <col min="15" max="16384" width="9" style="13"/>
  </cols>
  <sheetData>
    <row r="1" spans="2:14" ht="12">
      <c r="B1" s="371" t="s">
        <v>104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N1" s="204" t="s">
        <v>443</v>
      </c>
    </row>
    <row r="2" spans="2:14" ht="34.5" customHeight="1">
      <c r="B2" s="21"/>
      <c r="C2" s="22"/>
      <c r="D2" s="364" t="s">
        <v>2</v>
      </c>
      <c r="E2" s="364"/>
      <c r="F2" s="364"/>
      <c r="G2" s="365" t="s">
        <v>3</v>
      </c>
      <c r="H2" s="364" t="s">
        <v>4</v>
      </c>
      <c r="I2" s="366" t="s">
        <v>105</v>
      </c>
      <c r="J2" s="367" t="s">
        <v>106</v>
      </c>
      <c r="K2" s="367"/>
      <c r="L2" s="367"/>
      <c r="N2" s="205"/>
    </row>
    <row r="3" spans="2:14" ht="24.75" thickBot="1">
      <c r="B3" s="21"/>
      <c r="C3" s="22"/>
      <c r="D3" s="251" t="s">
        <v>508</v>
      </c>
      <c r="E3" s="252" t="s">
        <v>507</v>
      </c>
      <c r="F3" s="253" t="s">
        <v>509</v>
      </c>
      <c r="G3" s="365"/>
      <c r="H3" s="364"/>
      <c r="I3" s="366"/>
      <c r="J3" s="251" t="s">
        <v>508</v>
      </c>
      <c r="K3" s="252" t="s">
        <v>507</v>
      </c>
      <c r="L3" s="253" t="s">
        <v>509</v>
      </c>
      <c r="N3" s="205"/>
    </row>
    <row r="4" spans="2:14" ht="12">
      <c r="B4" s="361" t="s">
        <v>102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N4" s="205"/>
    </row>
    <row r="5" spans="2:14" ht="12">
      <c r="B5" s="21" t="s">
        <v>218</v>
      </c>
      <c r="C5" s="22" t="s">
        <v>440</v>
      </c>
      <c r="D5" s="243">
        <v>0</v>
      </c>
      <c r="E5" s="243">
        <v>0</v>
      </c>
      <c r="F5" s="243">
        <v>0</v>
      </c>
      <c r="G5" s="23" t="s">
        <v>36</v>
      </c>
      <c r="H5" s="243">
        <v>2</v>
      </c>
      <c r="I5" s="23">
        <v>1</v>
      </c>
      <c r="J5" s="243">
        <f>D5/$H5</f>
        <v>0</v>
      </c>
      <c r="K5" s="243">
        <f t="shared" ref="K5:K10" si="0">E5/$H5</f>
        <v>0</v>
      </c>
      <c r="L5" s="243">
        <f t="shared" ref="L5:L10" si="1">F5/$H5</f>
        <v>0</v>
      </c>
      <c r="N5" s="212" t="s">
        <v>451</v>
      </c>
    </row>
    <row r="6" spans="2:14" ht="12">
      <c r="B6" s="21" t="s">
        <v>441</v>
      </c>
      <c r="C6" s="22" t="s">
        <v>439</v>
      </c>
      <c r="D6" s="243">
        <v>0.3</v>
      </c>
      <c r="E6" s="243">
        <v>0.3</v>
      </c>
      <c r="F6" s="243">
        <v>0.3</v>
      </c>
      <c r="G6" s="89" t="s">
        <v>9</v>
      </c>
      <c r="H6" s="244">
        <f>3^0.5</f>
        <v>1.7320508075688772</v>
      </c>
      <c r="I6" s="139">
        <v>1</v>
      </c>
      <c r="J6" s="243">
        <f t="shared" ref="J6" si="2">D6/$H6</f>
        <v>0.17320508075688773</v>
      </c>
      <c r="K6" s="243">
        <f t="shared" ref="K6" si="3">E6/$H6</f>
        <v>0.17320508075688773</v>
      </c>
      <c r="L6" s="243">
        <f t="shared" ref="L6" si="4">F6/$H6</f>
        <v>0.17320508075688773</v>
      </c>
      <c r="N6" s="212" t="s">
        <v>452</v>
      </c>
    </row>
    <row r="7" spans="2:14" ht="12">
      <c r="B7" s="89" t="str">
        <f>TE!A5</f>
        <v>C1-1</v>
      </c>
      <c r="C7" s="89" t="str">
        <f>TE!B5</f>
        <v>RF power measurement equipment (e.g. spectrum analyzer, power meter)</v>
      </c>
      <c r="D7" s="244">
        <f>TE!C5</f>
        <v>0.14000000000000001</v>
      </c>
      <c r="E7" s="244">
        <f>TE!D5</f>
        <v>0.26</v>
      </c>
      <c r="F7" s="244">
        <f>TE!E5</f>
        <v>0.26</v>
      </c>
      <c r="G7" s="92" t="str">
        <f>TE!F5</f>
        <v>Gaussian</v>
      </c>
      <c r="H7" s="244">
        <f>TE!G5</f>
        <v>1</v>
      </c>
      <c r="I7" s="23">
        <v>1</v>
      </c>
      <c r="J7" s="243">
        <f t="shared" ref="J7:J10" si="5">D7/$H7</f>
        <v>0.14000000000000001</v>
      </c>
      <c r="K7" s="243">
        <f t="shared" si="0"/>
        <v>0.26</v>
      </c>
      <c r="L7" s="243">
        <f t="shared" si="1"/>
        <v>0.26</v>
      </c>
      <c r="N7" s="205"/>
    </row>
    <row r="8" spans="2:14" ht="12">
      <c r="B8" s="21" t="s">
        <v>224</v>
      </c>
      <c r="C8" s="22" t="s">
        <v>37</v>
      </c>
      <c r="D8" s="243">
        <v>0.21</v>
      </c>
      <c r="E8" s="243">
        <v>0.21</v>
      </c>
      <c r="F8" s="243">
        <v>0.21</v>
      </c>
      <c r="G8" s="23" t="s">
        <v>17</v>
      </c>
      <c r="H8" s="243">
        <f>2^0.5</f>
        <v>1.4142135623730951</v>
      </c>
      <c r="I8" s="23">
        <v>1</v>
      </c>
      <c r="J8" s="243">
        <f t="shared" si="5"/>
        <v>0.14849242404917495</v>
      </c>
      <c r="K8" s="243">
        <f t="shared" si="0"/>
        <v>0.14849242404917495</v>
      </c>
      <c r="L8" s="243">
        <f t="shared" si="1"/>
        <v>0.14849242404917495</v>
      </c>
      <c r="N8" s="205"/>
    </row>
    <row r="9" spans="2:14" ht="24">
      <c r="B9" s="21" t="s">
        <v>228</v>
      </c>
      <c r="C9" s="22" t="s">
        <v>91</v>
      </c>
      <c r="D9" s="243">
        <v>1.1999999999999999E-3</v>
      </c>
      <c r="E9" s="243">
        <v>1.1999999999999999E-3</v>
      </c>
      <c r="F9" s="243">
        <v>1.1999999999999999E-3</v>
      </c>
      <c r="G9" s="23" t="s">
        <v>12</v>
      </c>
      <c r="H9" s="243">
        <v>1</v>
      </c>
      <c r="I9" s="23">
        <v>1</v>
      </c>
      <c r="J9" s="243">
        <f t="shared" si="5"/>
        <v>1.1999999999999999E-3</v>
      </c>
      <c r="K9" s="243">
        <f t="shared" si="0"/>
        <v>1.1999999999999999E-3</v>
      </c>
      <c r="L9" s="243">
        <f t="shared" si="1"/>
        <v>1.1999999999999999E-3</v>
      </c>
      <c r="N9" s="205"/>
    </row>
    <row r="10" spans="2:14" ht="12">
      <c r="B10" s="21" t="s">
        <v>225</v>
      </c>
      <c r="C10" s="22" t="s">
        <v>214</v>
      </c>
      <c r="D10" s="243">
        <v>9.2799999999999994E-2</v>
      </c>
      <c r="E10" s="243">
        <v>9.2799999999999994E-2</v>
      </c>
      <c r="F10" s="243">
        <v>9.2799999999999994E-2</v>
      </c>
      <c r="G10" s="23" t="s">
        <v>518</v>
      </c>
      <c r="H10" s="243">
        <v>1</v>
      </c>
      <c r="I10" s="23">
        <v>1</v>
      </c>
      <c r="J10" s="243">
        <f t="shared" si="5"/>
        <v>9.2799999999999994E-2</v>
      </c>
      <c r="K10" s="243">
        <f t="shared" si="0"/>
        <v>9.2799999999999994E-2</v>
      </c>
      <c r="L10" s="243">
        <f t="shared" si="1"/>
        <v>9.2799999999999994E-2</v>
      </c>
      <c r="N10" s="205"/>
    </row>
    <row r="11" spans="2:14" ht="12">
      <c r="B11" s="21" t="s">
        <v>200</v>
      </c>
      <c r="C11" s="22" t="s">
        <v>92</v>
      </c>
      <c r="D11" s="243"/>
      <c r="E11" s="243"/>
      <c r="F11" s="243"/>
      <c r="G11" s="23"/>
      <c r="H11" s="243"/>
      <c r="I11" s="23"/>
      <c r="J11" s="243"/>
      <c r="K11" s="243"/>
      <c r="L11" s="243"/>
      <c r="N11" s="205"/>
    </row>
    <row r="12" spans="2:14" ht="12">
      <c r="B12" s="91" t="s">
        <v>201</v>
      </c>
      <c r="C12" s="22" t="s">
        <v>234</v>
      </c>
      <c r="D12" s="243">
        <v>0.25</v>
      </c>
      <c r="E12" s="243">
        <v>0.25</v>
      </c>
      <c r="F12" s="243">
        <v>0.25</v>
      </c>
      <c r="G12" s="23" t="s">
        <v>518</v>
      </c>
      <c r="H12" s="243">
        <v>1</v>
      </c>
      <c r="I12" s="23">
        <v>1</v>
      </c>
      <c r="J12" s="243">
        <f t="shared" ref="J12" si="6">D12/$H12</f>
        <v>0.25</v>
      </c>
      <c r="K12" s="243">
        <f t="shared" ref="K12:K13" si="7">E12/$H12</f>
        <v>0.25</v>
      </c>
      <c r="L12" s="243">
        <f t="shared" ref="L12:L13" si="8">F12/$H12</f>
        <v>0.25</v>
      </c>
      <c r="N12" s="205"/>
    </row>
    <row r="13" spans="2:14" ht="12">
      <c r="B13" s="91" t="s">
        <v>418</v>
      </c>
      <c r="C13" s="22" t="s">
        <v>166</v>
      </c>
      <c r="D13" s="243">
        <v>0.51</v>
      </c>
      <c r="E13" s="243">
        <v>0.51</v>
      </c>
      <c r="F13" s="243">
        <v>0.51</v>
      </c>
      <c r="G13" s="86" t="s">
        <v>518</v>
      </c>
      <c r="H13" s="243">
        <v>1</v>
      </c>
      <c r="I13" s="86">
        <v>1</v>
      </c>
      <c r="J13" s="243">
        <f t="shared" ref="J13" si="9">D13/$H13</f>
        <v>0.51</v>
      </c>
      <c r="K13" s="243">
        <f t="shared" si="7"/>
        <v>0.51</v>
      </c>
      <c r="L13" s="243">
        <f t="shared" si="8"/>
        <v>0.51</v>
      </c>
      <c r="N13" s="205"/>
    </row>
    <row r="14" spans="2:14" ht="12">
      <c r="B14" s="21" t="s">
        <v>235</v>
      </c>
      <c r="C14" s="22" t="s">
        <v>194</v>
      </c>
      <c r="D14" s="243">
        <v>0.6</v>
      </c>
      <c r="E14" s="243">
        <v>0.6</v>
      </c>
      <c r="F14" s="243">
        <v>0.6</v>
      </c>
      <c r="G14" s="21" t="s">
        <v>12</v>
      </c>
      <c r="H14" s="243">
        <v>1</v>
      </c>
      <c r="I14" s="139">
        <v>1</v>
      </c>
      <c r="J14" s="243">
        <f t="shared" ref="J14:J17" si="10">D14/$H14</f>
        <v>0.6</v>
      </c>
      <c r="K14" s="243">
        <f t="shared" ref="K14:K17" si="11">E14/$H14</f>
        <v>0.6</v>
      </c>
      <c r="L14" s="243">
        <f t="shared" ref="L14:L17" si="12">F14/$H14</f>
        <v>0.6</v>
      </c>
      <c r="N14" s="205"/>
    </row>
    <row r="15" spans="2:14" ht="12">
      <c r="B15" s="21" t="s">
        <v>202</v>
      </c>
      <c r="C15" s="22" t="s">
        <v>195</v>
      </c>
      <c r="D15" s="243">
        <v>0.4</v>
      </c>
      <c r="E15" s="243">
        <v>0.4</v>
      </c>
      <c r="F15" s="243">
        <v>0.4</v>
      </c>
      <c r="G15" s="89" t="s">
        <v>9</v>
      </c>
      <c r="H15" s="244">
        <f>3^0.5</f>
        <v>1.7320508075688772</v>
      </c>
      <c r="I15" s="139">
        <v>1</v>
      </c>
      <c r="J15" s="243">
        <f t="shared" si="10"/>
        <v>0.23094010767585033</v>
      </c>
      <c r="K15" s="243">
        <f t="shared" si="11"/>
        <v>0.23094010767585033</v>
      </c>
      <c r="L15" s="243">
        <f t="shared" si="12"/>
        <v>0.23094010767585033</v>
      </c>
      <c r="N15" s="205"/>
    </row>
    <row r="16" spans="2:14" ht="12">
      <c r="B16" s="21" t="s">
        <v>203</v>
      </c>
      <c r="C16" s="22" t="s">
        <v>205</v>
      </c>
      <c r="D16" s="243">
        <v>0.95</v>
      </c>
      <c r="E16" s="243">
        <v>0.95</v>
      </c>
      <c r="F16" s="243">
        <v>0.95</v>
      </c>
      <c r="G16" s="21" t="s">
        <v>12</v>
      </c>
      <c r="H16" s="243">
        <v>1</v>
      </c>
      <c r="I16" s="139">
        <v>1</v>
      </c>
      <c r="J16" s="243">
        <f t="shared" si="10"/>
        <v>0.95</v>
      </c>
      <c r="K16" s="243">
        <f t="shared" si="11"/>
        <v>0.95</v>
      </c>
      <c r="L16" s="243">
        <f t="shared" si="12"/>
        <v>0.95</v>
      </c>
      <c r="N16" s="205"/>
    </row>
    <row r="17" spans="2:14" ht="12">
      <c r="B17" s="21" t="s">
        <v>204</v>
      </c>
      <c r="C17" s="22" t="s">
        <v>197</v>
      </c>
      <c r="D17" s="243">
        <v>0.1</v>
      </c>
      <c r="E17" s="243">
        <v>0.1</v>
      </c>
      <c r="F17" s="243">
        <v>0.1</v>
      </c>
      <c r="G17" s="21" t="s">
        <v>12</v>
      </c>
      <c r="H17" s="243">
        <v>1</v>
      </c>
      <c r="I17" s="139">
        <v>1</v>
      </c>
      <c r="J17" s="243">
        <f t="shared" si="10"/>
        <v>0.1</v>
      </c>
      <c r="K17" s="243">
        <f t="shared" si="11"/>
        <v>0.1</v>
      </c>
      <c r="L17" s="243">
        <f t="shared" si="12"/>
        <v>0.1</v>
      </c>
      <c r="N17" s="205"/>
    </row>
    <row r="18" spans="2:14" ht="12">
      <c r="B18" s="188"/>
      <c r="C18" s="189"/>
      <c r="D18" s="271"/>
      <c r="E18" s="271"/>
      <c r="F18" s="271"/>
      <c r="G18" s="186"/>
      <c r="H18" s="271"/>
      <c r="I18" s="186"/>
      <c r="J18" s="271"/>
      <c r="K18" s="271"/>
      <c r="L18" s="272"/>
      <c r="N18" s="205"/>
    </row>
    <row r="19" spans="2:14" ht="12">
      <c r="B19" s="368" t="s">
        <v>19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70"/>
      <c r="N19" s="205"/>
    </row>
    <row r="20" spans="2:14" ht="12">
      <c r="B20" s="89" t="str">
        <f>TE!A7</f>
        <v>C1-3</v>
      </c>
      <c r="C20" s="89" t="str">
        <f>TE!B7</f>
        <v>Uncertainty of the network analyzer</v>
      </c>
      <c r="D20" s="244">
        <f>TE!C7</f>
        <v>0.13</v>
      </c>
      <c r="E20" s="244">
        <f>TE!D7</f>
        <v>0.2</v>
      </c>
      <c r="F20" s="244">
        <f>TE!E7</f>
        <v>0.2</v>
      </c>
      <c r="G20" s="92" t="str">
        <f>TE!F7</f>
        <v>Gaussian</v>
      </c>
      <c r="H20" s="244">
        <f>TE!G7</f>
        <v>1</v>
      </c>
      <c r="I20" s="23">
        <v>1</v>
      </c>
      <c r="J20" s="243">
        <f t="shared" ref="J20:J31" si="13">D20/$H20</f>
        <v>0.13</v>
      </c>
      <c r="K20" s="243">
        <f t="shared" ref="K20:K31" si="14">E20/$H20</f>
        <v>0.2</v>
      </c>
      <c r="L20" s="243">
        <f t="shared" ref="L20:L31" si="15">F20/$H20</f>
        <v>0.2</v>
      </c>
      <c r="N20" s="205"/>
    </row>
    <row r="21" spans="2:14" ht="12">
      <c r="B21" s="21" t="s">
        <v>229</v>
      </c>
      <c r="C21" s="22" t="s">
        <v>79</v>
      </c>
      <c r="D21" s="243">
        <v>0.127</v>
      </c>
      <c r="E21" s="243">
        <v>0.32500000000000001</v>
      </c>
      <c r="F21" s="243">
        <v>0.32500000000000001</v>
      </c>
      <c r="G21" s="23" t="s">
        <v>17</v>
      </c>
      <c r="H21" s="243">
        <f>2^0.5</f>
        <v>1.4142135623730951</v>
      </c>
      <c r="I21" s="23">
        <v>1</v>
      </c>
      <c r="J21" s="243">
        <f t="shared" si="13"/>
        <v>8.9802561210691537E-2</v>
      </c>
      <c r="K21" s="243">
        <f t="shared" si="14"/>
        <v>0.22980970388562794</v>
      </c>
      <c r="L21" s="243">
        <f t="shared" si="15"/>
        <v>0.22980970388562794</v>
      </c>
      <c r="N21" s="205"/>
    </row>
    <row r="22" spans="2:14" ht="12">
      <c r="B22" s="21" t="s">
        <v>199</v>
      </c>
      <c r="C22" s="22" t="s">
        <v>93</v>
      </c>
      <c r="D22" s="243">
        <v>0.18</v>
      </c>
      <c r="E22" s="243">
        <v>0.18</v>
      </c>
      <c r="F22" s="243">
        <v>0.18</v>
      </c>
      <c r="G22" s="23" t="s">
        <v>9</v>
      </c>
      <c r="H22" s="243">
        <f>3^0.5</f>
        <v>1.7320508075688772</v>
      </c>
      <c r="I22" s="23">
        <v>1</v>
      </c>
      <c r="J22" s="243">
        <f t="shared" si="13"/>
        <v>0.10392304845413264</v>
      </c>
      <c r="K22" s="243">
        <f t="shared" si="14"/>
        <v>0.10392304845413264</v>
      </c>
      <c r="L22" s="243">
        <f t="shared" si="15"/>
        <v>0.10392304845413264</v>
      </c>
      <c r="N22" s="205"/>
    </row>
    <row r="23" spans="2:14" ht="24">
      <c r="B23" s="89" t="s">
        <v>228</v>
      </c>
      <c r="C23" s="90" t="s">
        <v>94</v>
      </c>
      <c r="D23" s="244">
        <v>1.1999999999999999E-3</v>
      </c>
      <c r="E23" s="244">
        <v>1.1999999999999999E-3</v>
      </c>
      <c r="F23" s="244">
        <v>1.1999999999999999E-3</v>
      </c>
      <c r="G23" s="98" t="s">
        <v>12</v>
      </c>
      <c r="H23" s="244">
        <v>1</v>
      </c>
      <c r="I23" s="98">
        <v>1</v>
      </c>
      <c r="J23" s="244">
        <f t="shared" si="13"/>
        <v>1.1999999999999999E-3</v>
      </c>
      <c r="K23" s="244">
        <f t="shared" si="14"/>
        <v>1.1999999999999999E-3</v>
      </c>
      <c r="L23" s="244">
        <f t="shared" si="15"/>
        <v>1.1999999999999999E-3</v>
      </c>
      <c r="N23" s="212" t="s">
        <v>450</v>
      </c>
    </row>
    <row r="24" spans="2:14" ht="12">
      <c r="B24" s="21" t="s">
        <v>230</v>
      </c>
      <c r="C24" s="22" t="s">
        <v>95</v>
      </c>
      <c r="D24" s="243">
        <v>2.1999999999999999E-2</v>
      </c>
      <c r="E24" s="243">
        <v>2.1999999999999999E-2</v>
      </c>
      <c r="F24" s="243">
        <v>2.1999999999999999E-2</v>
      </c>
      <c r="G24" s="23" t="s">
        <v>17</v>
      </c>
      <c r="H24" s="243">
        <f>2^0.5</f>
        <v>1.4142135623730951</v>
      </c>
      <c r="I24" s="23">
        <v>1</v>
      </c>
      <c r="J24" s="243">
        <f t="shared" si="13"/>
        <v>1.5556349186104044E-2</v>
      </c>
      <c r="K24" s="243">
        <f t="shared" si="14"/>
        <v>1.5556349186104044E-2</v>
      </c>
      <c r="L24" s="243">
        <f t="shared" si="15"/>
        <v>1.5556349186104044E-2</v>
      </c>
      <c r="N24" s="205"/>
    </row>
    <row r="25" spans="2:14" ht="12">
      <c r="B25" s="89" t="str">
        <f>TE!A8</f>
        <v>C1-4</v>
      </c>
      <c r="C25" s="89" t="str">
        <f>TE!B8</f>
        <v>Uncertainty of the absolute gain of the reference antenna</v>
      </c>
      <c r="D25" s="244">
        <f>TE!C8</f>
        <v>0.50229473419497439</v>
      </c>
      <c r="E25" s="244">
        <f>TE!D8</f>
        <v>0.4330127018922193</v>
      </c>
      <c r="F25" s="244">
        <f>TE!E8</f>
        <v>0.4330127018922193</v>
      </c>
      <c r="G25" s="92" t="str">
        <f>TE!F8</f>
        <v>Rectangular</v>
      </c>
      <c r="H25" s="244">
        <f>TE!G8</f>
        <v>1.7320508075688772</v>
      </c>
      <c r="I25" s="23">
        <v>1</v>
      </c>
      <c r="J25" s="243">
        <f t="shared" si="13"/>
        <v>0.28999999999999998</v>
      </c>
      <c r="K25" s="243">
        <f t="shared" si="14"/>
        <v>0.25</v>
      </c>
      <c r="L25" s="243">
        <f t="shared" si="15"/>
        <v>0.25</v>
      </c>
      <c r="N25" s="205"/>
    </row>
    <row r="26" spans="2:14" ht="12">
      <c r="B26" s="21" t="s">
        <v>231</v>
      </c>
      <c r="C26" s="22" t="s">
        <v>96</v>
      </c>
      <c r="D26" s="243">
        <v>0</v>
      </c>
      <c r="E26" s="243">
        <v>0</v>
      </c>
      <c r="F26" s="243">
        <v>0</v>
      </c>
      <c r="G26" s="23" t="s">
        <v>101</v>
      </c>
      <c r="H26" s="243">
        <v>2</v>
      </c>
      <c r="I26" s="23">
        <v>1</v>
      </c>
      <c r="J26" s="243">
        <f t="shared" si="13"/>
        <v>0</v>
      </c>
      <c r="K26" s="243">
        <f t="shared" si="14"/>
        <v>0</v>
      </c>
      <c r="L26" s="243">
        <f t="shared" si="15"/>
        <v>0</v>
      </c>
      <c r="N26" s="205"/>
    </row>
    <row r="27" spans="2:14" ht="12">
      <c r="B27" s="21" t="s">
        <v>217</v>
      </c>
      <c r="C27" s="22" t="s">
        <v>97</v>
      </c>
      <c r="D27" s="243">
        <v>0.5</v>
      </c>
      <c r="E27" s="243">
        <v>0.5</v>
      </c>
      <c r="F27" s="243">
        <v>0.5</v>
      </c>
      <c r="G27" s="23" t="s">
        <v>36</v>
      </c>
      <c r="H27" s="243">
        <v>2</v>
      </c>
      <c r="I27" s="23">
        <v>1</v>
      </c>
      <c r="J27" s="243">
        <f t="shared" si="13"/>
        <v>0.25</v>
      </c>
      <c r="K27" s="243">
        <f t="shared" si="14"/>
        <v>0.25</v>
      </c>
      <c r="L27" s="243">
        <f t="shared" si="15"/>
        <v>0.25</v>
      </c>
      <c r="N27" s="205"/>
    </row>
    <row r="28" spans="2:14" ht="12">
      <c r="B28" s="21" t="s">
        <v>232</v>
      </c>
      <c r="C28" s="22" t="s">
        <v>98</v>
      </c>
      <c r="D28" s="243">
        <v>4.8000000000000001E-2</v>
      </c>
      <c r="E28" s="243">
        <v>4.8000000000000001E-2</v>
      </c>
      <c r="F28" s="243">
        <v>4.8000000000000001E-2</v>
      </c>
      <c r="G28" s="23" t="s">
        <v>17</v>
      </c>
      <c r="H28" s="243">
        <f>2^0.5</f>
        <v>1.4142135623730951</v>
      </c>
      <c r="I28" s="23">
        <v>1</v>
      </c>
      <c r="J28" s="243">
        <f t="shared" si="13"/>
        <v>3.3941125496954279E-2</v>
      </c>
      <c r="K28" s="243">
        <f t="shared" si="14"/>
        <v>3.3941125496954279E-2</v>
      </c>
      <c r="L28" s="243">
        <f t="shared" si="15"/>
        <v>3.3941125496954279E-2</v>
      </c>
      <c r="N28" s="205"/>
    </row>
    <row r="29" spans="2:14" ht="24">
      <c r="B29" s="21" t="s">
        <v>227</v>
      </c>
      <c r="C29" s="22" t="s">
        <v>216</v>
      </c>
      <c r="D29" s="243">
        <v>0.09</v>
      </c>
      <c r="E29" s="243">
        <v>0.09</v>
      </c>
      <c r="F29" s="243">
        <v>0.09</v>
      </c>
      <c r="G29" s="23" t="s">
        <v>17</v>
      </c>
      <c r="H29" s="243">
        <f>2^0.5</f>
        <v>1.4142135623730951</v>
      </c>
      <c r="I29" s="23">
        <v>1</v>
      </c>
      <c r="J29" s="243">
        <f t="shared" si="13"/>
        <v>6.3639610306789274E-2</v>
      </c>
      <c r="K29" s="243">
        <f t="shared" si="14"/>
        <v>6.3639610306789274E-2</v>
      </c>
      <c r="L29" s="243">
        <f t="shared" si="15"/>
        <v>6.3639610306789274E-2</v>
      </c>
      <c r="N29" s="205"/>
    </row>
    <row r="30" spans="2:14" ht="12">
      <c r="B30" s="21" t="s">
        <v>226</v>
      </c>
      <c r="C30" s="22" t="s">
        <v>215</v>
      </c>
      <c r="D30" s="243">
        <v>8.9999999999999993E-3</v>
      </c>
      <c r="E30" s="243">
        <v>8.9999999999999993E-3</v>
      </c>
      <c r="F30" s="243">
        <v>8.9999999999999993E-3</v>
      </c>
      <c r="G30" s="23" t="s">
        <v>12</v>
      </c>
      <c r="H30" s="243">
        <v>1</v>
      </c>
      <c r="I30" s="23">
        <v>1</v>
      </c>
      <c r="J30" s="243">
        <f t="shared" si="13"/>
        <v>8.9999999999999993E-3</v>
      </c>
      <c r="K30" s="243">
        <f t="shared" si="14"/>
        <v>8.9999999999999993E-3</v>
      </c>
      <c r="L30" s="243">
        <f t="shared" si="15"/>
        <v>8.9999999999999993E-3</v>
      </c>
      <c r="N30" s="205"/>
    </row>
    <row r="31" spans="2:14" ht="12">
      <c r="B31" s="21" t="s">
        <v>233</v>
      </c>
      <c r="C31" s="22" t="s">
        <v>50</v>
      </c>
      <c r="D31" s="243">
        <v>0.26</v>
      </c>
      <c r="E31" s="243">
        <v>0.26</v>
      </c>
      <c r="F31" s="243">
        <v>0.26</v>
      </c>
      <c r="G31" s="23" t="s">
        <v>9</v>
      </c>
      <c r="H31" s="243">
        <f>3^0.5</f>
        <v>1.7320508075688772</v>
      </c>
      <c r="I31" s="23">
        <v>1</v>
      </c>
      <c r="J31" s="243">
        <f t="shared" si="13"/>
        <v>0.15011106998930271</v>
      </c>
      <c r="K31" s="243">
        <f t="shared" si="14"/>
        <v>0.15011106998930271</v>
      </c>
      <c r="L31" s="243">
        <f t="shared" si="15"/>
        <v>0.15011106998930271</v>
      </c>
      <c r="N31" s="205"/>
    </row>
    <row r="32" spans="2:14" ht="12">
      <c r="B32" s="21" t="s">
        <v>235</v>
      </c>
      <c r="C32" s="22" t="s">
        <v>194</v>
      </c>
      <c r="D32" s="243"/>
      <c r="E32" s="243"/>
      <c r="F32" s="243"/>
      <c r="G32" s="81"/>
      <c r="H32" s="243"/>
      <c r="I32" s="81"/>
      <c r="J32" s="243"/>
      <c r="K32" s="243"/>
      <c r="L32" s="243"/>
      <c r="N32" s="205"/>
    </row>
    <row r="33" spans="2:14" ht="12">
      <c r="B33" s="21" t="s">
        <v>202</v>
      </c>
      <c r="C33" s="22" t="s">
        <v>206</v>
      </c>
      <c r="D33" s="243"/>
      <c r="E33" s="243"/>
      <c r="F33" s="243"/>
      <c r="G33" s="81"/>
      <c r="H33" s="243"/>
      <c r="I33" s="81"/>
      <c r="J33" s="243"/>
      <c r="K33" s="243"/>
      <c r="L33" s="243"/>
      <c r="N33" s="205"/>
    </row>
    <row r="34" spans="2:14" ht="12">
      <c r="B34" s="21" t="s">
        <v>203</v>
      </c>
      <c r="C34" s="22" t="s">
        <v>205</v>
      </c>
      <c r="D34" s="243"/>
      <c r="E34" s="243"/>
      <c r="F34" s="243"/>
      <c r="G34" s="81"/>
      <c r="H34" s="243"/>
      <c r="I34" s="81"/>
      <c r="J34" s="243"/>
      <c r="K34" s="243"/>
      <c r="L34" s="243"/>
      <c r="N34" s="205"/>
    </row>
    <row r="35" spans="2:14" ht="12">
      <c r="B35" s="21" t="s">
        <v>204</v>
      </c>
      <c r="C35" s="22" t="s">
        <v>197</v>
      </c>
      <c r="D35" s="243"/>
      <c r="E35" s="243"/>
      <c r="F35" s="243"/>
      <c r="G35" s="81"/>
      <c r="H35" s="243"/>
      <c r="I35" s="81"/>
      <c r="J35" s="243"/>
      <c r="K35" s="243"/>
      <c r="L35" s="243"/>
      <c r="N35" s="205"/>
    </row>
    <row r="36" spans="2:14" ht="12">
      <c r="C36" s="13"/>
      <c r="D36" s="269"/>
      <c r="E36" s="269"/>
      <c r="F36" s="269"/>
      <c r="G36" s="13"/>
      <c r="H36" s="269"/>
      <c r="I36" s="13"/>
      <c r="J36" s="269"/>
      <c r="K36" s="269"/>
      <c r="L36" s="269"/>
      <c r="N36" s="205"/>
    </row>
    <row r="37" spans="2:14" ht="12">
      <c r="N37" s="205"/>
    </row>
    <row r="38" spans="2:14" ht="12">
      <c r="N38" s="205"/>
    </row>
    <row r="39" spans="2:14" ht="12">
      <c r="N39" s="205"/>
    </row>
    <row r="40" spans="2:14" ht="12">
      <c r="N40" s="205"/>
    </row>
    <row r="41" spans="2:14" ht="12">
      <c r="N41" s="205"/>
    </row>
    <row r="42" spans="2:14" ht="12">
      <c r="N42" s="205"/>
    </row>
    <row r="43" spans="2:14" ht="12">
      <c r="N43" s="205"/>
    </row>
    <row r="44" spans="2:14" ht="12">
      <c r="N44" s="205"/>
    </row>
    <row r="45" spans="2:14" ht="12">
      <c r="N45" s="205"/>
    </row>
    <row r="46" spans="2:14" ht="12">
      <c r="N46" s="205"/>
    </row>
    <row r="47" spans="2:14" ht="12">
      <c r="N47" s="205"/>
    </row>
    <row r="48" spans="2:14" ht="12">
      <c r="N48" s="205"/>
    </row>
    <row r="49" spans="14:14" ht="12">
      <c r="N49" s="205"/>
    </row>
    <row r="50" spans="14:14" ht="12">
      <c r="N50" s="205"/>
    </row>
  </sheetData>
  <mergeCells count="8">
    <mergeCell ref="B19:L19"/>
    <mergeCell ref="J2:L2"/>
    <mergeCell ref="B4:L4"/>
    <mergeCell ref="B1:L1"/>
    <mergeCell ref="G2:G3"/>
    <mergeCell ref="H2:H3"/>
    <mergeCell ref="I2:I3"/>
    <mergeCell ref="D2:F2"/>
  </mergeCells>
  <phoneticPr fontId="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"/>
  <sheetViews>
    <sheetView zoomScale="85" zoomScaleNormal="85" workbookViewId="0">
      <selection activeCell="E12" sqref="E12"/>
    </sheetView>
  </sheetViews>
  <sheetFormatPr defaultColWidth="9" defaultRowHeight="12.75"/>
  <cols>
    <col min="1" max="2" width="9" style="13"/>
    <col min="3" max="3" width="50.28515625" style="14" customWidth="1"/>
    <col min="4" max="6" width="9" style="268"/>
    <col min="7" max="7" width="9" style="15"/>
    <col min="8" max="8" width="9" style="268"/>
    <col min="9" max="9" width="9" style="15"/>
    <col min="10" max="12" width="9" style="268"/>
    <col min="13" max="13" width="3" style="13" customWidth="1"/>
    <col min="14" max="14" width="29.42578125" style="46" customWidth="1"/>
    <col min="15" max="16384" width="9" style="13"/>
  </cols>
  <sheetData>
    <row r="1" spans="2:14" ht="12">
      <c r="B1" s="372" t="s">
        <v>122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N1" s="204" t="s">
        <v>443</v>
      </c>
    </row>
    <row r="2" spans="2:14" ht="34.5" customHeight="1">
      <c r="B2" s="21"/>
      <c r="C2" s="22"/>
      <c r="D2" s="364" t="s">
        <v>2</v>
      </c>
      <c r="E2" s="364"/>
      <c r="F2" s="364"/>
      <c r="G2" s="365" t="s">
        <v>3</v>
      </c>
      <c r="H2" s="364" t="s">
        <v>4</v>
      </c>
      <c r="I2" s="366" t="s">
        <v>105</v>
      </c>
      <c r="J2" s="367" t="s">
        <v>106</v>
      </c>
      <c r="K2" s="367"/>
      <c r="L2" s="367"/>
      <c r="N2" s="205"/>
    </row>
    <row r="3" spans="2:14" ht="24.75" thickBot="1">
      <c r="B3" s="21"/>
      <c r="C3" s="22"/>
      <c r="D3" s="251" t="s">
        <v>508</v>
      </c>
      <c r="E3" s="252" t="s">
        <v>507</v>
      </c>
      <c r="F3" s="253" t="s">
        <v>509</v>
      </c>
      <c r="G3" s="365"/>
      <c r="H3" s="364"/>
      <c r="I3" s="366"/>
      <c r="J3" s="251" t="s">
        <v>508</v>
      </c>
      <c r="K3" s="252" t="s">
        <v>507</v>
      </c>
      <c r="L3" s="253" t="s">
        <v>509</v>
      </c>
      <c r="N3" s="205"/>
    </row>
    <row r="4" spans="2:14" ht="12">
      <c r="B4" s="361" t="s">
        <v>102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N4" s="205"/>
    </row>
    <row r="5" spans="2:14" ht="12">
      <c r="B5" s="21" t="s">
        <v>236</v>
      </c>
      <c r="C5" s="22" t="s">
        <v>51</v>
      </c>
      <c r="D5" s="243">
        <v>0</v>
      </c>
      <c r="E5" s="243">
        <v>0</v>
      </c>
      <c r="F5" s="243">
        <v>0</v>
      </c>
      <c r="G5" s="23" t="s">
        <v>12</v>
      </c>
      <c r="H5" s="243">
        <v>1</v>
      </c>
      <c r="I5" s="23">
        <v>1</v>
      </c>
      <c r="J5" s="243">
        <f>D5/$H5</f>
        <v>0</v>
      </c>
      <c r="K5" s="243">
        <f t="shared" ref="K5:K32" si="0">E5/$H5</f>
        <v>0</v>
      </c>
      <c r="L5" s="243">
        <f t="shared" ref="L5:L32" si="1">F5/$H5</f>
        <v>0</v>
      </c>
      <c r="N5" s="205"/>
    </row>
    <row r="6" spans="2:14" ht="12">
      <c r="B6" s="21" t="s">
        <v>237</v>
      </c>
      <c r="C6" s="22" t="s">
        <v>52</v>
      </c>
      <c r="D6" s="243">
        <v>0</v>
      </c>
      <c r="E6" s="243">
        <v>0</v>
      </c>
      <c r="F6" s="243">
        <v>0</v>
      </c>
      <c r="G6" s="23" t="s">
        <v>12</v>
      </c>
      <c r="H6" s="243">
        <v>1</v>
      </c>
      <c r="I6" s="23">
        <v>1</v>
      </c>
      <c r="J6" s="243">
        <f t="shared" ref="J6:J32" si="2">D6/$H6</f>
        <v>0</v>
      </c>
      <c r="K6" s="243">
        <f t="shared" si="0"/>
        <v>0</v>
      </c>
      <c r="L6" s="243">
        <f t="shared" si="1"/>
        <v>0</v>
      </c>
      <c r="N6" s="205"/>
    </row>
    <row r="7" spans="2:14" ht="12">
      <c r="B7" s="21" t="s">
        <v>238</v>
      </c>
      <c r="C7" s="22" t="s">
        <v>53</v>
      </c>
      <c r="D7" s="243">
        <v>0</v>
      </c>
      <c r="E7" s="243">
        <v>0</v>
      </c>
      <c r="F7" s="243">
        <v>0</v>
      </c>
      <c r="G7" s="23" t="s">
        <v>12</v>
      </c>
      <c r="H7" s="243">
        <v>1</v>
      </c>
      <c r="I7" s="23">
        <v>1</v>
      </c>
      <c r="J7" s="243">
        <f t="shared" si="2"/>
        <v>0</v>
      </c>
      <c r="K7" s="243">
        <f t="shared" si="0"/>
        <v>0</v>
      </c>
      <c r="L7" s="243">
        <f t="shared" si="1"/>
        <v>0</v>
      </c>
      <c r="N7" s="205"/>
    </row>
    <row r="8" spans="2:14" ht="12">
      <c r="B8" s="21" t="s">
        <v>239</v>
      </c>
      <c r="C8" s="22" t="s">
        <v>54</v>
      </c>
      <c r="D8" s="243">
        <v>0</v>
      </c>
      <c r="E8" s="243">
        <v>0</v>
      </c>
      <c r="F8" s="243">
        <v>0</v>
      </c>
      <c r="G8" s="23" t="s">
        <v>12</v>
      </c>
      <c r="H8" s="243">
        <v>1</v>
      </c>
      <c r="I8" s="23">
        <v>1</v>
      </c>
      <c r="J8" s="243">
        <f t="shared" si="2"/>
        <v>0</v>
      </c>
      <c r="K8" s="243">
        <f t="shared" si="0"/>
        <v>0</v>
      </c>
      <c r="L8" s="243">
        <f t="shared" si="1"/>
        <v>0</v>
      </c>
      <c r="N8" s="205"/>
    </row>
    <row r="9" spans="2:14" ht="12">
      <c r="B9" s="21" t="s">
        <v>240</v>
      </c>
      <c r="C9" s="22" t="s">
        <v>55</v>
      </c>
      <c r="D9" s="243">
        <v>0</v>
      </c>
      <c r="E9" s="243">
        <v>0</v>
      </c>
      <c r="F9" s="243">
        <v>0</v>
      </c>
      <c r="G9" s="23" t="s">
        <v>12</v>
      </c>
      <c r="H9" s="243">
        <v>1</v>
      </c>
      <c r="I9" s="23">
        <v>1</v>
      </c>
      <c r="J9" s="243">
        <f t="shared" si="2"/>
        <v>0</v>
      </c>
      <c r="K9" s="243">
        <f t="shared" si="0"/>
        <v>0</v>
      </c>
      <c r="L9" s="243">
        <f t="shared" si="1"/>
        <v>0</v>
      </c>
      <c r="N9" s="205"/>
    </row>
    <row r="10" spans="2:14" ht="12">
      <c r="B10" s="21" t="s">
        <v>241</v>
      </c>
      <c r="C10" s="22" t="s">
        <v>56</v>
      </c>
      <c r="D10" s="243">
        <v>0</v>
      </c>
      <c r="E10" s="243">
        <v>0</v>
      </c>
      <c r="F10" s="243">
        <v>0</v>
      </c>
      <c r="G10" s="23" t="s">
        <v>12</v>
      </c>
      <c r="H10" s="243">
        <v>1</v>
      </c>
      <c r="I10" s="23">
        <v>1</v>
      </c>
      <c r="J10" s="243">
        <f t="shared" si="2"/>
        <v>0</v>
      </c>
      <c r="K10" s="243">
        <f t="shared" si="0"/>
        <v>0</v>
      </c>
      <c r="L10" s="243">
        <f t="shared" si="1"/>
        <v>0</v>
      </c>
      <c r="N10" s="205"/>
    </row>
    <row r="11" spans="2:14" ht="12">
      <c r="B11" s="21" t="s">
        <v>242</v>
      </c>
      <c r="C11" s="22" t="s">
        <v>57</v>
      </c>
      <c r="D11" s="243">
        <v>0</v>
      </c>
      <c r="E11" s="243">
        <v>0</v>
      </c>
      <c r="F11" s="243">
        <v>0</v>
      </c>
      <c r="G11" s="23" t="s">
        <v>12</v>
      </c>
      <c r="H11" s="243">
        <v>1</v>
      </c>
      <c r="I11" s="23">
        <v>1</v>
      </c>
      <c r="J11" s="243">
        <f t="shared" si="2"/>
        <v>0</v>
      </c>
      <c r="K11" s="243">
        <f t="shared" si="0"/>
        <v>0</v>
      </c>
      <c r="L11" s="243">
        <f t="shared" si="1"/>
        <v>0</v>
      </c>
      <c r="N11" s="205"/>
    </row>
    <row r="12" spans="2:14" ht="12">
      <c r="B12" s="21" t="s">
        <v>243</v>
      </c>
      <c r="C12" s="22" t="s">
        <v>58</v>
      </c>
      <c r="D12" s="243">
        <v>0.02</v>
      </c>
      <c r="E12" s="243">
        <v>0.02</v>
      </c>
      <c r="F12" s="243">
        <v>0.02</v>
      </c>
      <c r="G12" s="23" t="s">
        <v>12</v>
      </c>
      <c r="H12" s="243">
        <v>1</v>
      </c>
      <c r="I12" s="23">
        <v>1</v>
      </c>
      <c r="J12" s="243">
        <f t="shared" si="2"/>
        <v>0.02</v>
      </c>
      <c r="K12" s="243">
        <f t="shared" si="0"/>
        <v>0.02</v>
      </c>
      <c r="L12" s="243">
        <f t="shared" si="1"/>
        <v>0.02</v>
      </c>
      <c r="N12" s="205"/>
    </row>
    <row r="13" spans="2:14" ht="12">
      <c r="B13" s="21" t="s">
        <v>244</v>
      </c>
      <c r="C13" s="22" t="s">
        <v>59</v>
      </c>
      <c r="D13" s="243">
        <v>0</v>
      </c>
      <c r="E13" s="243">
        <v>0</v>
      </c>
      <c r="F13" s="243">
        <v>0</v>
      </c>
      <c r="G13" s="23" t="s">
        <v>12</v>
      </c>
      <c r="H13" s="243">
        <v>1</v>
      </c>
      <c r="I13" s="23">
        <v>1</v>
      </c>
      <c r="J13" s="243">
        <f t="shared" si="2"/>
        <v>0</v>
      </c>
      <c r="K13" s="243">
        <f t="shared" si="0"/>
        <v>0</v>
      </c>
      <c r="L13" s="243">
        <f t="shared" si="1"/>
        <v>0</v>
      </c>
      <c r="N13" s="205"/>
    </row>
    <row r="14" spans="2:14" ht="12">
      <c r="B14" s="21" t="s">
        <v>245</v>
      </c>
      <c r="C14" s="22" t="s">
        <v>60</v>
      </c>
      <c r="D14" s="243">
        <v>0.04</v>
      </c>
      <c r="E14" s="243">
        <v>0.04</v>
      </c>
      <c r="F14" s="243">
        <v>0.04</v>
      </c>
      <c r="G14" s="23" t="s">
        <v>12</v>
      </c>
      <c r="H14" s="243">
        <v>1</v>
      </c>
      <c r="I14" s="23">
        <v>1</v>
      </c>
      <c r="J14" s="243">
        <f t="shared" si="2"/>
        <v>0.04</v>
      </c>
      <c r="K14" s="243">
        <f t="shared" si="0"/>
        <v>0.04</v>
      </c>
      <c r="L14" s="243">
        <f t="shared" si="1"/>
        <v>0.04</v>
      </c>
      <c r="N14" s="205"/>
    </row>
    <row r="15" spans="2:14" ht="12">
      <c r="B15" s="21" t="s">
        <v>246</v>
      </c>
      <c r="C15" s="22" t="s">
        <v>61</v>
      </c>
      <c r="D15" s="243">
        <v>0</v>
      </c>
      <c r="E15" s="243">
        <v>0</v>
      </c>
      <c r="F15" s="243">
        <v>0</v>
      </c>
      <c r="G15" s="23" t="s">
        <v>12</v>
      </c>
      <c r="H15" s="243">
        <v>1</v>
      </c>
      <c r="I15" s="23">
        <v>1</v>
      </c>
      <c r="J15" s="243">
        <f t="shared" si="2"/>
        <v>0</v>
      </c>
      <c r="K15" s="243">
        <f t="shared" si="0"/>
        <v>0</v>
      </c>
      <c r="L15" s="243">
        <f t="shared" si="1"/>
        <v>0</v>
      </c>
      <c r="N15" s="205"/>
    </row>
    <row r="16" spans="2:14" ht="12">
      <c r="B16" s="21" t="s">
        <v>247</v>
      </c>
      <c r="C16" s="22" t="s">
        <v>62</v>
      </c>
      <c r="D16" s="243">
        <v>0</v>
      </c>
      <c r="E16" s="243">
        <v>0</v>
      </c>
      <c r="F16" s="243">
        <v>0</v>
      </c>
      <c r="G16" s="23" t="s">
        <v>12</v>
      </c>
      <c r="H16" s="243">
        <v>1</v>
      </c>
      <c r="I16" s="23">
        <v>1</v>
      </c>
      <c r="J16" s="243">
        <f t="shared" si="2"/>
        <v>0</v>
      </c>
      <c r="K16" s="243">
        <f t="shared" si="0"/>
        <v>0</v>
      </c>
      <c r="L16" s="243">
        <f t="shared" si="1"/>
        <v>0</v>
      </c>
      <c r="N16" s="205"/>
    </row>
    <row r="17" spans="2:14" ht="12">
      <c r="B17" s="21" t="s">
        <v>248</v>
      </c>
      <c r="C17" s="22" t="s">
        <v>63</v>
      </c>
      <c r="D17" s="243">
        <v>1E-4</v>
      </c>
      <c r="E17" s="243">
        <v>1E-4</v>
      </c>
      <c r="F17" s="243">
        <v>1E-4</v>
      </c>
      <c r="G17" s="23" t="s">
        <v>12</v>
      </c>
      <c r="H17" s="243">
        <v>1</v>
      </c>
      <c r="I17" s="23">
        <v>1</v>
      </c>
      <c r="J17" s="243">
        <f t="shared" si="2"/>
        <v>1E-4</v>
      </c>
      <c r="K17" s="243">
        <f t="shared" si="0"/>
        <v>1E-4</v>
      </c>
      <c r="L17" s="243">
        <f t="shared" si="1"/>
        <v>1E-4</v>
      </c>
      <c r="N17" s="205"/>
    </row>
    <row r="18" spans="2:14" ht="12">
      <c r="B18" s="21" t="s">
        <v>249</v>
      </c>
      <c r="C18" s="22" t="s">
        <v>64</v>
      </c>
      <c r="D18" s="243">
        <v>0</v>
      </c>
      <c r="E18" s="243">
        <v>0</v>
      </c>
      <c r="F18" s="243">
        <v>0</v>
      </c>
      <c r="G18" s="23" t="s">
        <v>12</v>
      </c>
      <c r="H18" s="243">
        <v>1</v>
      </c>
      <c r="I18" s="23">
        <v>1</v>
      </c>
      <c r="J18" s="243">
        <f t="shared" si="2"/>
        <v>0</v>
      </c>
      <c r="K18" s="243">
        <f t="shared" si="0"/>
        <v>0</v>
      </c>
      <c r="L18" s="243">
        <f t="shared" si="1"/>
        <v>0</v>
      </c>
      <c r="N18" s="205"/>
    </row>
    <row r="19" spans="2:14" ht="12">
      <c r="B19" s="21" t="s">
        <v>250</v>
      </c>
      <c r="C19" s="22" t="s">
        <v>65</v>
      </c>
      <c r="D19" s="243">
        <v>0</v>
      </c>
      <c r="E19" s="243">
        <v>0</v>
      </c>
      <c r="F19" s="243">
        <v>0</v>
      </c>
      <c r="G19" s="23" t="s">
        <v>12</v>
      </c>
      <c r="H19" s="243">
        <v>1</v>
      </c>
      <c r="I19" s="23">
        <v>1</v>
      </c>
      <c r="J19" s="243">
        <f t="shared" si="2"/>
        <v>0</v>
      </c>
      <c r="K19" s="243">
        <f t="shared" si="0"/>
        <v>0</v>
      </c>
      <c r="L19" s="243">
        <f t="shared" si="1"/>
        <v>0</v>
      </c>
      <c r="N19" s="205"/>
    </row>
    <row r="20" spans="2:14" ht="12">
      <c r="B20" s="21" t="s">
        <v>251</v>
      </c>
      <c r="C20" s="22" t="s">
        <v>66</v>
      </c>
      <c r="D20" s="243">
        <v>0.09</v>
      </c>
      <c r="E20" s="243">
        <v>0.09</v>
      </c>
      <c r="F20" s="243">
        <v>0.09</v>
      </c>
      <c r="G20" s="23" t="s">
        <v>12</v>
      </c>
      <c r="H20" s="243">
        <v>1</v>
      </c>
      <c r="I20" s="23">
        <v>1</v>
      </c>
      <c r="J20" s="243">
        <f t="shared" si="2"/>
        <v>0.09</v>
      </c>
      <c r="K20" s="243">
        <f t="shared" si="0"/>
        <v>0.09</v>
      </c>
      <c r="L20" s="243">
        <f t="shared" si="1"/>
        <v>0.09</v>
      </c>
      <c r="N20" s="205"/>
    </row>
    <row r="21" spans="2:14" ht="12">
      <c r="B21" s="21" t="s">
        <v>252</v>
      </c>
      <c r="C21" s="22" t="s">
        <v>67</v>
      </c>
      <c r="D21" s="243">
        <v>0</v>
      </c>
      <c r="E21" s="243">
        <v>0</v>
      </c>
      <c r="F21" s="243">
        <v>0</v>
      </c>
      <c r="G21" s="23" t="s">
        <v>12</v>
      </c>
      <c r="H21" s="243">
        <v>1</v>
      </c>
      <c r="I21" s="23">
        <v>1</v>
      </c>
      <c r="J21" s="243">
        <f t="shared" si="2"/>
        <v>0</v>
      </c>
      <c r="K21" s="243">
        <f t="shared" si="0"/>
        <v>0</v>
      </c>
      <c r="L21" s="243">
        <f t="shared" si="1"/>
        <v>0</v>
      </c>
      <c r="N21" s="205"/>
    </row>
    <row r="22" spans="2:14" ht="12">
      <c r="B22" s="21" t="s">
        <v>253</v>
      </c>
      <c r="C22" s="22" t="s">
        <v>68</v>
      </c>
      <c r="D22" s="243">
        <v>3.0000000000000001E-3</v>
      </c>
      <c r="E22" s="243">
        <v>3.0000000000000001E-3</v>
      </c>
      <c r="F22" s="243">
        <v>3.0000000000000001E-3</v>
      </c>
      <c r="G22" s="23" t="s">
        <v>12</v>
      </c>
      <c r="H22" s="243">
        <v>1</v>
      </c>
      <c r="I22" s="23">
        <v>1</v>
      </c>
      <c r="J22" s="243">
        <f t="shared" si="2"/>
        <v>3.0000000000000001E-3</v>
      </c>
      <c r="K22" s="243">
        <f t="shared" si="0"/>
        <v>3.0000000000000001E-3</v>
      </c>
      <c r="L22" s="243">
        <f t="shared" si="1"/>
        <v>3.0000000000000001E-3</v>
      </c>
      <c r="N22" s="205"/>
    </row>
    <row r="23" spans="2:14" ht="12">
      <c r="B23" s="21" t="s">
        <v>254</v>
      </c>
      <c r="C23" s="22" t="s">
        <v>69</v>
      </c>
      <c r="D23" s="243">
        <v>5.7999999999999996E-3</v>
      </c>
      <c r="E23" s="243">
        <v>5.7999999999999996E-3</v>
      </c>
      <c r="F23" s="243">
        <v>5.7999999999999996E-3</v>
      </c>
      <c r="G23" s="23" t="s">
        <v>12</v>
      </c>
      <c r="H23" s="243">
        <v>1</v>
      </c>
      <c r="I23" s="23">
        <v>1</v>
      </c>
      <c r="J23" s="243">
        <f t="shared" si="2"/>
        <v>5.7999999999999996E-3</v>
      </c>
      <c r="K23" s="243">
        <f t="shared" si="0"/>
        <v>5.7999999999999996E-3</v>
      </c>
      <c r="L23" s="243">
        <f t="shared" si="1"/>
        <v>5.7999999999999996E-3</v>
      </c>
      <c r="N23" s="205"/>
    </row>
    <row r="24" spans="2:14" ht="12">
      <c r="B24" s="21" t="s">
        <v>255</v>
      </c>
      <c r="C24" s="22" t="s">
        <v>70</v>
      </c>
      <c r="D24" s="243">
        <v>1.4999999999999999E-2</v>
      </c>
      <c r="E24" s="243">
        <v>1.4999999999999999E-2</v>
      </c>
      <c r="F24" s="243">
        <v>1.4999999999999999E-2</v>
      </c>
      <c r="G24" s="23" t="s">
        <v>12</v>
      </c>
      <c r="H24" s="243">
        <v>1</v>
      </c>
      <c r="I24" s="23">
        <v>1</v>
      </c>
      <c r="J24" s="243">
        <f t="shared" si="2"/>
        <v>1.4999999999999999E-2</v>
      </c>
      <c r="K24" s="243">
        <f t="shared" si="0"/>
        <v>1.4999999999999999E-2</v>
      </c>
      <c r="L24" s="243">
        <f t="shared" si="1"/>
        <v>1.4999999999999999E-2</v>
      </c>
      <c r="N24" s="205"/>
    </row>
    <row r="25" spans="2:14" ht="12">
      <c r="B25" s="21" t="s">
        <v>256</v>
      </c>
      <c r="C25" s="22" t="s">
        <v>71</v>
      </c>
      <c r="D25" s="243">
        <v>0.03</v>
      </c>
      <c r="E25" s="243">
        <v>0.03</v>
      </c>
      <c r="F25" s="243">
        <v>0.03</v>
      </c>
      <c r="G25" s="23" t="s">
        <v>9</v>
      </c>
      <c r="H25" s="243">
        <v>1.73</v>
      </c>
      <c r="I25" s="23">
        <v>1</v>
      </c>
      <c r="J25" s="243">
        <f t="shared" si="2"/>
        <v>1.7341040462427744E-2</v>
      </c>
      <c r="K25" s="243">
        <f t="shared" si="0"/>
        <v>1.7341040462427744E-2</v>
      </c>
      <c r="L25" s="243">
        <f t="shared" si="1"/>
        <v>1.7341040462427744E-2</v>
      </c>
      <c r="N25" s="205"/>
    </row>
    <row r="26" spans="2:14" ht="12">
      <c r="B26" s="21" t="s">
        <v>257</v>
      </c>
      <c r="C26" s="22" t="s">
        <v>72</v>
      </c>
      <c r="D26" s="243">
        <v>5.5E-2</v>
      </c>
      <c r="E26" s="243">
        <v>5.5E-2</v>
      </c>
      <c r="F26" s="243">
        <v>5.5E-2</v>
      </c>
      <c r="G26" s="23" t="s">
        <v>12</v>
      </c>
      <c r="H26" s="243">
        <v>1</v>
      </c>
      <c r="I26" s="23">
        <v>1</v>
      </c>
      <c r="J26" s="243">
        <f t="shared" si="2"/>
        <v>5.5E-2</v>
      </c>
      <c r="K26" s="243">
        <f t="shared" si="0"/>
        <v>5.5E-2</v>
      </c>
      <c r="L26" s="243">
        <f t="shared" si="1"/>
        <v>5.5E-2</v>
      </c>
      <c r="N26" s="205"/>
    </row>
    <row r="27" spans="2:14" ht="12">
      <c r="B27" s="21" t="s">
        <v>258</v>
      </c>
      <c r="C27" s="22" t="s">
        <v>73</v>
      </c>
      <c r="D27" s="243">
        <v>0.28399999999999997</v>
      </c>
      <c r="E27" s="243">
        <v>0.28399999999999997</v>
      </c>
      <c r="F27" s="243">
        <v>0.28399999999999997</v>
      </c>
      <c r="G27" s="23" t="s">
        <v>74</v>
      </c>
      <c r="H27" s="243">
        <v>1.41</v>
      </c>
      <c r="I27" s="23">
        <v>1</v>
      </c>
      <c r="J27" s="243">
        <f t="shared" si="2"/>
        <v>0.20141843971631204</v>
      </c>
      <c r="K27" s="243">
        <f t="shared" si="0"/>
        <v>0.20141843971631204</v>
      </c>
      <c r="L27" s="243">
        <f t="shared" si="1"/>
        <v>0.20141843971631204</v>
      </c>
      <c r="N27" s="205"/>
    </row>
    <row r="28" spans="2:14" ht="12">
      <c r="B28" s="21" t="s">
        <v>259</v>
      </c>
      <c r="C28" s="22" t="s">
        <v>75</v>
      </c>
      <c r="D28" s="243">
        <v>0</v>
      </c>
      <c r="E28" s="243">
        <v>0</v>
      </c>
      <c r="F28" s="243">
        <v>0</v>
      </c>
      <c r="G28" s="23" t="s">
        <v>12</v>
      </c>
      <c r="H28" s="243">
        <v>1</v>
      </c>
      <c r="I28" s="23">
        <v>1</v>
      </c>
      <c r="J28" s="243">
        <f t="shared" si="2"/>
        <v>0</v>
      </c>
      <c r="K28" s="243">
        <f t="shared" si="0"/>
        <v>0</v>
      </c>
      <c r="L28" s="243">
        <f t="shared" si="1"/>
        <v>0</v>
      </c>
      <c r="N28" s="205"/>
    </row>
    <row r="29" spans="2:14" ht="12">
      <c r="B29" s="21" t="s">
        <v>260</v>
      </c>
      <c r="C29" s="22" t="s">
        <v>76</v>
      </c>
      <c r="D29" s="243">
        <v>0</v>
      </c>
      <c r="E29" s="243">
        <v>0</v>
      </c>
      <c r="F29" s="243">
        <v>0</v>
      </c>
      <c r="G29" s="23" t="s">
        <v>12</v>
      </c>
      <c r="H29" s="243">
        <v>1</v>
      </c>
      <c r="I29" s="23">
        <v>1</v>
      </c>
      <c r="J29" s="243">
        <f t="shared" si="2"/>
        <v>0</v>
      </c>
      <c r="K29" s="243">
        <f t="shared" si="0"/>
        <v>0</v>
      </c>
      <c r="L29" s="243">
        <f t="shared" si="1"/>
        <v>0</v>
      </c>
      <c r="N29" s="205"/>
    </row>
    <row r="30" spans="2:14" ht="12">
      <c r="B30" s="21" t="str">
        <f>TE!A5</f>
        <v>C1-1</v>
      </c>
      <c r="C30" s="21" t="str">
        <f>TE!B5</f>
        <v>RF power measurement equipment (e.g. spectrum analyzer, power meter)</v>
      </c>
      <c r="D30" s="243">
        <f>TE!C5</f>
        <v>0.14000000000000001</v>
      </c>
      <c r="E30" s="243">
        <f>TE!D5</f>
        <v>0.26</v>
      </c>
      <c r="F30" s="243">
        <f>TE!E5</f>
        <v>0.26</v>
      </c>
      <c r="G30" s="21" t="str">
        <f>TE!F5</f>
        <v>Gaussian</v>
      </c>
      <c r="H30" s="270">
        <f>TE!G5</f>
        <v>1</v>
      </c>
      <c r="I30" s="23">
        <v>1</v>
      </c>
      <c r="J30" s="243">
        <f t="shared" si="2"/>
        <v>0.14000000000000001</v>
      </c>
      <c r="K30" s="243">
        <f t="shared" si="0"/>
        <v>0.26</v>
      </c>
      <c r="L30" s="243">
        <f t="shared" si="1"/>
        <v>0.26</v>
      </c>
      <c r="N30" s="205"/>
    </row>
    <row r="31" spans="2:14" ht="12">
      <c r="B31" s="21" t="s">
        <v>262</v>
      </c>
      <c r="C31" s="22" t="s">
        <v>77</v>
      </c>
      <c r="D31" s="243">
        <v>0.15</v>
      </c>
      <c r="E31" s="243">
        <v>0.15</v>
      </c>
      <c r="F31" s="243">
        <v>0.15</v>
      </c>
      <c r="G31" s="23" t="s">
        <v>12</v>
      </c>
      <c r="H31" s="243">
        <v>1</v>
      </c>
      <c r="I31" s="23">
        <v>1</v>
      </c>
      <c r="J31" s="243">
        <f t="shared" si="2"/>
        <v>0.15</v>
      </c>
      <c r="K31" s="243">
        <f t="shared" si="0"/>
        <v>0.15</v>
      </c>
      <c r="L31" s="243">
        <f t="shared" si="1"/>
        <v>0.15</v>
      </c>
      <c r="N31" s="205"/>
    </row>
    <row r="32" spans="2:14" ht="12">
      <c r="B32" s="21" t="s">
        <v>268</v>
      </c>
      <c r="C32" s="22" t="s">
        <v>151</v>
      </c>
      <c r="D32" s="243">
        <v>0.25</v>
      </c>
      <c r="E32" s="243">
        <v>0.25</v>
      </c>
      <c r="F32" s="243">
        <v>0.25</v>
      </c>
      <c r="G32" s="23" t="s">
        <v>518</v>
      </c>
      <c r="H32" s="243">
        <v>1</v>
      </c>
      <c r="I32" s="23">
        <v>1</v>
      </c>
      <c r="J32" s="243">
        <f t="shared" si="2"/>
        <v>0.25</v>
      </c>
      <c r="K32" s="243">
        <f t="shared" si="0"/>
        <v>0.25</v>
      </c>
      <c r="L32" s="243">
        <f t="shared" si="1"/>
        <v>0.25</v>
      </c>
      <c r="N32" s="205"/>
    </row>
    <row r="33" spans="2:14" ht="12">
      <c r="B33" s="361" t="s">
        <v>123</v>
      </c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N33" s="205"/>
    </row>
    <row r="34" spans="2:14" ht="12">
      <c r="B34" s="21" t="str">
        <f>TE!A7</f>
        <v>C1-3</v>
      </c>
      <c r="C34" s="21" t="str">
        <f>TE!B7</f>
        <v>Uncertainty of the network analyzer</v>
      </c>
      <c r="D34" s="243">
        <f>TE!C7</f>
        <v>0.13</v>
      </c>
      <c r="E34" s="243">
        <f>TE!D7</f>
        <v>0.2</v>
      </c>
      <c r="F34" s="243">
        <f>TE!E7</f>
        <v>0.2</v>
      </c>
      <c r="G34" s="21" t="str">
        <f>TE!F7</f>
        <v>Gaussian</v>
      </c>
      <c r="H34" s="270">
        <f>TE!G7</f>
        <v>1</v>
      </c>
      <c r="I34" s="23">
        <v>1</v>
      </c>
      <c r="J34" s="243">
        <f t="shared" ref="J34:J41" si="3">D34/$H34</f>
        <v>0.13</v>
      </c>
      <c r="K34" s="243">
        <f t="shared" ref="K34:K41" si="4">E34/$H34</f>
        <v>0.2</v>
      </c>
      <c r="L34" s="243">
        <f t="shared" ref="L34:L41" si="5">F34/$H34</f>
        <v>0.2</v>
      </c>
      <c r="N34" s="205"/>
    </row>
    <row r="35" spans="2:14" ht="12">
      <c r="B35" s="21" t="s">
        <v>266</v>
      </c>
      <c r="C35" s="22" t="s">
        <v>79</v>
      </c>
      <c r="D35" s="243">
        <v>0</v>
      </c>
      <c r="E35" s="243">
        <v>0</v>
      </c>
      <c r="F35" s="243">
        <v>0</v>
      </c>
      <c r="G35" s="23" t="s">
        <v>12</v>
      </c>
      <c r="H35" s="243">
        <v>1</v>
      </c>
      <c r="I35" s="23">
        <v>1</v>
      </c>
      <c r="J35" s="243">
        <f t="shared" si="3"/>
        <v>0</v>
      </c>
      <c r="K35" s="243">
        <f t="shared" si="4"/>
        <v>0</v>
      </c>
      <c r="L35" s="243">
        <f t="shared" si="5"/>
        <v>0</v>
      </c>
      <c r="N35" s="205"/>
    </row>
    <row r="36" spans="2:14" ht="12">
      <c r="B36" s="21" t="s">
        <v>265</v>
      </c>
      <c r="C36" s="22" t="s">
        <v>75</v>
      </c>
      <c r="D36" s="243">
        <v>0</v>
      </c>
      <c r="E36" s="243">
        <v>0</v>
      </c>
      <c r="F36" s="243">
        <v>0</v>
      </c>
      <c r="G36" s="23" t="s">
        <v>12</v>
      </c>
      <c r="H36" s="243">
        <v>1</v>
      </c>
      <c r="I36" s="23">
        <v>1</v>
      </c>
      <c r="J36" s="243">
        <f t="shared" si="3"/>
        <v>0</v>
      </c>
      <c r="K36" s="243">
        <f t="shared" si="4"/>
        <v>0</v>
      </c>
      <c r="L36" s="243">
        <f t="shared" si="5"/>
        <v>0</v>
      </c>
      <c r="N36" s="205"/>
    </row>
    <row r="37" spans="2:14" ht="12">
      <c r="B37" s="21" t="s">
        <v>261</v>
      </c>
      <c r="C37" s="22" t="s">
        <v>80</v>
      </c>
      <c r="D37" s="243">
        <v>0.02</v>
      </c>
      <c r="E37" s="243">
        <v>0.02</v>
      </c>
      <c r="F37" s="243">
        <v>0.02</v>
      </c>
      <c r="G37" s="23" t="s">
        <v>74</v>
      </c>
      <c r="H37" s="243">
        <v>1.41</v>
      </c>
      <c r="I37" s="23">
        <v>1</v>
      </c>
      <c r="J37" s="243">
        <f t="shared" si="3"/>
        <v>1.4184397163120569E-2</v>
      </c>
      <c r="K37" s="243">
        <f t="shared" si="4"/>
        <v>1.4184397163120569E-2</v>
      </c>
      <c r="L37" s="243">
        <f t="shared" si="5"/>
        <v>1.4184397163120569E-2</v>
      </c>
      <c r="N37" s="205"/>
    </row>
    <row r="38" spans="2:14" ht="12">
      <c r="B38" s="21" t="s">
        <v>264</v>
      </c>
      <c r="C38" s="22" t="s">
        <v>43</v>
      </c>
      <c r="D38" s="243">
        <v>0</v>
      </c>
      <c r="E38" s="243">
        <v>0</v>
      </c>
      <c r="F38" s="243">
        <v>0</v>
      </c>
      <c r="G38" s="23" t="s">
        <v>12</v>
      </c>
      <c r="H38" s="243">
        <v>1</v>
      </c>
      <c r="I38" s="23">
        <v>1</v>
      </c>
      <c r="J38" s="243">
        <f t="shared" si="3"/>
        <v>0</v>
      </c>
      <c r="K38" s="243">
        <f t="shared" si="4"/>
        <v>0</v>
      </c>
      <c r="L38" s="243">
        <f t="shared" si="5"/>
        <v>0</v>
      </c>
      <c r="N38" s="205"/>
    </row>
    <row r="39" spans="2:14" ht="12">
      <c r="B39" s="21" t="s">
        <v>263</v>
      </c>
      <c r="C39" s="22" t="s">
        <v>81</v>
      </c>
      <c r="D39" s="243">
        <v>0</v>
      </c>
      <c r="E39" s="243">
        <v>0</v>
      </c>
      <c r="F39" s="243">
        <v>0</v>
      </c>
      <c r="G39" s="23" t="s">
        <v>12</v>
      </c>
      <c r="H39" s="243">
        <v>1</v>
      </c>
      <c r="I39" s="23">
        <v>1</v>
      </c>
      <c r="J39" s="243">
        <f t="shared" si="3"/>
        <v>0</v>
      </c>
      <c r="K39" s="243">
        <f t="shared" si="4"/>
        <v>0</v>
      </c>
      <c r="L39" s="243">
        <f t="shared" si="5"/>
        <v>0</v>
      </c>
      <c r="N39" s="205"/>
    </row>
    <row r="40" spans="2:14" ht="12">
      <c r="B40" s="21" t="str">
        <f>TE!A8</f>
        <v>C1-4</v>
      </c>
      <c r="C40" s="21" t="str">
        <f>TE!B8</f>
        <v>Uncertainty of the absolute gain of the reference antenna</v>
      </c>
      <c r="D40" s="243">
        <f>TE!C8</f>
        <v>0.50229473419497439</v>
      </c>
      <c r="E40" s="243">
        <f>TE!D8</f>
        <v>0.4330127018922193</v>
      </c>
      <c r="F40" s="243">
        <f>TE!E8</f>
        <v>0.4330127018922193</v>
      </c>
      <c r="G40" s="21" t="str">
        <f>TE!F8</f>
        <v>Rectangular</v>
      </c>
      <c r="H40" s="270">
        <f>TE!G8</f>
        <v>1.7320508075688772</v>
      </c>
      <c r="I40" s="23">
        <v>1</v>
      </c>
      <c r="J40" s="243">
        <f t="shared" si="3"/>
        <v>0.28999999999999998</v>
      </c>
      <c r="K40" s="243">
        <f t="shared" si="4"/>
        <v>0.25</v>
      </c>
      <c r="L40" s="243">
        <f t="shared" si="5"/>
        <v>0.25</v>
      </c>
      <c r="N40" s="205"/>
    </row>
    <row r="41" spans="2:14" ht="12">
      <c r="B41" s="21" t="s">
        <v>267</v>
      </c>
      <c r="C41" s="22" t="s">
        <v>83</v>
      </c>
      <c r="D41" s="243">
        <v>8.7999999999999995E-2</v>
      </c>
      <c r="E41" s="243">
        <v>8.7999999999999995E-2</v>
      </c>
      <c r="F41" s="243">
        <v>8.7999999999999995E-2</v>
      </c>
      <c r="G41" s="23" t="s">
        <v>12</v>
      </c>
      <c r="H41" s="243">
        <v>1</v>
      </c>
      <c r="I41" s="23">
        <v>1</v>
      </c>
      <c r="J41" s="243">
        <f t="shared" si="3"/>
        <v>8.7999999999999995E-2</v>
      </c>
      <c r="K41" s="243">
        <f t="shared" si="4"/>
        <v>8.7999999999999995E-2</v>
      </c>
      <c r="L41" s="243">
        <f t="shared" si="5"/>
        <v>8.7999999999999995E-2</v>
      </c>
      <c r="N41" s="205"/>
    </row>
    <row r="42" spans="2:14" ht="12">
      <c r="N42" s="205"/>
    </row>
    <row r="43" spans="2:14" ht="12">
      <c r="N43" s="205"/>
    </row>
    <row r="44" spans="2:14" ht="12">
      <c r="N44" s="205"/>
    </row>
    <row r="45" spans="2:14" ht="12">
      <c r="N45" s="205"/>
    </row>
    <row r="46" spans="2:14" ht="12">
      <c r="N46" s="205"/>
    </row>
    <row r="47" spans="2:14" ht="12">
      <c r="N47" s="205"/>
    </row>
    <row r="48" spans="2:14" ht="12">
      <c r="N48" s="205"/>
    </row>
    <row r="49" spans="14:14" ht="12">
      <c r="N49" s="205"/>
    </row>
    <row r="50" spans="14:14" ht="12">
      <c r="N50" s="205"/>
    </row>
  </sheetData>
  <mergeCells count="8">
    <mergeCell ref="B4:L4"/>
    <mergeCell ref="B33:L33"/>
    <mergeCell ref="B1:L1"/>
    <mergeCell ref="D2:F2"/>
    <mergeCell ref="G2:G3"/>
    <mergeCell ref="H2:H3"/>
    <mergeCell ref="I2:I3"/>
    <mergeCell ref="J2:L2"/>
  </mergeCells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"/>
  <sheetViews>
    <sheetView topLeftCell="B1" zoomScaleNormal="100" workbookViewId="0">
      <selection activeCell="C20" sqref="C20"/>
    </sheetView>
  </sheetViews>
  <sheetFormatPr defaultColWidth="9" defaultRowHeight="12.75"/>
  <cols>
    <col min="1" max="1" width="9" style="13"/>
    <col min="2" max="2" width="9" style="62"/>
    <col min="3" max="3" width="50.28515625" style="14" customWidth="1"/>
    <col min="4" max="6" width="9" style="268"/>
    <col min="7" max="7" width="9" style="15"/>
    <col min="8" max="8" width="9" style="268"/>
    <col min="9" max="9" width="9" style="15"/>
    <col min="10" max="12" width="9" style="268"/>
    <col min="13" max="13" width="3.140625" style="13" customWidth="1"/>
    <col min="14" max="14" width="29.42578125" style="46" customWidth="1"/>
    <col min="15" max="16384" width="9" style="13"/>
  </cols>
  <sheetData>
    <row r="1" spans="2:14" ht="12">
      <c r="B1" s="373" t="s">
        <v>124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N1" s="204" t="s">
        <v>443</v>
      </c>
    </row>
    <row r="2" spans="2:14" ht="34.5" customHeight="1">
      <c r="B2" s="68"/>
      <c r="C2" s="22"/>
      <c r="D2" s="364" t="s">
        <v>2</v>
      </c>
      <c r="E2" s="364"/>
      <c r="F2" s="364"/>
      <c r="G2" s="365" t="s">
        <v>3</v>
      </c>
      <c r="H2" s="364" t="s">
        <v>4</v>
      </c>
      <c r="I2" s="366" t="s">
        <v>105</v>
      </c>
      <c r="J2" s="367" t="s">
        <v>106</v>
      </c>
      <c r="K2" s="367"/>
      <c r="L2" s="367"/>
      <c r="N2" s="205"/>
    </row>
    <row r="3" spans="2:14" ht="24.75" thickBot="1">
      <c r="B3" s="68"/>
      <c r="C3" s="22"/>
      <c r="D3" s="251" t="s">
        <v>508</v>
      </c>
      <c r="E3" s="252" t="s">
        <v>507</v>
      </c>
      <c r="F3" s="253" t="s">
        <v>509</v>
      </c>
      <c r="G3" s="365"/>
      <c r="H3" s="364"/>
      <c r="I3" s="366"/>
      <c r="J3" s="251" t="s">
        <v>508</v>
      </c>
      <c r="K3" s="252" t="s">
        <v>507</v>
      </c>
      <c r="L3" s="253" t="s">
        <v>509</v>
      </c>
      <c r="N3" s="205"/>
    </row>
    <row r="4" spans="2:14" ht="12">
      <c r="B4" s="361" t="s">
        <v>102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N4" s="205"/>
    </row>
    <row r="5" spans="2:14" ht="12">
      <c r="B5" s="101" t="s">
        <v>269</v>
      </c>
      <c r="C5" s="22" t="s">
        <v>107</v>
      </c>
      <c r="D5" s="243">
        <v>0</v>
      </c>
      <c r="E5" s="243">
        <v>0</v>
      </c>
      <c r="F5" s="243">
        <v>0</v>
      </c>
      <c r="G5" s="23" t="s">
        <v>36</v>
      </c>
      <c r="H5" s="243">
        <v>2</v>
      </c>
      <c r="I5" s="23">
        <v>1</v>
      </c>
      <c r="J5" s="243">
        <f>D5/$H5</f>
        <v>0</v>
      </c>
      <c r="K5" s="243">
        <f t="shared" ref="K5:K13" si="0">E5/$H5</f>
        <v>0</v>
      </c>
      <c r="L5" s="243">
        <f t="shared" ref="L5:L13" si="1">F5/$H5</f>
        <v>0</v>
      </c>
      <c r="N5" s="205"/>
    </row>
    <row r="6" spans="2:14" ht="12">
      <c r="B6" s="101" t="s">
        <v>271</v>
      </c>
      <c r="C6" s="22" t="s">
        <v>37</v>
      </c>
      <c r="D6" s="243">
        <v>0.18</v>
      </c>
      <c r="E6" s="243">
        <v>0.18</v>
      </c>
      <c r="F6" s="243">
        <v>0.18</v>
      </c>
      <c r="G6" s="23" t="s">
        <v>17</v>
      </c>
      <c r="H6" s="243">
        <f>2^0.5</f>
        <v>1.4142135623730951</v>
      </c>
      <c r="I6" s="23">
        <v>1</v>
      </c>
      <c r="J6" s="243">
        <f t="shared" ref="J6:J13" si="2">D6/$H6</f>
        <v>0.12727922061357855</v>
      </c>
      <c r="K6" s="243">
        <f t="shared" si="0"/>
        <v>0.12727922061357855</v>
      </c>
      <c r="L6" s="243">
        <f t="shared" si="1"/>
        <v>0.12727922061357855</v>
      </c>
      <c r="N6" s="205"/>
    </row>
    <row r="7" spans="2:14" ht="12">
      <c r="B7" s="101" t="s">
        <v>273</v>
      </c>
      <c r="C7" s="22" t="s">
        <v>108</v>
      </c>
      <c r="D7" s="243">
        <v>3.2500000000000001E-2</v>
      </c>
      <c r="E7" s="243">
        <v>3.2500000000000001E-2</v>
      </c>
      <c r="F7" s="243">
        <v>3.2500000000000001E-2</v>
      </c>
      <c r="G7" s="23" t="s">
        <v>12</v>
      </c>
      <c r="H7" s="243">
        <v>1</v>
      </c>
      <c r="I7" s="23">
        <v>1</v>
      </c>
      <c r="J7" s="243">
        <f t="shared" si="2"/>
        <v>3.2500000000000001E-2</v>
      </c>
      <c r="K7" s="243">
        <f t="shared" si="0"/>
        <v>3.2500000000000001E-2</v>
      </c>
      <c r="L7" s="243">
        <f t="shared" si="1"/>
        <v>3.2500000000000001E-2</v>
      </c>
      <c r="N7" s="205"/>
    </row>
    <row r="8" spans="2:14" ht="12">
      <c r="B8" s="101" t="s">
        <v>277</v>
      </c>
      <c r="C8" s="22" t="s">
        <v>276</v>
      </c>
      <c r="D8" s="243">
        <v>0.01</v>
      </c>
      <c r="E8" s="243">
        <v>0.01</v>
      </c>
      <c r="F8" s="243">
        <v>0.01</v>
      </c>
      <c r="G8" s="23" t="s">
        <v>12</v>
      </c>
      <c r="H8" s="243">
        <v>1</v>
      </c>
      <c r="I8" s="23">
        <v>1</v>
      </c>
      <c r="J8" s="243">
        <f t="shared" si="2"/>
        <v>0.01</v>
      </c>
      <c r="K8" s="243">
        <f t="shared" si="0"/>
        <v>0.01</v>
      </c>
      <c r="L8" s="243">
        <f t="shared" si="1"/>
        <v>0.01</v>
      </c>
      <c r="N8" s="205"/>
    </row>
    <row r="9" spans="2:14" ht="12">
      <c r="B9" s="101" t="s">
        <v>280</v>
      </c>
      <c r="C9" s="22" t="s">
        <v>109</v>
      </c>
      <c r="D9" s="243">
        <v>0.05</v>
      </c>
      <c r="E9" s="243">
        <v>0.05</v>
      </c>
      <c r="F9" s="243">
        <v>0.05</v>
      </c>
      <c r="G9" s="23" t="s">
        <v>9</v>
      </c>
      <c r="H9" s="243">
        <f>3^0.5</f>
        <v>1.7320508075688772</v>
      </c>
      <c r="I9" s="23">
        <v>1</v>
      </c>
      <c r="J9" s="243">
        <f t="shared" si="2"/>
        <v>2.8867513459481291E-2</v>
      </c>
      <c r="K9" s="243">
        <f t="shared" si="0"/>
        <v>2.8867513459481291E-2</v>
      </c>
      <c r="L9" s="243">
        <f t="shared" si="1"/>
        <v>2.8867513459481291E-2</v>
      </c>
      <c r="N9" s="205"/>
    </row>
    <row r="10" spans="2:14" ht="12">
      <c r="B10" s="101" t="s">
        <v>282</v>
      </c>
      <c r="C10" s="22" t="s">
        <v>110</v>
      </c>
      <c r="D10" s="243">
        <v>0</v>
      </c>
      <c r="E10" s="243">
        <v>0</v>
      </c>
      <c r="F10" s="243">
        <v>0</v>
      </c>
      <c r="G10" s="23" t="s">
        <v>9</v>
      </c>
      <c r="H10" s="243">
        <f>3^0.5</f>
        <v>1.7320508075688772</v>
      </c>
      <c r="I10" s="23">
        <v>1</v>
      </c>
      <c r="J10" s="243">
        <f t="shared" si="2"/>
        <v>0</v>
      </c>
      <c r="K10" s="243">
        <f t="shared" si="0"/>
        <v>0</v>
      </c>
      <c r="L10" s="243">
        <f t="shared" si="1"/>
        <v>0</v>
      </c>
      <c r="N10" s="205"/>
    </row>
    <row r="11" spans="2:14" ht="22.5">
      <c r="B11" s="101" t="str">
        <f>TE!A5</f>
        <v>C1-1</v>
      </c>
      <c r="C11" s="24" t="str">
        <f>TE!B5</f>
        <v>RF power measurement equipment (e.g. spectrum analyzer, power meter)</v>
      </c>
      <c r="D11" s="224">
        <f>TE!C5</f>
        <v>0.14000000000000001</v>
      </c>
      <c r="E11" s="224">
        <f>TE!D5</f>
        <v>0.26</v>
      </c>
      <c r="F11" s="224">
        <f>TE!E5</f>
        <v>0.26</v>
      </c>
      <c r="G11" s="24" t="str">
        <f>TE!F5</f>
        <v>Gaussian</v>
      </c>
      <c r="H11" s="224">
        <f>TE!G5</f>
        <v>1</v>
      </c>
      <c r="I11" s="23">
        <v>1</v>
      </c>
      <c r="J11" s="243">
        <f t="shared" si="2"/>
        <v>0.14000000000000001</v>
      </c>
      <c r="K11" s="243">
        <f t="shared" si="0"/>
        <v>0.26</v>
      </c>
      <c r="L11" s="243">
        <f t="shared" si="1"/>
        <v>0.26</v>
      </c>
      <c r="N11" s="205"/>
    </row>
    <row r="12" spans="2:14" ht="12">
      <c r="B12" s="101" t="s">
        <v>284</v>
      </c>
      <c r="C12" s="22" t="s">
        <v>111</v>
      </c>
      <c r="D12" s="243">
        <v>5.5999999999999999E-3</v>
      </c>
      <c r="E12" s="243">
        <v>0.01</v>
      </c>
      <c r="F12" s="243">
        <v>0.01</v>
      </c>
      <c r="G12" s="23" t="s">
        <v>17</v>
      </c>
      <c r="H12" s="243">
        <f>2^0.5</f>
        <v>1.4142135623730951</v>
      </c>
      <c r="I12" s="23">
        <v>1</v>
      </c>
      <c r="J12" s="243">
        <f t="shared" si="2"/>
        <v>3.9597979746446655E-3</v>
      </c>
      <c r="K12" s="243">
        <f t="shared" si="0"/>
        <v>7.0710678118654745E-3</v>
      </c>
      <c r="L12" s="243">
        <f t="shared" si="1"/>
        <v>7.0710678118654745E-3</v>
      </c>
      <c r="N12" s="205"/>
    </row>
    <row r="13" spans="2:14" ht="24">
      <c r="B13" s="101" t="s">
        <v>285</v>
      </c>
      <c r="C13" s="22" t="s">
        <v>112</v>
      </c>
      <c r="D13" s="243">
        <v>0</v>
      </c>
      <c r="E13" s="243">
        <v>0</v>
      </c>
      <c r="F13" s="243">
        <v>0</v>
      </c>
      <c r="G13" s="23" t="s">
        <v>12</v>
      </c>
      <c r="H13" s="243">
        <v>1</v>
      </c>
      <c r="I13" s="23">
        <v>1</v>
      </c>
      <c r="J13" s="243">
        <f t="shared" si="2"/>
        <v>0</v>
      </c>
      <c r="K13" s="243">
        <f t="shared" si="0"/>
        <v>0</v>
      </c>
      <c r="L13" s="243">
        <f t="shared" si="1"/>
        <v>0</v>
      </c>
      <c r="N13" s="205"/>
    </row>
    <row r="14" spans="2:14" ht="12">
      <c r="B14" s="361" t="s">
        <v>123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N14" s="205"/>
    </row>
    <row r="15" spans="2:14">
      <c r="B15" s="68" t="s">
        <v>286</v>
      </c>
      <c r="C15" s="22" t="s">
        <v>45</v>
      </c>
      <c r="D15" s="243">
        <v>0</v>
      </c>
      <c r="E15" s="243">
        <v>0</v>
      </c>
      <c r="F15" s="243">
        <v>0</v>
      </c>
      <c r="G15" s="23" t="s">
        <v>101</v>
      </c>
      <c r="H15" s="243">
        <v>2</v>
      </c>
      <c r="I15" s="23">
        <v>1</v>
      </c>
      <c r="J15" s="243">
        <f t="shared" ref="J15:J29" si="3">D15/$H15</f>
        <v>0</v>
      </c>
      <c r="K15" s="243">
        <f t="shared" ref="K15:K29" si="4">E15/$H15</f>
        <v>0</v>
      </c>
      <c r="L15" s="243">
        <f t="shared" ref="L15:L29" si="5">F15/$H15</f>
        <v>0</v>
      </c>
      <c r="N15" s="205"/>
    </row>
    <row r="16" spans="2:14" ht="24.75">
      <c r="B16" s="68" t="s">
        <v>270</v>
      </c>
      <c r="C16" s="22" t="s">
        <v>113</v>
      </c>
      <c r="D16" s="243">
        <v>0</v>
      </c>
      <c r="E16" s="243">
        <v>0</v>
      </c>
      <c r="F16" s="243">
        <v>0</v>
      </c>
      <c r="G16" s="23" t="s">
        <v>9</v>
      </c>
      <c r="H16" s="243">
        <f>3^0.5</f>
        <v>1.7320508075688772</v>
      </c>
      <c r="I16" s="23">
        <v>1</v>
      </c>
      <c r="J16" s="243">
        <f t="shared" si="3"/>
        <v>0</v>
      </c>
      <c r="K16" s="243">
        <f t="shared" si="4"/>
        <v>0</v>
      </c>
      <c r="L16" s="243">
        <f t="shared" si="5"/>
        <v>0</v>
      </c>
      <c r="N16" s="205"/>
    </row>
    <row r="17" spans="2:14">
      <c r="B17" s="68" t="s">
        <v>279</v>
      </c>
      <c r="C17" s="22" t="s">
        <v>114</v>
      </c>
      <c r="D17" s="243">
        <v>0.05</v>
      </c>
      <c r="E17" s="243">
        <v>0.05</v>
      </c>
      <c r="F17" s="243">
        <v>0.05</v>
      </c>
      <c r="G17" s="23" t="s">
        <v>17</v>
      </c>
      <c r="H17" s="243">
        <f t="shared" ref="H17:H19" si="6">2^0.5</f>
        <v>1.4142135623730951</v>
      </c>
      <c r="I17" s="23">
        <v>1</v>
      </c>
      <c r="J17" s="243">
        <f t="shared" si="3"/>
        <v>3.5355339059327376E-2</v>
      </c>
      <c r="K17" s="243">
        <f t="shared" si="4"/>
        <v>3.5355339059327376E-2</v>
      </c>
      <c r="L17" s="243">
        <f t="shared" si="5"/>
        <v>3.5355339059327376E-2</v>
      </c>
      <c r="N17" s="205"/>
    </row>
    <row r="18" spans="2:14">
      <c r="B18" s="68" t="s">
        <v>287</v>
      </c>
      <c r="C18" s="22" t="s">
        <v>115</v>
      </c>
      <c r="D18" s="243">
        <v>0.03</v>
      </c>
      <c r="E18" s="243">
        <v>0.03</v>
      </c>
      <c r="F18" s="243">
        <v>0.03</v>
      </c>
      <c r="G18" s="23" t="s">
        <v>17</v>
      </c>
      <c r="H18" s="243">
        <f t="shared" si="6"/>
        <v>1.4142135623730951</v>
      </c>
      <c r="I18" s="23">
        <v>1</v>
      </c>
      <c r="J18" s="243">
        <f t="shared" si="3"/>
        <v>2.1213203435596423E-2</v>
      </c>
      <c r="K18" s="243">
        <f t="shared" si="4"/>
        <v>2.1213203435596423E-2</v>
      </c>
      <c r="L18" s="243">
        <f t="shared" si="5"/>
        <v>2.1213203435596423E-2</v>
      </c>
      <c r="N18" s="205"/>
    </row>
    <row r="19" spans="2:14" ht="24">
      <c r="B19" s="101" t="s">
        <v>272</v>
      </c>
      <c r="C19" s="22" t="s">
        <v>116</v>
      </c>
      <c r="D19" s="243">
        <v>0.09</v>
      </c>
      <c r="E19" s="243">
        <v>0.09</v>
      </c>
      <c r="F19" s="243">
        <v>0.09</v>
      </c>
      <c r="G19" s="23" t="s">
        <v>17</v>
      </c>
      <c r="H19" s="243">
        <f t="shared" si="6"/>
        <v>1.4142135623730951</v>
      </c>
      <c r="I19" s="23">
        <v>1</v>
      </c>
      <c r="J19" s="243">
        <f t="shared" si="3"/>
        <v>6.3639610306789274E-2</v>
      </c>
      <c r="K19" s="243">
        <f t="shared" si="4"/>
        <v>6.3639610306789274E-2</v>
      </c>
      <c r="L19" s="243">
        <f t="shared" si="5"/>
        <v>6.3639610306789274E-2</v>
      </c>
      <c r="N19" s="205"/>
    </row>
    <row r="20" spans="2:14" ht="12">
      <c r="B20" s="101" t="s">
        <v>274</v>
      </c>
      <c r="C20" s="22" t="s">
        <v>117</v>
      </c>
      <c r="D20" s="243">
        <v>0.17799999999999999</v>
      </c>
      <c r="E20" s="243">
        <v>0.17799999999999999</v>
      </c>
      <c r="F20" s="243">
        <v>0.17799999999999999</v>
      </c>
      <c r="G20" s="23" t="s">
        <v>12</v>
      </c>
      <c r="H20" s="243">
        <v>1</v>
      </c>
      <c r="I20" s="23">
        <v>1</v>
      </c>
      <c r="J20" s="243">
        <f t="shared" si="3"/>
        <v>0.17799999999999999</v>
      </c>
      <c r="K20" s="243">
        <f t="shared" si="4"/>
        <v>0.17799999999999999</v>
      </c>
      <c r="L20" s="243">
        <f t="shared" si="5"/>
        <v>0.17799999999999999</v>
      </c>
      <c r="N20" s="205"/>
    </row>
    <row r="21" spans="2:14" ht="12">
      <c r="B21" s="101" t="s">
        <v>278</v>
      </c>
      <c r="C21" s="22" t="s">
        <v>275</v>
      </c>
      <c r="D21" s="243">
        <v>0</v>
      </c>
      <c r="E21" s="243">
        <v>0</v>
      </c>
      <c r="F21" s="243">
        <v>0</v>
      </c>
      <c r="G21" s="23" t="s">
        <v>12</v>
      </c>
      <c r="H21" s="243">
        <v>1</v>
      </c>
      <c r="I21" s="23">
        <v>1</v>
      </c>
      <c r="J21" s="243">
        <f t="shared" si="3"/>
        <v>0</v>
      </c>
      <c r="K21" s="243">
        <f t="shared" si="4"/>
        <v>0</v>
      </c>
      <c r="L21" s="243">
        <f t="shared" si="5"/>
        <v>0</v>
      </c>
      <c r="N21" s="205"/>
    </row>
    <row r="22" spans="2:14" ht="24">
      <c r="B22" s="101" t="s">
        <v>281</v>
      </c>
      <c r="C22" s="22" t="s">
        <v>118</v>
      </c>
      <c r="D22" s="243">
        <v>0.05</v>
      </c>
      <c r="E22" s="243">
        <v>0.05</v>
      </c>
      <c r="F22" s="243">
        <v>0.05</v>
      </c>
      <c r="G22" s="23" t="s">
        <v>9</v>
      </c>
      <c r="H22" s="243">
        <f t="shared" ref="H22:H23" si="7">3^0.5</f>
        <v>1.7320508075688772</v>
      </c>
      <c r="I22" s="23">
        <v>1</v>
      </c>
      <c r="J22" s="243">
        <f t="shared" si="3"/>
        <v>2.8867513459481291E-2</v>
      </c>
      <c r="K22" s="243">
        <f t="shared" si="4"/>
        <v>2.8867513459481291E-2</v>
      </c>
      <c r="L22" s="243">
        <f t="shared" si="5"/>
        <v>2.8867513459481291E-2</v>
      </c>
      <c r="N22" s="205"/>
    </row>
    <row r="23" spans="2:14" ht="24">
      <c r="B23" s="101" t="s">
        <v>282</v>
      </c>
      <c r="C23" s="22" t="s">
        <v>119</v>
      </c>
      <c r="D23" s="243">
        <v>0</v>
      </c>
      <c r="E23" s="243">
        <v>0</v>
      </c>
      <c r="F23" s="243">
        <v>0</v>
      </c>
      <c r="G23" s="23" t="s">
        <v>9</v>
      </c>
      <c r="H23" s="243">
        <f t="shared" si="7"/>
        <v>1.7320508075688772</v>
      </c>
      <c r="I23" s="23">
        <v>1</v>
      </c>
      <c r="J23" s="243">
        <f t="shared" si="3"/>
        <v>0</v>
      </c>
      <c r="K23" s="243">
        <f t="shared" si="4"/>
        <v>0</v>
      </c>
      <c r="L23" s="243">
        <f t="shared" si="5"/>
        <v>0</v>
      </c>
      <c r="N23" s="205"/>
    </row>
    <row r="24" spans="2:14">
      <c r="B24" s="68" t="str">
        <f>TE!A5</f>
        <v>C1-1</v>
      </c>
      <c r="C24" s="21" t="str">
        <f>TE!B5</f>
        <v>RF power measurement equipment (e.g. spectrum analyzer, power meter)</v>
      </c>
      <c r="D24" s="243">
        <f>TE!C5</f>
        <v>0.14000000000000001</v>
      </c>
      <c r="E24" s="243">
        <f>TE!D5</f>
        <v>0.26</v>
      </c>
      <c r="F24" s="243">
        <f>TE!E5</f>
        <v>0.26</v>
      </c>
      <c r="G24" s="21" t="str">
        <f>TE!F5</f>
        <v>Gaussian</v>
      </c>
      <c r="H24" s="270">
        <f>TE!G5</f>
        <v>1</v>
      </c>
      <c r="I24" s="23">
        <v>1</v>
      </c>
      <c r="J24" s="243">
        <f t="shared" si="3"/>
        <v>0.14000000000000001</v>
      </c>
      <c r="K24" s="243">
        <f t="shared" si="4"/>
        <v>0.26</v>
      </c>
      <c r="L24" s="243">
        <f t="shared" si="5"/>
        <v>0.26</v>
      </c>
      <c r="N24" s="205"/>
    </row>
    <row r="25" spans="2:14" ht="24.75">
      <c r="B25" s="68" t="s">
        <v>288</v>
      </c>
      <c r="C25" s="22" t="s">
        <v>120</v>
      </c>
      <c r="D25" s="243">
        <v>8.2000000000000003E-2</v>
      </c>
      <c r="E25" s="243">
        <v>8.2000000000000003E-2</v>
      </c>
      <c r="F25" s="243">
        <v>8.2000000000000003E-2</v>
      </c>
      <c r="G25" s="23" t="s">
        <v>9</v>
      </c>
      <c r="H25" s="243">
        <f>3^0.5</f>
        <v>1.7320508075688772</v>
      </c>
      <c r="I25" s="23">
        <v>1</v>
      </c>
      <c r="J25" s="243">
        <f t="shared" si="3"/>
        <v>4.7342722073549316E-2</v>
      </c>
      <c r="K25" s="243">
        <f t="shared" si="4"/>
        <v>4.7342722073549316E-2</v>
      </c>
      <c r="L25" s="243">
        <f t="shared" si="5"/>
        <v>4.7342722073549316E-2</v>
      </c>
      <c r="N25" s="205"/>
    </row>
    <row r="26" spans="2:14">
      <c r="B26" s="68" t="s">
        <v>289</v>
      </c>
      <c r="C26" s="22" t="s">
        <v>79</v>
      </c>
      <c r="D26" s="243">
        <v>0.2</v>
      </c>
      <c r="E26" s="243">
        <v>0.3</v>
      </c>
      <c r="F26" s="243">
        <v>0.3</v>
      </c>
      <c r="G26" s="23" t="s">
        <v>17</v>
      </c>
      <c r="H26" s="243">
        <f>2^0.5</f>
        <v>1.4142135623730951</v>
      </c>
      <c r="I26" s="23">
        <v>1</v>
      </c>
      <c r="J26" s="243">
        <f t="shared" si="3"/>
        <v>0.1414213562373095</v>
      </c>
      <c r="K26" s="243">
        <f t="shared" si="4"/>
        <v>0.21213203435596423</v>
      </c>
      <c r="L26" s="243">
        <f t="shared" si="5"/>
        <v>0.21213203435596423</v>
      </c>
      <c r="N26" s="205"/>
    </row>
    <row r="27" spans="2:14">
      <c r="B27" s="68" t="s">
        <v>283</v>
      </c>
      <c r="C27" s="22" t="s">
        <v>75</v>
      </c>
      <c r="D27" s="243">
        <v>0.18</v>
      </c>
      <c r="E27" s="243">
        <v>0.18</v>
      </c>
      <c r="F27" s="243">
        <v>0.18</v>
      </c>
      <c r="G27" s="23" t="s">
        <v>9</v>
      </c>
      <c r="H27" s="243">
        <f t="shared" ref="H27" si="8">3^0.5</f>
        <v>1.7320508075688772</v>
      </c>
      <c r="I27" s="23">
        <v>1</v>
      </c>
      <c r="J27" s="243">
        <f t="shared" si="3"/>
        <v>0.10392304845413264</v>
      </c>
      <c r="K27" s="243">
        <f t="shared" si="4"/>
        <v>0.10392304845413264</v>
      </c>
      <c r="L27" s="243">
        <f t="shared" si="5"/>
        <v>0.10392304845413264</v>
      </c>
      <c r="N27" s="205"/>
    </row>
    <row r="28" spans="2:14">
      <c r="B28" s="68" t="str">
        <f>TE!A8</f>
        <v>C1-4</v>
      </c>
      <c r="C28" s="21" t="str">
        <f>TE!B8</f>
        <v>Uncertainty of the absolute gain of the reference antenna</v>
      </c>
      <c r="D28" s="243">
        <f>TE!C8</f>
        <v>0.50229473419497439</v>
      </c>
      <c r="E28" s="243">
        <f>TE!D8</f>
        <v>0.4330127018922193</v>
      </c>
      <c r="F28" s="243">
        <f>TE!E8</f>
        <v>0.4330127018922193</v>
      </c>
      <c r="G28" s="21" t="str">
        <f>TE!F8</f>
        <v>Rectangular</v>
      </c>
      <c r="H28" s="270">
        <f>TE!G8</f>
        <v>1.7320508075688772</v>
      </c>
      <c r="I28" s="23">
        <v>1</v>
      </c>
      <c r="J28" s="243">
        <f t="shared" si="3"/>
        <v>0.28999999999999998</v>
      </c>
      <c r="K28" s="243">
        <f t="shared" si="4"/>
        <v>0.25</v>
      </c>
      <c r="L28" s="243">
        <f t="shared" si="5"/>
        <v>0.25</v>
      </c>
      <c r="N28" s="205"/>
    </row>
    <row r="29" spans="2:14" ht="24">
      <c r="B29" s="101" t="s">
        <v>290</v>
      </c>
      <c r="C29" s="22" t="s">
        <v>121</v>
      </c>
      <c r="D29" s="243">
        <v>0</v>
      </c>
      <c r="E29" s="243">
        <v>0</v>
      </c>
      <c r="F29" s="243">
        <v>0</v>
      </c>
      <c r="G29" s="23" t="s">
        <v>12</v>
      </c>
      <c r="H29" s="243">
        <v>1</v>
      </c>
      <c r="I29" s="23">
        <v>1</v>
      </c>
      <c r="J29" s="243">
        <f t="shared" si="3"/>
        <v>0</v>
      </c>
      <c r="K29" s="243">
        <f t="shared" si="4"/>
        <v>0</v>
      </c>
      <c r="L29" s="243">
        <f t="shared" si="5"/>
        <v>0</v>
      </c>
      <c r="N29" s="205"/>
    </row>
    <row r="30" spans="2:14">
      <c r="N30" s="205"/>
    </row>
    <row r="31" spans="2:14">
      <c r="N31" s="205"/>
    </row>
    <row r="32" spans="2:14">
      <c r="N32" s="205"/>
    </row>
    <row r="33" spans="14:14">
      <c r="N33" s="205"/>
    </row>
    <row r="34" spans="14:14">
      <c r="N34" s="205"/>
    </row>
    <row r="35" spans="14:14">
      <c r="N35" s="205"/>
    </row>
    <row r="36" spans="14:14">
      <c r="N36" s="205"/>
    </row>
    <row r="37" spans="14:14">
      <c r="N37" s="205"/>
    </row>
    <row r="38" spans="14:14">
      <c r="N38" s="205"/>
    </row>
    <row r="39" spans="14:14">
      <c r="N39" s="205"/>
    </row>
    <row r="40" spans="14:14">
      <c r="N40" s="205"/>
    </row>
    <row r="41" spans="14:14">
      <c r="N41" s="205"/>
    </row>
    <row r="42" spans="14:14">
      <c r="N42" s="205"/>
    </row>
    <row r="43" spans="14:14">
      <c r="N43" s="205"/>
    </row>
    <row r="44" spans="14:14">
      <c r="N44" s="205"/>
    </row>
    <row r="45" spans="14:14">
      <c r="N45" s="205"/>
    </row>
    <row r="46" spans="14:14">
      <c r="N46" s="205"/>
    </row>
    <row r="47" spans="14:14">
      <c r="N47" s="205"/>
    </row>
    <row r="48" spans="14:14">
      <c r="N48" s="205"/>
    </row>
    <row r="49" spans="14:14">
      <c r="N49" s="205"/>
    </row>
    <row r="50" spans="14:14">
      <c r="N50" s="205"/>
    </row>
  </sheetData>
  <mergeCells count="8">
    <mergeCell ref="B4:L4"/>
    <mergeCell ref="B14:L14"/>
    <mergeCell ref="B1:L1"/>
    <mergeCell ref="D2:F2"/>
    <mergeCell ref="G2:G3"/>
    <mergeCell ref="H2:H3"/>
    <mergeCell ref="I2:I3"/>
    <mergeCell ref="J2:L2"/>
  </mergeCells>
  <phoneticPr fontId="7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"/>
  <sheetViews>
    <sheetView zoomScaleNormal="100" workbookViewId="0"/>
  </sheetViews>
  <sheetFormatPr defaultColWidth="9" defaultRowHeight="12.75"/>
  <cols>
    <col min="1" max="2" width="9" style="13"/>
    <col min="3" max="3" width="50.28515625" style="14" customWidth="1"/>
    <col min="4" max="7" width="9" style="15"/>
    <col min="8" max="8" width="9.85546875" style="15" bestFit="1" customWidth="1"/>
    <col min="9" max="12" width="9" style="15"/>
    <col min="13" max="13" width="3.28515625" style="13" customWidth="1"/>
    <col min="14" max="14" width="29.42578125" style="46" customWidth="1"/>
    <col min="15" max="16384" width="9" style="13"/>
  </cols>
  <sheetData>
    <row r="1" spans="2:14" ht="12">
      <c r="B1" s="374" t="s">
        <v>132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N1" s="301" t="s">
        <v>546</v>
      </c>
    </row>
    <row r="2" spans="2:14" ht="34.5" customHeight="1">
      <c r="B2" s="21"/>
      <c r="C2" s="22"/>
      <c r="D2" s="365" t="s">
        <v>2</v>
      </c>
      <c r="E2" s="365"/>
      <c r="F2" s="365"/>
      <c r="G2" s="365" t="s">
        <v>3</v>
      </c>
      <c r="H2" s="365" t="s">
        <v>4</v>
      </c>
      <c r="I2" s="366" t="s">
        <v>105</v>
      </c>
      <c r="J2" s="375" t="s">
        <v>106</v>
      </c>
      <c r="K2" s="375"/>
      <c r="L2" s="375"/>
      <c r="N2" s="205"/>
    </row>
    <row r="3" spans="2:14" ht="24.75" thickBot="1">
      <c r="B3" s="21"/>
      <c r="C3" s="22"/>
      <c r="D3" s="172" t="s">
        <v>508</v>
      </c>
      <c r="E3" s="173" t="s">
        <v>507</v>
      </c>
      <c r="F3" s="174" t="s">
        <v>509</v>
      </c>
      <c r="G3" s="365"/>
      <c r="H3" s="365"/>
      <c r="I3" s="366"/>
      <c r="J3" s="172" t="s">
        <v>508</v>
      </c>
      <c r="K3" s="173" t="s">
        <v>507</v>
      </c>
      <c r="L3" s="174" t="s">
        <v>509</v>
      </c>
      <c r="N3" s="205"/>
    </row>
    <row r="4" spans="2:14" ht="12">
      <c r="B4" s="361" t="s">
        <v>102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N4" s="205"/>
    </row>
    <row r="5" spans="2:14" ht="12">
      <c r="B5" s="21" t="s">
        <v>298</v>
      </c>
      <c r="C5" s="22" t="s">
        <v>89</v>
      </c>
      <c r="D5" s="243">
        <v>0.1</v>
      </c>
      <c r="E5" s="243">
        <v>0.1</v>
      </c>
      <c r="F5" s="243">
        <v>0.1</v>
      </c>
      <c r="G5" s="23" t="s">
        <v>9</v>
      </c>
      <c r="H5" s="243">
        <f>3^0.5</f>
        <v>1.7320508075688772</v>
      </c>
      <c r="I5" s="23">
        <v>1</v>
      </c>
      <c r="J5" s="243">
        <f>D5/$H5</f>
        <v>5.7735026918962581E-2</v>
      </c>
      <c r="K5" s="243">
        <f t="shared" ref="K5:K11" si="0">E5/$H5</f>
        <v>5.7735026918962581E-2</v>
      </c>
      <c r="L5" s="243">
        <f t="shared" ref="L5:L11" si="1">F5/$H5</f>
        <v>5.7735026918962581E-2</v>
      </c>
      <c r="N5" s="205"/>
    </row>
    <row r="6" spans="2:14" ht="12">
      <c r="B6" s="21" t="str">
        <f>TE!A5</f>
        <v>C1-1</v>
      </c>
      <c r="C6" s="22" t="s">
        <v>90</v>
      </c>
      <c r="D6" s="244">
        <f>TE!C5</f>
        <v>0.14000000000000001</v>
      </c>
      <c r="E6" s="244">
        <f>TE!D5</f>
        <v>0.26</v>
      </c>
      <c r="F6" s="244">
        <f>TE!E5</f>
        <v>0.26</v>
      </c>
      <c r="G6" s="237" t="str">
        <f>TE!F5</f>
        <v>Gaussian</v>
      </c>
      <c r="H6" s="244">
        <f>TE!G5</f>
        <v>1</v>
      </c>
      <c r="I6" s="23">
        <v>1</v>
      </c>
      <c r="J6" s="243">
        <f t="shared" ref="J6:J11" si="2">D6/$H6</f>
        <v>0.14000000000000001</v>
      </c>
      <c r="K6" s="243">
        <f t="shared" si="0"/>
        <v>0.26</v>
      </c>
      <c r="L6" s="243">
        <f t="shared" si="1"/>
        <v>0.26</v>
      </c>
      <c r="N6" s="205"/>
    </row>
    <row r="7" spans="2:14" ht="24">
      <c r="B7" s="21" t="s">
        <v>301</v>
      </c>
      <c r="C7" s="90" t="s">
        <v>133</v>
      </c>
      <c r="D7" s="244">
        <v>0.05</v>
      </c>
      <c r="E7" s="244">
        <v>0.14000000000000001</v>
      </c>
      <c r="F7" s="299">
        <v>0.2</v>
      </c>
      <c r="G7" s="23" t="s">
        <v>9</v>
      </c>
      <c r="H7" s="243">
        <f>3^0.5</f>
        <v>1.7320508075688772</v>
      </c>
      <c r="I7" s="23">
        <v>1</v>
      </c>
      <c r="J7" s="244">
        <f t="shared" si="2"/>
        <v>2.8867513459481291E-2</v>
      </c>
      <c r="K7" s="244">
        <f t="shared" si="0"/>
        <v>8.0829037686547617E-2</v>
      </c>
      <c r="L7" s="299">
        <f t="shared" si="1"/>
        <v>0.11547005383792516</v>
      </c>
      <c r="N7" s="209" t="s">
        <v>545</v>
      </c>
    </row>
    <row r="8" spans="2:14" ht="12">
      <c r="B8" s="21" t="s">
        <v>291</v>
      </c>
      <c r="C8" s="22" t="s">
        <v>134</v>
      </c>
      <c r="D8" s="243">
        <v>8.5999999999999993E-2</v>
      </c>
      <c r="E8" s="243">
        <v>8.5999999999999993E-2</v>
      </c>
      <c r="F8" s="243">
        <v>8.5999999999999993E-2</v>
      </c>
      <c r="G8" s="23" t="s">
        <v>12</v>
      </c>
      <c r="H8" s="243">
        <v>1</v>
      </c>
      <c r="I8" s="23">
        <v>1</v>
      </c>
      <c r="J8" s="243">
        <f t="shared" si="2"/>
        <v>8.5999999999999993E-2</v>
      </c>
      <c r="K8" s="243">
        <f t="shared" si="0"/>
        <v>8.5999999999999993E-2</v>
      </c>
      <c r="L8" s="243">
        <f t="shared" si="1"/>
        <v>8.5999999999999993E-2</v>
      </c>
      <c r="N8" s="205"/>
    </row>
    <row r="9" spans="2:14" ht="12">
      <c r="B9" s="21" t="s">
        <v>303</v>
      </c>
      <c r="C9" s="90" t="s">
        <v>39</v>
      </c>
      <c r="D9" s="244">
        <v>0.42</v>
      </c>
      <c r="E9" s="244">
        <v>0.43</v>
      </c>
      <c r="F9" s="299">
        <v>0.56999999999999995</v>
      </c>
      <c r="G9" s="23" t="s">
        <v>9</v>
      </c>
      <c r="H9" s="243">
        <f>3^0.5</f>
        <v>1.7320508075688772</v>
      </c>
      <c r="I9" s="23">
        <v>1</v>
      </c>
      <c r="J9" s="244">
        <f t="shared" si="2"/>
        <v>0.24248711305964282</v>
      </c>
      <c r="K9" s="244">
        <f t="shared" si="0"/>
        <v>0.2482606157515391</v>
      </c>
      <c r="L9" s="299">
        <f t="shared" si="1"/>
        <v>0.32908965343808666</v>
      </c>
      <c r="N9" s="209" t="s">
        <v>545</v>
      </c>
    </row>
    <row r="10" spans="2:14" ht="12">
      <c r="B10" s="21" t="s">
        <v>292</v>
      </c>
      <c r="C10" s="22" t="s">
        <v>135</v>
      </c>
      <c r="D10" s="243">
        <v>0</v>
      </c>
      <c r="E10" s="243">
        <v>0</v>
      </c>
      <c r="F10" s="243">
        <v>0</v>
      </c>
      <c r="G10" s="23" t="s">
        <v>12</v>
      </c>
      <c r="H10" s="243">
        <v>1</v>
      </c>
      <c r="I10" s="23">
        <v>1</v>
      </c>
      <c r="J10" s="243">
        <f t="shared" si="2"/>
        <v>0</v>
      </c>
      <c r="K10" s="243">
        <f t="shared" si="0"/>
        <v>0</v>
      </c>
      <c r="L10" s="243">
        <f t="shared" si="1"/>
        <v>0</v>
      </c>
      <c r="N10" s="205"/>
    </row>
    <row r="11" spans="2:14" ht="12">
      <c r="B11" s="21" t="s">
        <v>293</v>
      </c>
      <c r="C11" s="90" t="s">
        <v>136</v>
      </c>
      <c r="D11" s="273">
        <v>0.1</v>
      </c>
      <c r="E11" s="273">
        <v>0.1</v>
      </c>
      <c r="F11" s="299">
        <v>0.15</v>
      </c>
      <c r="G11" s="23" t="s">
        <v>9</v>
      </c>
      <c r="H11" s="243">
        <f>3^0.5</f>
        <v>1.7320508075688772</v>
      </c>
      <c r="I11" s="23">
        <v>1</v>
      </c>
      <c r="J11" s="244">
        <f t="shared" si="2"/>
        <v>5.7735026918962581E-2</v>
      </c>
      <c r="K11" s="244">
        <f t="shared" si="0"/>
        <v>5.7735026918962581E-2</v>
      </c>
      <c r="L11" s="299">
        <f t="shared" si="1"/>
        <v>8.6602540378443865E-2</v>
      </c>
      <c r="N11" s="209" t="s">
        <v>545</v>
      </c>
    </row>
    <row r="12" spans="2:14" ht="12">
      <c r="B12" s="21" t="s">
        <v>365</v>
      </c>
      <c r="C12" s="22" t="s">
        <v>364</v>
      </c>
      <c r="D12" s="243">
        <v>0.13</v>
      </c>
      <c r="E12" s="243">
        <v>0.13</v>
      </c>
      <c r="F12" s="243">
        <v>0.13</v>
      </c>
      <c r="G12" s="86" t="s">
        <v>9</v>
      </c>
      <c r="H12" s="243">
        <f>3^0.5</f>
        <v>1.7320508075688772</v>
      </c>
      <c r="I12" s="86">
        <v>1</v>
      </c>
      <c r="J12" s="243">
        <f t="shared" ref="J12" si="3">D12/$H12</f>
        <v>7.5055534994651354E-2</v>
      </c>
      <c r="K12" s="243">
        <f t="shared" ref="K12" si="4">E12/$H12</f>
        <v>7.5055534994651354E-2</v>
      </c>
      <c r="L12" s="243">
        <f t="shared" ref="L12" si="5">F12/$H12</f>
        <v>7.5055534994651354E-2</v>
      </c>
      <c r="N12" s="205"/>
    </row>
    <row r="13" spans="2:14" ht="12">
      <c r="B13" s="361" t="s">
        <v>123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N13" s="205"/>
    </row>
    <row r="14" spans="2:14" ht="12">
      <c r="B14" s="21" t="str">
        <f>TE!A7</f>
        <v>C1-3</v>
      </c>
      <c r="C14" s="22" t="s">
        <v>137</v>
      </c>
      <c r="D14" s="237">
        <f>TE!C7</f>
        <v>0.13</v>
      </c>
      <c r="E14" s="237">
        <f>TE!D7</f>
        <v>0.2</v>
      </c>
      <c r="F14" s="237">
        <f>TE!E7</f>
        <v>0.2</v>
      </c>
      <c r="G14" s="237" t="str">
        <f>TE!F7</f>
        <v>Gaussian</v>
      </c>
      <c r="H14" s="237">
        <f>TE!G7</f>
        <v>1</v>
      </c>
      <c r="I14" s="23">
        <v>1</v>
      </c>
      <c r="J14" s="243">
        <f t="shared" ref="J14:J26" si="6">D14/$H14</f>
        <v>0.13</v>
      </c>
      <c r="K14" s="243">
        <f t="shared" ref="K14:K26" si="7">E14/$H14</f>
        <v>0.2</v>
      </c>
      <c r="L14" s="243">
        <f t="shared" ref="L14:L26" si="8">F14/$H14</f>
        <v>0.2</v>
      </c>
      <c r="N14" s="205"/>
    </row>
    <row r="15" spans="2:14" ht="24">
      <c r="B15" s="21" t="s">
        <v>294</v>
      </c>
      <c r="C15" s="22" t="s">
        <v>138</v>
      </c>
      <c r="D15" s="243">
        <v>0.127</v>
      </c>
      <c r="E15" s="243">
        <v>0.32500000000000001</v>
      </c>
      <c r="F15" s="243">
        <v>0.32500000000000001</v>
      </c>
      <c r="G15" s="23" t="s">
        <v>17</v>
      </c>
      <c r="H15" s="243">
        <f>2^0.5</f>
        <v>1.4142135623730951</v>
      </c>
      <c r="I15" s="23">
        <v>1</v>
      </c>
      <c r="J15" s="243">
        <f t="shared" si="6"/>
        <v>8.9802561210691537E-2</v>
      </c>
      <c r="K15" s="243">
        <f t="shared" si="7"/>
        <v>0.22980970388562794</v>
      </c>
      <c r="L15" s="243">
        <f t="shared" si="8"/>
        <v>0.22980970388562794</v>
      </c>
      <c r="N15" s="205"/>
    </row>
    <row r="16" spans="2:14" ht="12">
      <c r="B16" s="21" t="s">
        <v>295</v>
      </c>
      <c r="C16" s="22" t="s">
        <v>139</v>
      </c>
      <c r="D16" s="243">
        <v>0.18</v>
      </c>
      <c r="E16" s="243">
        <v>0.18</v>
      </c>
      <c r="F16" s="243">
        <v>0.18</v>
      </c>
      <c r="G16" s="23" t="s">
        <v>9</v>
      </c>
      <c r="H16" s="243">
        <f>3^0.5</f>
        <v>1.7320508075688772</v>
      </c>
      <c r="I16" s="23">
        <v>1</v>
      </c>
      <c r="J16" s="243">
        <f t="shared" si="6"/>
        <v>0.10392304845413264</v>
      </c>
      <c r="K16" s="243">
        <f t="shared" si="7"/>
        <v>0.10392304845413264</v>
      </c>
      <c r="L16" s="243">
        <f t="shared" si="8"/>
        <v>0.10392304845413264</v>
      </c>
      <c r="N16" s="205"/>
    </row>
    <row r="17" spans="2:14" ht="12">
      <c r="B17" s="89" t="s">
        <v>291</v>
      </c>
      <c r="C17" s="90" t="s">
        <v>134</v>
      </c>
      <c r="D17" s="244">
        <v>8.5999999999999993E-2</v>
      </c>
      <c r="E17" s="244">
        <v>8.5999999999999993E-2</v>
      </c>
      <c r="F17" s="244">
        <v>8.5999999999999993E-2</v>
      </c>
      <c r="G17" s="237" t="s">
        <v>12</v>
      </c>
      <c r="H17" s="244">
        <v>1</v>
      </c>
      <c r="I17" s="237">
        <v>1</v>
      </c>
      <c r="J17" s="244">
        <f t="shared" si="6"/>
        <v>8.5999999999999993E-2</v>
      </c>
      <c r="K17" s="244">
        <f t="shared" si="7"/>
        <v>8.5999999999999993E-2</v>
      </c>
      <c r="L17" s="244">
        <f t="shared" si="8"/>
        <v>8.5999999999999993E-2</v>
      </c>
      <c r="N17" s="211"/>
    </row>
    <row r="18" spans="2:14" ht="12">
      <c r="B18" s="21" t="s">
        <v>296</v>
      </c>
      <c r="C18" s="22" t="s">
        <v>43</v>
      </c>
      <c r="D18" s="243">
        <v>0.10299999999999999</v>
      </c>
      <c r="E18" s="243">
        <v>0.104</v>
      </c>
      <c r="F18" s="243">
        <v>0.104</v>
      </c>
      <c r="G18" s="23" t="s">
        <v>9</v>
      </c>
      <c r="H18" s="243">
        <f>3^0.5</f>
        <v>1.7320508075688772</v>
      </c>
      <c r="I18" s="23">
        <v>1</v>
      </c>
      <c r="J18" s="243">
        <f t="shared" si="6"/>
        <v>5.9467077726531453E-2</v>
      </c>
      <c r="K18" s="243">
        <f t="shared" si="7"/>
        <v>6.0044427995721079E-2</v>
      </c>
      <c r="L18" s="243">
        <f t="shared" si="8"/>
        <v>6.0044427995721079E-2</v>
      </c>
      <c r="N18" s="205"/>
    </row>
    <row r="19" spans="2:14" ht="12">
      <c r="B19" s="21" t="str">
        <f>TE!A8</f>
        <v>C1-4</v>
      </c>
      <c r="C19" s="21" t="str">
        <f>TE!B8</f>
        <v>Uncertainty of the absolute gain of the reference antenna</v>
      </c>
      <c r="D19" s="244">
        <f>TE!C8</f>
        <v>0.50229473419497439</v>
      </c>
      <c r="E19" s="244">
        <f>TE!D8</f>
        <v>0.4330127018922193</v>
      </c>
      <c r="F19" s="244">
        <f>TE!E8</f>
        <v>0.4330127018922193</v>
      </c>
      <c r="G19" s="237" t="str">
        <f>TE!F8</f>
        <v>Rectangular</v>
      </c>
      <c r="H19" s="244">
        <f>TE!G8</f>
        <v>1.7320508075688772</v>
      </c>
      <c r="I19" s="23">
        <v>1</v>
      </c>
      <c r="J19" s="243">
        <f t="shared" si="6"/>
        <v>0.28999999999999998</v>
      </c>
      <c r="K19" s="243">
        <f t="shared" si="7"/>
        <v>0.25</v>
      </c>
      <c r="L19" s="243">
        <f t="shared" si="8"/>
        <v>0.25</v>
      </c>
      <c r="N19" s="205"/>
    </row>
    <row r="20" spans="2:14" ht="12">
      <c r="B20" s="21" t="s">
        <v>297</v>
      </c>
      <c r="C20" s="22" t="s">
        <v>140</v>
      </c>
      <c r="D20" s="243">
        <v>0</v>
      </c>
      <c r="E20" s="243">
        <v>0</v>
      </c>
      <c r="F20" s="243">
        <v>0</v>
      </c>
      <c r="G20" s="23" t="s">
        <v>101</v>
      </c>
      <c r="H20" s="243">
        <v>2</v>
      </c>
      <c r="I20" s="23">
        <v>1</v>
      </c>
      <c r="J20" s="243">
        <f t="shared" si="6"/>
        <v>0</v>
      </c>
      <c r="K20" s="243">
        <f t="shared" si="7"/>
        <v>0</v>
      </c>
      <c r="L20" s="243">
        <f t="shared" si="8"/>
        <v>0</v>
      </c>
      <c r="N20" s="205"/>
    </row>
    <row r="21" spans="2:14" ht="12">
      <c r="B21" s="21" t="s">
        <v>299</v>
      </c>
      <c r="C21" s="22" t="s">
        <v>141</v>
      </c>
      <c r="D21" s="243">
        <v>0.05</v>
      </c>
      <c r="E21" s="243">
        <v>0.05</v>
      </c>
      <c r="F21" s="243">
        <v>0.05</v>
      </c>
      <c r="G21" s="23" t="s">
        <v>9</v>
      </c>
      <c r="H21" s="243">
        <f t="shared" ref="H21:H25" si="9">3^0.5</f>
        <v>1.7320508075688772</v>
      </c>
      <c r="I21" s="23">
        <v>1</v>
      </c>
      <c r="J21" s="243">
        <f t="shared" si="6"/>
        <v>2.8867513459481291E-2</v>
      </c>
      <c r="K21" s="243">
        <f t="shared" si="7"/>
        <v>2.8867513459481291E-2</v>
      </c>
      <c r="L21" s="243">
        <f t="shared" si="8"/>
        <v>2.8867513459481291E-2</v>
      </c>
      <c r="N21" s="205"/>
    </row>
    <row r="22" spans="2:14" ht="12">
      <c r="B22" s="21" t="s">
        <v>300</v>
      </c>
      <c r="C22" s="22" t="s">
        <v>47</v>
      </c>
      <c r="D22" s="243">
        <v>0</v>
      </c>
      <c r="E22" s="243">
        <v>0</v>
      </c>
      <c r="F22" s="243">
        <v>0</v>
      </c>
      <c r="G22" s="23" t="s">
        <v>17</v>
      </c>
      <c r="H22" s="243">
        <f t="shared" si="9"/>
        <v>1.7320508075688772</v>
      </c>
      <c r="I22" s="23">
        <v>1</v>
      </c>
      <c r="J22" s="243">
        <f t="shared" si="6"/>
        <v>0</v>
      </c>
      <c r="K22" s="243">
        <f t="shared" si="7"/>
        <v>0</v>
      </c>
      <c r="L22" s="243">
        <f t="shared" si="8"/>
        <v>0</v>
      </c>
      <c r="N22" s="205"/>
    </row>
    <row r="23" spans="2:14" ht="24">
      <c r="B23" s="21" t="s">
        <v>302</v>
      </c>
      <c r="C23" s="22" t="s">
        <v>142</v>
      </c>
      <c r="D23" s="243">
        <v>0.12</v>
      </c>
      <c r="E23" s="243">
        <v>0.12</v>
      </c>
      <c r="F23" s="299">
        <v>0.15</v>
      </c>
      <c r="G23" s="23" t="s">
        <v>9</v>
      </c>
      <c r="H23" s="243">
        <f t="shared" si="9"/>
        <v>1.7320508075688772</v>
      </c>
      <c r="I23" s="23">
        <v>1</v>
      </c>
      <c r="J23" s="243">
        <f t="shared" si="6"/>
        <v>6.9282032302755092E-2</v>
      </c>
      <c r="K23" s="243">
        <f t="shared" si="7"/>
        <v>6.9282032302755092E-2</v>
      </c>
      <c r="L23" s="299">
        <f t="shared" si="8"/>
        <v>8.6602540378443865E-2</v>
      </c>
      <c r="N23" s="209" t="s">
        <v>545</v>
      </c>
    </row>
    <row r="24" spans="2:14" ht="12">
      <c r="B24" s="21" t="s">
        <v>544</v>
      </c>
      <c r="C24" s="22" t="s">
        <v>143</v>
      </c>
      <c r="D24" s="243">
        <v>0.2</v>
      </c>
      <c r="E24" s="243">
        <v>0.2</v>
      </c>
      <c r="F24" s="243">
        <v>0.2</v>
      </c>
      <c r="G24" s="23" t="s">
        <v>9</v>
      </c>
      <c r="H24" s="243">
        <f t="shared" si="9"/>
        <v>1.7320508075688772</v>
      </c>
      <c r="I24" s="23">
        <v>1</v>
      </c>
      <c r="J24" s="243">
        <f t="shared" si="6"/>
        <v>0.11547005383792516</v>
      </c>
      <c r="K24" s="243">
        <f t="shared" si="7"/>
        <v>0.11547005383792516</v>
      </c>
      <c r="L24" s="243">
        <f t="shared" si="8"/>
        <v>0.11547005383792516</v>
      </c>
      <c r="N24" s="205"/>
    </row>
    <row r="25" spans="2:14" ht="12">
      <c r="B25" s="21" t="s">
        <v>304</v>
      </c>
      <c r="C25" s="22" t="s">
        <v>50</v>
      </c>
      <c r="D25" s="243">
        <v>0.02</v>
      </c>
      <c r="E25" s="243">
        <v>0.02</v>
      </c>
      <c r="F25" s="243">
        <v>0.02</v>
      </c>
      <c r="G25" s="23" t="s">
        <v>9</v>
      </c>
      <c r="H25" s="243">
        <f t="shared" si="9"/>
        <v>1.7320508075688772</v>
      </c>
      <c r="I25" s="23">
        <v>1</v>
      </c>
      <c r="J25" s="243">
        <f t="shared" si="6"/>
        <v>1.1547005383792516E-2</v>
      </c>
      <c r="K25" s="243">
        <f t="shared" si="7"/>
        <v>1.1547005383792516E-2</v>
      </c>
      <c r="L25" s="243">
        <f t="shared" si="8"/>
        <v>1.1547005383792516E-2</v>
      </c>
      <c r="N25" s="205"/>
    </row>
    <row r="26" spans="2:14" ht="12">
      <c r="B26" s="21" t="s">
        <v>305</v>
      </c>
      <c r="C26" s="90" t="s">
        <v>144</v>
      </c>
      <c r="D26" s="244">
        <v>0.06</v>
      </c>
      <c r="E26" s="244">
        <v>0.12</v>
      </c>
      <c r="F26" s="299">
        <v>0.15</v>
      </c>
      <c r="G26" s="23" t="s">
        <v>12</v>
      </c>
      <c r="H26" s="243">
        <v>1</v>
      </c>
      <c r="I26" s="23">
        <v>1</v>
      </c>
      <c r="J26" s="244">
        <f t="shared" si="6"/>
        <v>0.06</v>
      </c>
      <c r="K26" s="244">
        <f t="shared" si="7"/>
        <v>0.12</v>
      </c>
      <c r="L26" s="299">
        <f t="shared" si="8"/>
        <v>0.15</v>
      </c>
      <c r="N26" s="209" t="s">
        <v>545</v>
      </c>
    </row>
    <row r="27" spans="2:14" ht="12">
      <c r="N27" s="205"/>
    </row>
    <row r="28" spans="2:14" ht="12">
      <c r="N28" s="205"/>
    </row>
    <row r="29" spans="2:14" ht="12">
      <c r="N29" s="205"/>
    </row>
    <row r="30" spans="2:14" ht="12">
      <c r="N30" s="205"/>
    </row>
    <row r="31" spans="2:14" ht="12">
      <c r="N31" s="205"/>
    </row>
    <row r="32" spans="2:14" ht="12">
      <c r="N32" s="205"/>
    </row>
    <row r="33" spans="14:14" ht="12">
      <c r="N33" s="205"/>
    </row>
    <row r="34" spans="14:14" ht="12">
      <c r="N34" s="205"/>
    </row>
    <row r="35" spans="14:14" ht="12">
      <c r="N35" s="205"/>
    </row>
    <row r="36" spans="14:14" ht="12">
      <c r="N36" s="205"/>
    </row>
    <row r="37" spans="14:14" ht="12">
      <c r="N37" s="205"/>
    </row>
    <row r="38" spans="14:14" ht="12">
      <c r="N38" s="205"/>
    </row>
    <row r="39" spans="14:14" ht="12">
      <c r="N39" s="205"/>
    </row>
    <row r="40" spans="14:14" ht="12">
      <c r="N40" s="205"/>
    </row>
    <row r="41" spans="14:14" ht="12">
      <c r="N41" s="205"/>
    </row>
    <row r="42" spans="14:14" ht="12">
      <c r="N42" s="205"/>
    </row>
    <row r="43" spans="14:14" ht="12">
      <c r="N43" s="205"/>
    </row>
    <row r="44" spans="14:14" ht="12">
      <c r="N44" s="205"/>
    </row>
    <row r="45" spans="14:14" ht="12">
      <c r="N45" s="205"/>
    </row>
    <row r="46" spans="14:14" ht="12">
      <c r="N46" s="205"/>
    </row>
    <row r="47" spans="14:14" ht="12">
      <c r="N47" s="205"/>
    </row>
    <row r="48" spans="14:14" ht="12">
      <c r="N48" s="205"/>
    </row>
    <row r="49" spans="14:14" ht="12">
      <c r="N49" s="205"/>
    </row>
    <row r="50" spans="14:14" ht="12">
      <c r="N50" s="205"/>
    </row>
  </sheetData>
  <mergeCells count="8">
    <mergeCell ref="B4:L4"/>
    <mergeCell ref="B13:L13"/>
    <mergeCell ref="B1:L1"/>
    <mergeCell ref="D2:F2"/>
    <mergeCell ref="G2:G3"/>
    <mergeCell ref="H2:H3"/>
    <mergeCell ref="I2:I3"/>
    <mergeCell ref="J2:L2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zoomScale="70" zoomScaleNormal="70" workbookViewId="0">
      <selection activeCell="M8" sqref="M8:N8"/>
    </sheetView>
  </sheetViews>
  <sheetFormatPr defaultColWidth="9" defaultRowHeight="12"/>
  <cols>
    <col min="1" max="1" width="4.5703125" style="13" customWidth="1"/>
    <col min="2" max="2" width="9.140625" style="13" bestFit="1" customWidth="1"/>
    <col min="3" max="3" width="50.28515625" style="14" customWidth="1"/>
    <col min="4" max="7" width="9.140625" style="268" bestFit="1" customWidth="1"/>
    <col min="8" max="8" width="9.85546875" style="268" bestFit="1" customWidth="1"/>
    <col min="9" max="9" width="9" style="268"/>
    <col min="10" max="10" width="9.42578125" style="268" bestFit="1" customWidth="1"/>
    <col min="11" max="11" width="9.140625" style="15" bestFit="1" customWidth="1"/>
    <col min="12" max="12" width="9.140625" style="268" bestFit="1" customWidth="1"/>
    <col min="13" max="16" width="9.140625" style="269" bestFit="1" customWidth="1"/>
    <col min="17" max="17" width="4.42578125" style="13" customWidth="1"/>
    <col min="18" max="18" width="30.140625" style="13" customWidth="1"/>
    <col min="19" max="16384" width="9" style="13"/>
  </cols>
  <sheetData>
    <row r="1" spans="2:18">
      <c r="B1" s="385" t="s">
        <v>346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R1" s="204" t="s">
        <v>443</v>
      </c>
    </row>
    <row r="2" spans="2:18" ht="34.5" customHeight="1">
      <c r="B2" s="21"/>
      <c r="C2" s="22"/>
      <c r="D2" s="364" t="s">
        <v>2</v>
      </c>
      <c r="E2" s="364"/>
      <c r="F2" s="364"/>
      <c r="G2" s="364" t="s">
        <v>3</v>
      </c>
      <c r="H2" s="364" t="s">
        <v>4</v>
      </c>
      <c r="I2" s="386" t="s">
        <v>105</v>
      </c>
      <c r="J2" s="375" t="s">
        <v>106</v>
      </c>
      <c r="K2" s="375"/>
      <c r="L2" s="375"/>
      <c r="R2" s="205"/>
    </row>
    <row r="3" spans="2:18" ht="24.75" thickBot="1">
      <c r="B3" s="21"/>
      <c r="C3" s="22"/>
      <c r="D3" s="251" t="s">
        <v>508</v>
      </c>
      <c r="E3" s="252" t="s">
        <v>507</v>
      </c>
      <c r="F3" s="253" t="s">
        <v>509</v>
      </c>
      <c r="G3" s="364"/>
      <c r="H3" s="364"/>
      <c r="I3" s="386"/>
      <c r="J3" s="251" t="s">
        <v>508</v>
      </c>
      <c r="K3" s="173" t="s">
        <v>507</v>
      </c>
      <c r="L3" s="253" t="s">
        <v>509</v>
      </c>
      <c r="R3" s="205"/>
    </row>
    <row r="4" spans="2:18">
      <c r="B4" s="361" t="s">
        <v>102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R4" s="205"/>
    </row>
    <row r="5" spans="2:18">
      <c r="B5" s="382" t="s">
        <v>0</v>
      </c>
      <c r="C5" s="382" t="s">
        <v>1</v>
      </c>
      <c r="D5" s="383" t="s">
        <v>2</v>
      </c>
      <c r="E5" s="383"/>
      <c r="F5" s="383"/>
      <c r="G5" s="383" t="s">
        <v>3</v>
      </c>
      <c r="H5" s="383" t="s">
        <v>4</v>
      </c>
      <c r="I5" s="388" t="s">
        <v>5</v>
      </c>
      <c r="J5" s="389" t="s">
        <v>6</v>
      </c>
      <c r="K5" s="389"/>
      <c r="L5" s="389"/>
      <c r="R5" s="205"/>
    </row>
    <row r="6" spans="2:18" ht="30">
      <c r="B6" s="382"/>
      <c r="C6" s="382"/>
      <c r="D6" s="266" t="s">
        <v>34</v>
      </c>
      <c r="E6" s="266" t="s">
        <v>33</v>
      </c>
      <c r="F6" s="266" t="s">
        <v>99</v>
      </c>
      <c r="G6" s="383"/>
      <c r="H6" s="383"/>
      <c r="I6" s="388"/>
      <c r="J6" s="266" t="s">
        <v>34</v>
      </c>
      <c r="K6" s="5" t="s">
        <v>33</v>
      </c>
      <c r="L6" s="266" t="s">
        <v>99</v>
      </c>
      <c r="R6" s="205"/>
    </row>
    <row r="7" spans="2:18" ht="12.75">
      <c r="B7" s="387" t="s">
        <v>7</v>
      </c>
      <c r="C7" s="387"/>
      <c r="D7" s="387"/>
      <c r="E7" s="387"/>
      <c r="F7" s="387"/>
      <c r="G7" s="387"/>
      <c r="H7" s="387"/>
      <c r="I7" s="387"/>
      <c r="J7" s="387"/>
      <c r="K7" s="387"/>
      <c r="L7" s="254"/>
      <c r="R7" s="205"/>
    </row>
    <row r="8" spans="2:18" ht="12.75">
      <c r="B8" s="24" t="str">
        <f>TE!A5</f>
        <v>C1-1</v>
      </c>
      <c r="C8" s="9" t="s">
        <v>153</v>
      </c>
      <c r="D8" s="220">
        <v>0.14000000000000001</v>
      </c>
      <c r="E8" s="220">
        <v>0.26</v>
      </c>
      <c r="F8" s="220">
        <v>0.26</v>
      </c>
      <c r="G8" s="220" t="s">
        <v>12</v>
      </c>
      <c r="H8" s="220">
        <v>1</v>
      </c>
      <c r="I8" s="248">
        <v>1</v>
      </c>
      <c r="J8" s="220">
        <f>D8/$H8</f>
        <v>0.14000000000000001</v>
      </c>
      <c r="K8" s="220">
        <f t="shared" ref="K8:K10" si="0">E8/$H8</f>
        <v>0.26</v>
      </c>
      <c r="L8" s="220">
        <f t="shared" ref="L8:L10" si="1">F8/$H8</f>
        <v>0.26</v>
      </c>
      <c r="R8" s="205"/>
    </row>
    <row r="9" spans="2:18" ht="12.75">
      <c r="B9" s="24" t="s">
        <v>313</v>
      </c>
      <c r="C9" s="9" t="s">
        <v>16</v>
      </c>
      <c r="D9" s="220">
        <v>0.2</v>
      </c>
      <c r="E9" s="220">
        <v>0.2</v>
      </c>
      <c r="F9" s="220">
        <v>0.2</v>
      </c>
      <c r="G9" s="220" t="s">
        <v>17</v>
      </c>
      <c r="H9" s="267">
        <f>2^0.5</f>
        <v>1.4142135623730951</v>
      </c>
      <c r="I9" s="248">
        <v>1</v>
      </c>
      <c r="J9" s="220">
        <f t="shared" ref="J9:J10" si="2">D9/$H9</f>
        <v>0.1414213562373095</v>
      </c>
      <c r="K9" s="220">
        <f t="shared" si="0"/>
        <v>0.1414213562373095</v>
      </c>
      <c r="L9" s="220">
        <f t="shared" si="1"/>
        <v>0.1414213562373095</v>
      </c>
      <c r="R9" s="13" t="s">
        <v>453</v>
      </c>
    </row>
    <row r="10" spans="2:18" ht="22.5">
      <c r="B10" s="24" t="s">
        <v>312</v>
      </c>
      <c r="C10" s="9" t="s">
        <v>18</v>
      </c>
      <c r="D10" s="220">
        <v>0.1</v>
      </c>
      <c r="E10" s="220">
        <v>0.1</v>
      </c>
      <c r="F10" s="220">
        <v>0.1</v>
      </c>
      <c r="G10" s="220" t="s">
        <v>9</v>
      </c>
      <c r="H10" s="267">
        <f>3^0.5</f>
        <v>1.7320508075688772</v>
      </c>
      <c r="I10" s="248">
        <v>1</v>
      </c>
      <c r="J10" s="220">
        <f t="shared" si="2"/>
        <v>5.7735026918962581E-2</v>
      </c>
      <c r="K10" s="220">
        <f t="shared" si="0"/>
        <v>5.7735026918962581E-2</v>
      </c>
      <c r="L10" s="220">
        <f t="shared" si="1"/>
        <v>5.7735026918962581E-2</v>
      </c>
      <c r="R10" s="205"/>
    </row>
    <row r="11" spans="2:18" ht="12.75">
      <c r="B11" s="387" t="s">
        <v>19</v>
      </c>
      <c r="C11" s="387"/>
      <c r="D11" s="387"/>
      <c r="E11" s="387"/>
      <c r="F11" s="387"/>
      <c r="G11" s="387"/>
      <c r="H11" s="387"/>
      <c r="I11" s="387"/>
      <c r="J11" s="387"/>
      <c r="K11" s="387"/>
      <c r="L11" s="220"/>
      <c r="R11" s="205"/>
    </row>
    <row r="12" spans="2:18" ht="12.75">
      <c r="B12" s="24" t="s">
        <v>314</v>
      </c>
      <c r="C12" s="10" t="s">
        <v>154</v>
      </c>
      <c r="D12" s="220">
        <v>0.2</v>
      </c>
      <c r="E12" s="220">
        <v>0.2</v>
      </c>
      <c r="F12" s="220">
        <v>0.2</v>
      </c>
      <c r="G12" s="220" t="s">
        <v>12</v>
      </c>
      <c r="H12" s="220">
        <v>1</v>
      </c>
      <c r="I12" s="248">
        <v>1</v>
      </c>
      <c r="J12" s="220">
        <f t="shared" ref="J12:J17" si="3">D12/$H12</f>
        <v>0.2</v>
      </c>
      <c r="K12" s="220">
        <f t="shared" ref="K12:K17" si="4">E12/$H12</f>
        <v>0.2</v>
      </c>
      <c r="L12" s="220">
        <f t="shared" ref="L12:L17" si="5">F12/$H12</f>
        <v>0.2</v>
      </c>
      <c r="R12" s="205"/>
    </row>
    <row r="13" spans="2:18" ht="12.75">
      <c r="B13" s="24" t="s">
        <v>315</v>
      </c>
      <c r="C13" s="10" t="s">
        <v>155</v>
      </c>
      <c r="D13" s="220">
        <v>0.15</v>
      </c>
      <c r="E13" s="220">
        <v>0.15</v>
      </c>
      <c r="F13" s="220">
        <v>0.15</v>
      </c>
      <c r="G13" s="220" t="s">
        <v>12</v>
      </c>
      <c r="H13" s="220">
        <v>1</v>
      </c>
      <c r="I13" s="248">
        <v>1</v>
      </c>
      <c r="J13" s="220">
        <f t="shared" si="3"/>
        <v>0.15</v>
      </c>
      <c r="K13" s="220">
        <f t="shared" si="4"/>
        <v>0.15</v>
      </c>
      <c r="L13" s="220">
        <f t="shared" si="5"/>
        <v>0.15</v>
      </c>
      <c r="R13" s="205"/>
    </row>
    <row r="14" spans="2:18" ht="12.75">
      <c r="B14" s="24" t="str">
        <f>TE!A7</f>
        <v>C1-3</v>
      </c>
      <c r="C14" s="10" t="s">
        <v>156</v>
      </c>
      <c r="D14" s="220">
        <v>0.2</v>
      </c>
      <c r="E14" s="220">
        <v>0.2</v>
      </c>
      <c r="F14" s="220">
        <v>0.2</v>
      </c>
      <c r="G14" s="220" t="s">
        <v>12</v>
      </c>
      <c r="H14" s="220">
        <v>1</v>
      </c>
      <c r="I14" s="248">
        <v>1</v>
      </c>
      <c r="J14" s="220">
        <f t="shared" si="3"/>
        <v>0.2</v>
      </c>
      <c r="K14" s="220">
        <f t="shared" si="4"/>
        <v>0.2</v>
      </c>
      <c r="L14" s="220">
        <f t="shared" si="5"/>
        <v>0.2</v>
      </c>
      <c r="R14" s="205"/>
    </row>
    <row r="15" spans="2:18" ht="12.75">
      <c r="B15" s="24" t="s">
        <v>316</v>
      </c>
      <c r="C15" s="10" t="s">
        <v>26</v>
      </c>
      <c r="D15" s="220">
        <v>0.2</v>
      </c>
      <c r="E15" s="220">
        <v>0.2</v>
      </c>
      <c r="F15" s="220">
        <v>0.2</v>
      </c>
      <c r="G15" s="220" t="s">
        <v>12</v>
      </c>
      <c r="H15" s="220">
        <v>1</v>
      </c>
      <c r="I15" s="248">
        <v>1</v>
      </c>
      <c r="J15" s="220">
        <f t="shared" si="3"/>
        <v>0.2</v>
      </c>
      <c r="K15" s="220">
        <f t="shared" si="4"/>
        <v>0.2</v>
      </c>
      <c r="L15" s="220">
        <f t="shared" si="5"/>
        <v>0.2</v>
      </c>
      <c r="R15" s="205"/>
    </row>
    <row r="16" spans="2:18" ht="12.75">
      <c r="B16" s="24" t="s">
        <v>317</v>
      </c>
      <c r="C16" s="10" t="s">
        <v>157</v>
      </c>
      <c r="D16" s="220">
        <v>0.27</v>
      </c>
      <c r="E16" s="220">
        <v>0.27</v>
      </c>
      <c r="F16" s="220">
        <v>0.27</v>
      </c>
      <c r="G16" s="220" t="s">
        <v>12</v>
      </c>
      <c r="H16" s="220">
        <v>1</v>
      </c>
      <c r="I16" s="248">
        <v>1</v>
      </c>
      <c r="J16" s="220">
        <f t="shared" si="3"/>
        <v>0.27</v>
      </c>
      <c r="K16" s="220">
        <f t="shared" si="4"/>
        <v>0.27</v>
      </c>
      <c r="L16" s="220">
        <f t="shared" si="5"/>
        <v>0.27</v>
      </c>
      <c r="R16" s="205"/>
    </row>
    <row r="17" spans="2:18" ht="12.75">
      <c r="B17" s="24" t="s">
        <v>318</v>
      </c>
      <c r="C17" s="10" t="s">
        <v>158</v>
      </c>
      <c r="D17" s="220">
        <v>0.5</v>
      </c>
      <c r="E17" s="220">
        <v>0.5</v>
      </c>
      <c r="F17" s="220">
        <v>0.5</v>
      </c>
      <c r="G17" s="220" t="s">
        <v>12</v>
      </c>
      <c r="H17" s="220">
        <v>1</v>
      </c>
      <c r="I17" s="248">
        <v>1</v>
      </c>
      <c r="J17" s="220">
        <f t="shared" si="3"/>
        <v>0.5</v>
      </c>
      <c r="K17" s="220">
        <f t="shared" si="4"/>
        <v>0.5</v>
      </c>
      <c r="L17" s="220">
        <f t="shared" si="5"/>
        <v>0.5</v>
      </c>
      <c r="R17" s="205"/>
    </row>
    <row r="18" spans="2:18">
      <c r="R18" s="205"/>
    </row>
    <row r="19" spans="2:18">
      <c r="R19" s="205"/>
    </row>
    <row r="20" spans="2:18" ht="15" customHeight="1">
      <c r="B20" s="380" t="s">
        <v>345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R20" s="205"/>
    </row>
    <row r="21" spans="2:18" ht="45">
      <c r="B21" s="382" t="s">
        <v>0</v>
      </c>
      <c r="C21" s="382" t="s">
        <v>1</v>
      </c>
      <c r="D21" s="383" t="s">
        <v>2</v>
      </c>
      <c r="E21" s="383"/>
      <c r="F21" s="383"/>
      <c r="G21" s="383"/>
      <c r="H21" s="238"/>
      <c r="I21" s="238" t="s">
        <v>3</v>
      </c>
      <c r="J21" s="238" t="s">
        <v>4</v>
      </c>
      <c r="K21" s="83" t="s">
        <v>5</v>
      </c>
      <c r="L21" s="384" t="s">
        <v>6</v>
      </c>
      <c r="M21" s="384"/>
      <c r="N21" s="384"/>
      <c r="O21" s="384"/>
      <c r="P21" s="263"/>
      <c r="R21" s="205"/>
    </row>
    <row r="22" spans="2:18" ht="34.5" thickBot="1">
      <c r="B22" s="382"/>
      <c r="C22" s="382"/>
      <c r="D22" s="222" t="s">
        <v>347</v>
      </c>
      <c r="E22" s="222" t="s">
        <v>348</v>
      </c>
      <c r="F22" s="222" t="s">
        <v>349</v>
      </c>
      <c r="G22" s="222" t="s">
        <v>350</v>
      </c>
      <c r="H22" s="259" t="s">
        <v>353</v>
      </c>
      <c r="I22" s="222"/>
      <c r="J22" s="238"/>
      <c r="K22" s="82"/>
      <c r="L22" s="222" t="s">
        <v>351</v>
      </c>
      <c r="M22" s="222" t="s">
        <v>348</v>
      </c>
      <c r="N22" s="222" t="s">
        <v>349</v>
      </c>
      <c r="O22" s="222" t="s">
        <v>352</v>
      </c>
      <c r="P22" s="259" t="s">
        <v>353</v>
      </c>
      <c r="R22" s="205"/>
    </row>
    <row r="23" spans="2:18" ht="15" customHeight="1">
      <c r="B23" s="376" t="s">
        <v>7</v>
      </c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R23" s="205"/>
    </row>
    <row r="24" spans="2:18" ht="22.5">
      <c r="B24" s="24" t="str">
        <f>TE!A16</f>
        <v>C1-1</v>
      </c>
      <c r="C24" s="24" t="str">
        <f>TE!B16</f>
        <v>RF power measurement equipment (e.g. spectrum analyzer, power meter)</v>
      </c>
      <c r="D24" s="224">
        <f>TE!C16</f>
        <v>0.14000000000000001</v>
      </c>
      <c r="E24" s="224">
        <f>TE!D16</f>
        <v>0.26</v>
      </c>
      <c r="F24" s="224">
        <f>TE!E16</f>
        <v>0.26</v>
      </c>
      <c r="G24" s="224">
        <f>TE!F16</f>
        <v>0.37</v>
      </c>
      <c r="H24" s="224">
        <f>TE!G16</f>
        <v>0.37</v>
      </c>
      <c r="I24" s="220" t="s">
        <v>12</v>
      </c>
      <c r="J24" s="220">
        <v>1</v>
      </c>
      <c r="K24" s="6">
        <v>1</v>
      </c>
      <c r="L24" s="51">
        <f>D24*$J24</f>
        <v>0.14000000000000001</v>
      </c>
      <c r="M24" s="51">
        <f t="shared" ref="M24:P24" si="6">E24*$J24</f>
        <v>0.26</v>
      </c>
      <c r="N24" s="51">
        <f t="shared" si="6"/>
        <v>0.26</v>
      </c>
      <c r="O24" s="51">
        <f t="shared" si="6"/>
        <v>0.37</v>
      </c>
      <c r="P24" s="51">
        <f t="shared" si="6"/>
        <v>0.37</v>
      </c>
      <c r="R24" s="205"/>
    </row>
    <row r="25" spans="2:18" ht="12.75">
      <c r="B25" s="24" t="s">
        <v>425</v>
      </c>
      <c r="C25" s="9" t="s">
        <v>16</v>
      </c>
      <c r="D25" s="220">
        <v>0.2</v>
      </c>
      <c r="E25" s="220">
        <v>0.2</v>
      </c>
      <c r="F25" s="220">
        <v>0.45</v>
      </c>
      <c r="G25" s="220">
        <v>0.45</v>
      </c>
      <c r="H25" s="220">
        <v>0.45</v>
      </c>
      <c r="I25" s="220" t="s">
        <v>17</v>
      </c>
      <c r="J25" s="220">
        <v>1.4142135623730951</v>
      </c>
      <c r="K25" s="6">
        <v>1</v>
      </c>
      <c r="L25" s="51">
        <f t="shared" ref="L25:L26" si="7">D25*$J25</f>
        <v>0.28284271247461906</v>
      </c>
      <c r="M25" s="51">
        <f t="shared" ref="M25:M26" si="8">E25*$J25</f>
        <v>0.28284271247461906</v>
      </c>
      <c r="N25" s="51">
        <f t="shared" ref="N25:N26" si="9">F25*$J25</f>
        <v>0.63639610306789285</v>
      </c>
      <c r="O25" s="51">
        <f t="shared" ref="O25:O26" si="10">G25*$J25</f>
        <v>0.63639610306789285</v>
      </c>
      <c r="P25" s="51">
        <f t="shared" ref="P25:P26" si="11">H25*$J25</f>
        <v>0.63639610306789285</v>
      </c>
      <c r="R25" s="205"/>
    </row>
    <row r="26" spans="2:18" ht="22.5">
      <c r="B26" s="24" t="s">
        <v>426</v>
      </c>
      <c r="C26" s="9" t="s">
        <v>18</v>
      </c>
      <c r="D26" s="220">
        <v>0.1</v>
      </c>
      <c r="E26" s="220">
        <v>0.1</v>
      </c>
      <c r="F26" s="220">
        <v>0.1</v>
      </c>
      <c r="G26" s="220">
        <v>0.1</v>
      </c>
      <c r="H26" s="220">
        <v>0.1</v>
      </c>
      <c r="I26" s="220" t="s">
        <v>9</v>
      </c>
      <c r="J26" s="220">
        <v>1.7320508075688772</v>
      </c>
      <c r="K26" s="6">
        <v>1</v>
      </c>
      <c r="L26" s="51">
        <f t="shared" si="7"/>
        <v>0.17320508075688773</v>
      </c>
      <c r="M26" s="51">
        <f t="shared" si="8"/>
        <v>0.17320508075688773</v>
      </c>
      <c r="N26" s="51">
        <f t="shared" si="9"/>
        <v>0.17320508075688773</v>
      </c>
      <c r="O26" s="51">
        <f t="shared" si="10"/>
        <v>0.17320508075688773</v>
      </c>
      <c r="P26" s="51">
        <f t="shared" si="11"/>
        <v>0.17320508075688773</v>
      </c>
      <c r="R26" s="205"/>
    </row>
    <row r="27" spans="2:18" ht="15" customHeight="1">
      <c r="B27" s="378" t="s">
        <v>19</v>
      </c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R27" s="205"/>
    </row>
    <row r="28" spans="2:18" ht="12.75">
      <c r="B28" s="24" t="s">
        <v>427</v>
      </c>
      <c r="C28" s="10" t="s">
        <v>154</v>
      </c>
      <c r="D28" s="220">
        <v>0.5</v>
      </c>
      <c r="E28" s="220">
        <v>0.5</v>
      </c>
      <c r="F28" s="220">
        <v>0.5</v>
      </c>
      <c r="G28" s="220">
        <v>0.5</v>
      </c>
      <c r="H28" s="220">
        <v>0.5</v>
      </c>
      <c r="I28" s="220" t="s">
        <v>12</v>
      </c>
      <c r="J28" s="220">
        <v>1</v>
      </c>
      <c r="K28" s="6">
        <v>1</v>
      </c>
      <c r="L28" s="51">
        <f t="shared" ref="L28:L33" si="12">D28*$J28</f>
        <v>0.5</v>
      </c>
      <c r="M28" s="51">
        <f t="shared" ref="M28:M33" si="13">E28*$J28</f>
        <v>0.5</v>
      </c>
      <c r="N28" s="51">
        <f t="shared" ref="N28:N33" si="14">F28*$J28</f>
        <v>0.5</v>
      </c>
      <c r="O28" s="51">
        <f t="shared" ref="O28:O33" si="15">G28*$J28</f>
        <v>0.5</v>
      </c>
      <c r="P28" s="51">
        <f t="shared" ref="P28:P33" si="16">H28*$J28</f>
        <v>0.5</v>
      </c>
      <c r="R28" s="205"/>
    </row>
    <row r="29" spans="2:18" ht="12.75">
      <c r="B29" s="24" t="s">
        <v>424</v>
      </c>
      <c r="C29" s="10" t="s">
        <v>155</v>
      </c>
      <c r="D29" s="220">
        <v>0.27</v>
      </c>
      <c r="E29" s="220">
        <v>0.27</v>
      </c>
      <c r="F29" s="220">
        <v>0.27</v>
      </c>
      <c r="G29" s="220">
        <v>0.27</v>
      </c>
      <c r="H29" s="220">
        <v>0.27</v>
      </c>
      <c r="I29" s="220" t="s">
        <v>12</v>
      </c>
      <c r="J29" s="220">
        <v>1</v>
      </c>
      <c r="K29" s="6">
        <v>1</v>
      </c>
      <c r="L29" s="51">
        <f t="shared" si="12"/>
        <v>0.27</v>
      </c>
      <c r="M29" s="51">
        <f t="shared" si="13"/>
        <v>0.27</v>
      </c>
      <c r="N29" s="51">
        <f t="shared" si="14"/>
        <v>0.27</v>
      </c>
      <c r="O29" s="51">
        <f t="shared" si="15"/>
        <v>0.27</v>
      </c>
      <c r="P29" s="51">
        <f t="shared" si="16"/>
        <v>0.27</v>
      </c>
      <c r="R29" s="205"/>
    </row>
    <row r="30" spans="2:18" ht="12.75">
      <c r="B30" s="24" t="str">
        <f>TE!A7</f>
        <v>C1-3</v>
      </c>
      <c r="C30" s="100" t="str">
        <f>TE!B7</f>
        <v>Uncertainty of the network analyzer</v>
      </c>
      <c r="D30" s="224">
        <f>TE!C7</f>
        <v>0.13</v>
      </c>
      <c r="E30" s="224">
        <f>TE!D7</f>
        <v>0.2</v>
      </c>
      <c r="F30" s="224">
        <f>TE!E7</f>
        <v>0.2</v>
      </c>
      <c r="G30" s="224" t="str">
        <f>TE!F7</f>
        <v>Gaussian</v>
      </c>
      <c r="H30" s="224">
        <f>TE!G7</f>
        <v>1</v>
      </c>
      <c r="I30" s="224">
        <f>TE!H7</f>
        <v>0.13</v>
      </c>
      <c r="J30" s="224">
        <f>TE!I7</f>
        <v>0.2</v>
      </c>
      <c r="K30" s="6">
        <v>1</v>
      </c>
      <c r="L30" s="51">
        <f t="shared" si="12"/>
        <v>2.6000000000000002E-2</v>
      </c>
      <c r="M30" s="51">
        <f t="shared" si="13"/>
        <v>4.0000000000000008E-2</v>
      </c>
      <c r="N30" s="51">
        <f t="shared" si="14"/>
        <v>4.0000000000000008E-2</v>
      </c>
      <c r="O30" s="51" t="e">
        <f t="shared" si="15"/>
        <v>#VALUE!</v>
      </c>
      <c r="P30" s="51">
        <f t="shared" si="16"/>
        <v>0.2</v>
      </c>
      <c r="R30" s="205"/>
    </row>
    <row r="31" spans="2:18" ht="12.75">
      <c r="B31" s="24" t="s">
        <v>428</v>
      </c>
      <c r="C31" s="10" t="s">
        <v>26</v>
      </c>
      <c r="D31" s="220">
        <v>0.2</v>
      </c>
      <c r="E31" s="220">
        <v>0.2</v>
      </c>
      <c r="F31" s="220">
        <v>0.2</v>
      </c>
      <c r="G31" s="220">
        <v>0.2</v>
      </c>
      <c r="H31" s="220">
        <v>0.2</v>
      </c>
      <c r="I31" s="220" t="s">
        <v>12</v>
      </c>
      <c r="J31" s="220">
        <v>1</v>
      </c>
      <c r="K31" s="6">
        <v>1</v>
      </c>
      <c r="L31" s="51">
        <f t="shared" si="12"/>
        <v>0.2</v>
      </c>
      <c r="M31" s="51">
        <f t="shared" si="13"/>
        <v>0.2</v>
      </c>
      <c r="N31" s="51">
        <f t="shared" si="14"/>
        <v>0.2</v>
      </c>
      <c r="O31" s="51">
        <f t="shared" si="15"/>
        <v>0.2</v>
      </c>
      <c r="P31" s="51">
        <f t="shared" si="16"/>
        <v>0.2</v>
      </c>
      <c r="R31" s="205"/>
    </row>
    <row r="32" spans="2:18" ht="12.75">
      <c r="B32" s="24" t="s">
        <v>429</v>
      </c>
      <c r="C32" s="10" t="s">
        <v>157</v>
      </c>
      <c r="D32" s="220">
        <v>0.27</v>
      </c>
      <c r="E32" s="220">
        <v>0.27</v>
      </c>
      <c r="F32" s="220">
        <v>0.27</v>
      </c>
      <c r="G32" s="220">
        <v>0.27</v>
      </c>
      <c r="H32" s="220">
        <v>0.27</v>
      </c>
      <c r="I32" s="220" t="s">
        <v>12</v>
      </c>
      <c r="J32" s="220">
        <v>1</v>
      </c>
      <c r="K32" s="6">
        <v>1</v>
      </c>
      <c r="L32" s="51">
        <f t="shared" si="12"/>
        <v>0.27</v>
      </c>
      <c r="M32" s="51">
        <f t="shared" si="13"/>
        <v>0.27</v>
      </c>
      <c r="N32" s="51">
        <f t="shared" si="14"/>
        <v>0.27</v>
      </c>
      <c r="O32" s="51">
        <f t="shared" si="15"/>
        <v>0.27</v>
      </c>
      <c r="P32" s="51">
        <f t="shared" si="16"/>
        <v>0.27</v>
      </c>
      <c r="R32" s="205"/>
    </row>
    <row r="33" spans="2:18" ht="12.75">
      <c r="B33" s="24" t="s">
        <v>430</v>
      </c>
      <c r="C33" s="10" t="s">
        <v>158</v>
      </c>
      <c r="D33" s="220">
        <v>1.5</v>
      </c>
      <c r="E33" s="220">
        <v>1.5</v>
      </c>
      <c r="F33" s="220">
        <v>1.5</v>
      </c>
      <c r="G33" s="220">
        <v>1.5</v>
      </c>
      <c r="H33" s="220">
        <v>1.5</v>
      </c>
      <c r="I33" s="220" t="s">
        <v>12</v>
      </c>
      <c r="J33" s="220">
        <v>1</v>
      </c>
      <c r="K33" s="6">
        <v>1</v>
      </c>
      <c r="L33" s="51">
        <f t="shared" si="12"/>
        <v>1.5</v>
      </c>
      <c r="M33" s="51">
        <f t="shared" si="13"/>
        <v>1.5</v>
      </c>
      <c r="N33" s="51">
        <f t="shared" si="14"/>
        <v>1.5</v>
      </c>
      <c r="O33" s="51">
        <f t="shared" si="15"/>
        <v>1.5</v>
      </c>
      <c r="P33" s="51">
        <f t="shared" si="16"/>
        <v>1.5</v>
      </c>
      <c r="R33" s="205"/>
    </row>
  </sheetData>
  <mergeCells count="23">
    <mergeCell ref="B11:K11"/>
    <mergeCell ref="B4:L4"/>
    <mergeCell ref="B5:B6"/>
    <mergeCell ref="C5:C6"/>
    <mergeCell ref="D5:F5"/>
    <mergeCell ref="G5:G6"/>
    <mergeCell ref="H5:H6"/>
    <mergeCell ref="I5:I6"/>
    <mergeCell ref="J5:L5"/>
    <mergeCell ref="B7:K7"/>
    <mergeCell ref="B1:L1"/>
    <mergeCell ref="D2:F2"/>
    <mergeCell ref="G2:G3"/>
    <mergeCell ref="H2:H3"/>
    <mergeCell ref="I2:I3"/>
    <mergeCell ref="J2:L2"/>
    <mergeCell ref="B23:P23"/>
    <mergeCell ref="B27:P27"/>
    <mergeCell ref="B20:P20"/>
    <mergeCell ref="B21:B22"/>
    <mergeCell ref="C21:C22"/>
    <mergeCell ref="D21:G21"/>
    <mergeCell ref="L21:O21"/>
  </mergeCells>
  <phoneticPr fontId="7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B11" sqref="B11"/>
    </sheetView>
  </sheetViews>
  <sheetFormatPr defaultRowHeight="15"/>
  <cols>
    <col min="1" max="1" width="4.85546875" customWidth="1"/>
    <col min="3" max="3" width="30.42578125" customWidth="1"/>
    <col min="4" max="6" width="9" style="265"/>
    <col min="8" max="8" width="9" style="265"/>
    <col min="10" max="10" width="9.42578125" style="265" bestFit="1" customWidth="1"/>
    <col min="11" max="12" width="9" style="265"/>
    <col min="13" max="13" width="3.42578125" customWidth="1"/>
    <col min="14" max="14" width="29.42578125" style="46" customWidth="1"/>
  </cols>
  <sheetData>
    <row r="1" spans="2:14">
      <c r="B1" s="390" t="s">
        <v>161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N1" s="204" t="s">
        <v>443</v>
      </c>
    </row>
    <row r="2" spans="2:14">
      <c r="B2" s="382" t="s">
        <v>0</v>
      </c>
      <c r="C2" s="382" t="s">
        <v>1</v>
      </c>
      <c r="D2" s="383" t="s">
        <v>2</v>
      </c>
      <c r="E2" s="383"/>
      <c r="F2" s="383"/>
      <c r="G2" s="382" t="s">
        <v>3</v>
      </c>
      <c r="H2" s="383" t="s">
        <v>4</v>
      </c>
      <c r="I2" s="391" t="s">
        <v>5</v>
      </c>
      <c r="J2" s="384" t="s">
        <v>6</v>
      </c>
      <c r="K2" s="384"/>
      <c r="L2" s="384"/>
      <c r="N2" s="205"/>
    </row>
    <row r="3" spans="2:14" ht="24.75" thickBot="1">
      <c r="B3" s="382"/>
      <c r="C3" s="382"/>
      <c r="D3" s="264" t="s">
        <v>162</v>
      </c>
      <c r="E3" s="264" t="s">
        <v>163</v>
      </c>
      <c r="F3" s="264" t="s">
        <v>176</v>
      </c>
      <c r="G3" s="382"/>
      <c r="H3" s="383"/>
      <c r="I3" s="391"/>
      <c r="J3" s="264" t="s">
        <v>162</v>
      </c>
      <c r="K3" s="264" t="s">
        <v>163</v>
      </c>
      <c r="L3" s="264" t="s">
        <v>176</v>
      </c>
      <c r="N3" s="205"/>
    </row>
    <row r="4" spans="2:14">
      <c r="B4" s="387" t="s">
        <v>7</v>
      </c>
      <c r="C4" s="387"/>
      <c r="D4" s="387"/>
      <c r="E4" s="387"/>
      <c r="F4" s="387"/>
      <c r="G4" s="387"/>
      <c r="H4" s="387"/>
      <c r="I4" s="387"/>
      <c r="J4" s="387"/>
      <c r="K4" s="387"/>
      <c r="L4" s="254"/>
      <c r="N4" s="205"/>
    </row>
    <row r="5" spans="2:14" ht="23.25">
      <c r="B5" s="8" t="s">
        <v>324</v>
      </c>
      <c r="C5" s="9" t="s">
        <v>8</v>
      </c>
      <c r="D5" s="220">
        <v>0.03</v>
      </c>
      <c r="E5" s="220">
        <v>0.03</v>
      </c>
      <c r="F5" s="220">
        <v>0.03</v>
      </c>
      <c r="G5" s="6" t="s">
        <v>9</v>
      </c>
      <c r="H5" s="220">
        <v>1.7320508075688772</v>
      </c>
      <c r="I5" s="6">
        <v>1</v>
      </c>
      <c r="J5" s="220">
        <f>D5/$H5</f>
        <v>1.7320508075688773E-2</v>
      </c>
      <c r="K5" s="220">
        <f t="shared" ref="K5:K16" si="0">E5/$H5</f>
        <v>1.7320508075688773E-2</v>
      </c>
      <c r="L5" s="220">
        <f t="shared" ref="L5:L16" si="1">F5/$H5</f>
        <v>1.7320508075688773E-2</v>
      </c>
      <c r="N5" s="205"/>
    </row>
    <row r="6" spans="2:14" ht="23.25">
      <c r="B6" s="8" t="s">
        <v>325</v>
      </c>
      <c r="C6" s="9" t="s">
        <v>10</v>
      </c>
      <c r="D6" s="220">
        <v>0</v>
      </c>
      <c r="E6" s="220">
        <v>0</v>
      </c>
      <c r="F6" s="220">
        <v>0</v>
      </c>
      <c r="G6" s="6" t="s">
        <v>9</v>
      </c>
      <c r="H6" s="220">
        <v>1.7320508075688772</v>
      </c>
      <c r="I6" s="6">
        <v>1</v>
      </c>
      <c r="J6" s="220">
        <f t="shared" ref="J6:J16" si="2">D6/$H6</f>
        <v>0</v>
      </c>
      <c r="K6" s="220">
        <f t="shared" si="0"/>
        <v>0</v>
      </c>
      <c r="L6" s="220">
        <f t="shared" si="1"/>
        <v>0</v>
      </c>
      <c r="N6" s="205"/>
    </row>
    <row r="7" spans="2:14">
      <c r="B7" s="8" t="s">
        <v>326</v>
      </c>
      <c r="C7" s="9" t="s">
        <v>11</v>
      </c>
      <c r="D7" s="220">
        <v>0.1</v>
      </c>
      <c r="E7" s="220">
        <v>0.1</v>
      </c>
      <c r="F7" s="220">
        <v>0.1</v>
      </c>
      <c r="G7" s="6" t="s">
        <v>12</v>
      </c>
      <c r="H7" s="220">
        <v>1</v>
      </c>
      <c r="I7" s="6">
        <v>1</v>
      </c>
      <c r="J7" s="220">
        <f t="shared" si="2"/>
        <v>0.1</v>
      </c>
      <c r="K7" s="220">
        <f t="shared" si="0"/>
        <v>0.1</v>
      </c>
      <c r="L7" s="220">
        <f t="shared" si="1"/>
        <v>0.1</v>
      </c>
      <c r="N7" s="205"/>
    </row>
    <row r="8" spans="2:14" ht="23.25">
      <c r="B8" s="8" t="s">
        <v>332</v>
      </c>
      <c r="C8" s="9" t="s">
        <v>13</v>
      </c>
      <c r="D8" s="220">
        <v>0.01</v>
      </c>
      <c r="E8" s="220">
        <v>0.01</v>
      </c>
      <c r="F8" s="220">
        <v>0.01</v>
      </c>
      <c r="G8" s="6" t="s">
        <v>9</v>
      </c>
      <c r="H8" s="220">
        <v>1.7320508075688772</v>
      </c>
      <c r="I8" s="6">
        <v>1</v>
      </c>
      <c r="J8" s="220">
        <f t="shared" si="2"/>
        <v>5.773502691896258E-3</v>
      </c>
      <c r="K8" s="220">
        <f t="shared" si="0"/>
        <v>5.773502691896258E-3</v>
      </c>
      <c r="L8" s="220">
        <f t="shared" si="1"/>
        <v>5.773502691896258E-3</v>
      </c>
      <c r="N8" s="205"/>
    </row>
    <row r="9" spans="2:14" ht="23.25">
      <c r="B9" s="8" t="s">
        <v>334</v>
      </c>
      <c r="C9" s="9" t="s">
        <v>14</v>
      </c>
      <c r="D9" s="220">
        <v>0</v>
      </c>
      <c r="E9" s="220">
        <v>0</v>
      </c>
      <c r="F9" s="220">
        <v>0</v>
      </c>
      <c r="G9" s="6" t="s">
        <v>9</v>
      </c>
      <c r="H9" s="220">
        <v>1.7320508075688772</v>
      </c>
      <c r="I9" s="6">
        <v>1</v>
      </c>
      <c r="J9" s="220">
        <f t="shared" si="2"/>
        <v>0</v>
      </c>
      <c r="K9" s="220">
        <f t="shared" si="0"/>
        <v>0</v>
      </c>
      <c r="L9" s="220">
        <f t="shared" si="1"/>
        <v>0</v>
      </c>
      <c r="N9" s="205"/>
    </row>
    <row r="10" spans="2:14">
      <c r="B10" s="8" t="s">
        <v>336</v>
      </c>
      <c r="C10" s="9" t="s">
        <v>15</v>
      </c>
      <c r="D10" s="220">
        <v>0.05</v>
      </c>
      <c r="E10" s="220">
        <v>0.05</v>
      </c>
      <c r="F10" s="220">
        <v>0.05</v>
      </c>
      <c r="G10" s="6" t="s">
        <v>12</v>
      </c>
      <c r="H10" s="220">
        <v>1</v>
      </c>
      <c r="I10" s="6">
        <v>1</v>
      </c>
      <c r="J10" s="220">
        <f t="shared" si="2"/>
        <v>0.05</v>
      </c>
      <c r="K10" s="220">
        <f t="shared" si="0"/>
        <v>0.05</v>
      </c>
      <c r="L10" s="220">
        <f t="shared" si="1"/>
        <v>0.05</v>
      </c>
      <c r="N10" s="205"/>
    </row>
    <row r="11" spans="2:14" ht="34.5">
      <c r="B11" s="122" t="str">
        <f>TE!A30</f>
        <v>C3-3</v>
      </c>
      <c r="C11" s="117" t="str">
        <f>TE!B30</f>
        <v>Transmitter mandatory spurious emissions - Conducted Uncertainty (minus miss match)</v>
      </c>
      <c r="D11" s="245">
        <f>TE!C30</f>
        <v>1</v>
      </c>
      <c r="E11" s="245">
        <f>TE!D30</f>
        <v>2</v>
      </c>
      <c r="F11" s="245">
        <f>TE!E30</f>
        <v>2</v>
      </c>
      <c r="G11" s="122" t="str">
        <f>TE!F30</f>
        <v>Gaussian</v>
      </c>
      <c r="H11" s="245">
        <f>TE!G30</f>
        <v>1</v>
      </c>
      <c r="I11" s="6">
        <v>1</v>
      </c>
      <c r="J11" s="220">
        <f t="shared" si="2"/>
        <v>1</v>
      </c>
      <c r="K11" s="220">
        <f t="shared" si="0"/>
        <v>2</v>
      </c>
      <c r="L11" s="220">
        <f t="shared" si="1"/>
        <v>2</v>
      </c>
      <c r="N11" s="205"/>
    </row>
    <row r="12" spans="2:14" ht="23.25">
      <c r="B12" s="8" t="s">
        <v>323</v>
      </c>
      <c r="C12" s="9" t="s">
        <v>16</v>
      </c>
      <c r="D12" s="220">
        <v>0.2</v>
      </c>
      <c r="E12" s="220">
        <v>0.45</v>
      </c>
      <c r="F12" s="220">
        <v>0.45</v>
      </c>
      <c r="G12" s="6" t="s">
        <v>17</v>
      </c>
      <c r="H12" s="220">
        <v>1.4142135623730951</v>
      </c>
      <c r="I12" s="6">
        <v>1</v>
      </c>
      <c r="J12" s="220">
        <f t="shared" si="2"/>
        <v>0.1414213562373095</v>
      </c>
      <c r="K12" s="220">
        <f t="shared" si="0"/>
        <v>0.31819805153394637</v>
      </c>
      <c r="L12" s="220">
        <f t="shared" si="1"/>
        <v>0.31819805153394637</v>
      </c>
      <c r="N12" s="205"/>
    </row>
    <row r="13" spans="2:14" ht="23.25">
      <c r="B13" s="8" t="s">
        <v>327</v>
      </c>
      <c r="C13" s="9" t="s">
        <v>88</v>
      </c>
      <c r="D13" s="220">
        <v>0.1</v>
      </c>
      <c r="E13" s="220">
        <v>0.1</v>
      </c>
      <c r="F13" s="220">
        <v>0.1</v>
      </c>
      <c r="G13" s="6" t="s">
        <v>9</v>
      </c>
      <c r="H13" s="220">
        <v>1.7320508075688772</v>
      </c>
      <c r="I13" s="6">
        <v>1</v>
      </c>
      <c r="J13" s="220">
        <f t="shared" si="2"/>
        <v>5.7735026918962581E-2</v>
      </c>
      <c r="K13" s="220">
        <f t="shared" si="0"/>
        <v>5.7735026918962581E-2</v>
      </c>
      <c r="L13" s="220">
        <f t="shared" si="1"/>
        <v>5.7735026918962581E-2</v>
      </c>
      <c r="N13" s="205"/>
    </row>
    <row r="14" spans="2:14" ht="23.25">
      <c r="B14" s="8" t="s">
        <v>341</v>
      </c>
      <c r="C14" s="9" t="s">
        <v>164</v>
      </c>
      <c r="D14" s="220">
        <v>0.1</v>
      </c>
      <c r="E14" s="220">
        <v>0.1</v>
      </c>
      <c r="F14" s="220">
        <v>0.1</v>
      </c>
      <c r="G14" s="6" t="s">
        <v>9</v>
      </c>
      <c r="H14" s="220">
        <v>1.7320508075688772</v>
      </c>
      <c r="I14" s="6">
        <v>1</v>
      </c>
      <c r="J14" s="220">
        <f t="shared" si="2"/>
        <v>5.7735026918962581E-2</v>
      </c>
      <c r="K14" s="220">
        <f t="shared" si="0"/>
        <v>5.7735026918962581E-2</v>
      </c>
      <c r="L14" s="220">
        <f t="shared" si="1"/>
        <v>5.7735026918962581E-2</v>
      </c>
      <c r="N14" s="205"/>
    </row>
    <row r="15" spans="2:14">
      <c r="B15" s="8" t="s">
        <v>342</v>
      </c>
      <c r="C15" s="9" t="s">
        <v>165</v>
      </c>
      <c r="D15" s="220">
        <v>0</v>
      </c>
      <c r="E15" s="220">
        <v>0</v>
      </c>
      <c r="F15" s="220">
        <v>0</v>
      </c>
      <c r="G15" s="6" t="s">
        <v>12</v>
      </c>
      <c r="H15" s="220">
        <v>1</v>
      </c>
      <c r="I15" s="6">
        <v>1</v>
      </c>
      <c r="J15" s="220">
        <f t="shared" si="2"/>
        <v>0</v>
      </c>
      <c r="K15" s="220">
        <f t="shared" si="0"/>
        <v>0</v>
      </c>
      <c r="L15" s="220">
        <f t="shared" si="1"/>
        <v>0</v>
      </c>
      <c r="N15" s="205"/>
    </row>
    <row r="16" spans="2:14">
      <c r="B16" s="8" t="s">
        <v>343</v>
      </c>
      <c r="C16" s="9" t="s">
        <v>150</v>
      </c>
      <c r="D16" s="220">
        <v>0.25</v>
      </c>
      <c r="E16" s="220">
        <v>0.25</v>
      </c>
      <c r="F16" s="220">
        <v>0.25</v>
      </c>
      <c r="G16" s="6" t="s">
        <v>12</v>
      </c>
      <c r="H16" s="220">
        <v>1</v>
      </c>
      <c r="I16" s="6">
        <v>1</v>
      </c>
      <c r="J16" s="220">
        <f t="shared" si="2"/>
        <v>0.25</v>
      </c>
      <c r="K16" s="220">
        <f t="shared" si="0"/>
        <v>0.25</v>
      </c>
      <c r="L16" s="220">
        <f t="shared" si="1"/>
        <v>0.25</v>
      </c>
      <c r="N16" s="205"/>
    </row>
    <row r="17" spans="2:14" ht="23.25">
      <c r="B17" s="102" t="s">
        <v>434</v>
      </c>
      <c r="C17" s="9" t="s">
        <v>419</v>
      </c>
      <c r="D17" s="220">
        <v>0.51</v>
      </c>
      <c r="E17" s="220">
        <v>0.51</v>
      </c>
      <c r="F17" s="220">
        <v>0.51</v>
      </c>
      <c r="G17" s="6" t="s">
        <v>12</v>
      </c>
      <c r="H17" s="220">
        <v>1</v>
      </c>
      <c r="I17" s="6">
        <v>1</v>
      </c>
      <c r="J17" s="220">
        <f t="shared" ref="J17" si="3">D17/$H17</f>
        <v>0.51</v>
      </c>
      <c r="K17" s="220">
        <f t="shared" ref="K17:K18" si="4">E17/$H17</f>
        <v>0.51</v>
      </c>
      <c r="L17" s="220">
        <f t="shared" ref="L17:L18" si="5">F17/$H17</f>
        <v>0.51</v>
      </c>
      <c r="N17" s="205"/>
    </row>
    <row r="18" spans="2:14">
      <c r="B18" s="198" t="s">
        <v>501</v>
      </c>
      <c r="C18" s="236" t="s">
        <v>502</v>
      </c>
      <c r="D18" s="220">
        <v>0.01</v>
      </c>
      <c r="E18" s="220">
        <v>0.01</v>
      </c>
      <c r="F18" s="220">
        <v>0.01</v>
      </c>
      <c r="G18" s="6" t="s">
        <v>12</v>
      </c>
      <c r="H18" s="220">
        <v>1</v>
      </c>
      <c r="I18" s="6">
        <v>1</v>
      </c>
      <c r="J18" s="220">
        <f t="shared" ref="J18" si="6">D18/$H18</f>
        <v>0.01</v>
      </c>
      <c r="K18" s="220">
        <f t="shared" si="4"/>
        <v>0.01</v>
      </c>
      <c r="L18" s="220">
        <f t="shared" si="5"/>
        <v>0.01</v>
      </c>
      <c r="N18" s="209"/>
    </row>
    <row r="19" spans="2:14">
      <c r="B19" s="387" t="s">
        <v>19</v>
      </c>
      <c r="C19" s="387"/>
      <c r="D19" s="387"/>
      <c r="E19" s="387"/>
      <c r="F19" s="387"/>
      <c r="G19" s="387"/>
      <c r="H19" s="387"/>
      <c r="I19" s="387"/>
      <c r="J19" s="387"/>
      <c r="K19" s="387"/>
      <c r="L19" s="254"/>
      <c r="N19" s="205"/>
    </row>
    <row r="20" spans="2:14" ht="34.5">
      <c r="B20" s="8" t="s">
        <v>328</v>
      </c>
      <c r="C20" s="9" t="s">
        <v>20</v>
      </c>
      <c r="D20" s="220">
        <v>0.05</v>
      </c>
      <c r="E20" s="220">
        <v>0.05</v>
      </c>
      <c r="F20" s="220">
        <v>0.05</v>
      </c>
      <c r="G20" s="6" t="s">
        <v>17</v>
      </c>
      <c r="H20" s="220">
        <v>1.4142135623730951</v>
      </c>
      <c r="I20" s="6">
        <v>1</v>
      </c>
      <c r="J20" s="220">
        <f t="shared" ref="J20:J32" si="7">D20/$H20</f>
        <v>3.5355339059327376E-2</v>
      </c>
      <c r="K20" s="220">
        <f t="shared" ref="K20:K32" si="8">E20/$H20</f>
        <v>3.5355339059327376E-2</v>
      </c>
      <c r="L20" s="220">
        <f t="shared" ref="L20:L32" si="9">F20/$H20</f>
        <v>3.5355339059327376E-2</v>
      </c>
      <c r="N20" s="205"/>
    </row>
    <row r="21" spans="2:14" ht="34.5">
      <c r="B21" s="8" t="s">
        <v>329</v>
      </c>
      <c r="C21" s="9" t="s">
        <v>21</v>
      </c>
      <c r="D21" s="220">
        <v>0.01</v>
      </c>
      <c r="E21" s="220">
        <v>0.01</v>
      </c>
      <c r="F21" s="220">
        <v>0.01</v>
      </c>
      <c r="G21" s="6" t="s">
        <v>9</v>
      </c>
      <c r="H21" s="220">
        <v>1.7320508075688772</v>
      </c>
      <c r="I21" s="6">
        <v>1</v>
      </c>
      <c r="J21" s="220">
        <f t="shared" si="7"/>
        <v>5.773502691896258E-3</v>
      </c>
      <c r="K21" s="220">
        <f t="shared" si="8"/>
        <v>5.773502691896258E-3</v>
      </c>
      <c r="L21" s="220">
        <f t="shared" si="9"/>
        <v>5.773502691896258E-3</v>
      </c>
      <c r="N21" s="205"/>
    </row>
    <row r="22" spans="2:14" ht="34.5">
      <c r="B22" s="8" t="s">
        <v>330</v>
      </c>
      <c r="C22" s="9" t="s">
        <v>22</v>
      </c>
      <c r="D22" s="220">
        <v>0.05</v>
      </c>
      <c r="E22" s="220">
        <v>0.05</v>
      </c>
      <c r="F22" s="220">
        <v>0.05</v>
      </c>
      <c r="G22" s="6" t="s">
        <v>17</v>
      </c>
      <c r="H22" s="220">
        <v>1.4142135623730951</v>
      </c>
      <c r="I22" s="6">
        <v>1</v>
      </c>
      <c r="J22" s="220">
        <f t="shared" si="7"/>
        <v>3.5355339059327376E-2</v>
      </c>
      <c r="K22" s="220">
        <f t="shared" si="8"/>
        <v>3.5355339059327376E-2</v>
      </c>
      <c r="L22" s="220">
        <f t="shared" si="9"/>
        <v>3.5355339059327376E-2</v>
      </c>
      <c r="N22" s="205"/>
    </row>
    <row r="23" spans="2:14">
      <c r="B23" s="8" t="s">
        <v>331</v>
      </c>
      <c r="C23" s="9" t="s">
        <v>11</v>
      </c>
      <c r="D23" s="220">
        <v>0.1</v>
      </c>
      <c r="E23" s="220">
        <v>0.1</v>
      </c>
      <c r="F23" s="220">
        <v>0.1</v>
      </c>
      <c r="G23" s="6" t="s">
        <v>12</v>
      </c>
      <c r="H23" s="220">
        <v>1</v>
      </c>
      <c r="I23" s="6">
        <v>1</v>
      </c>
      <c r="J23" s="220">
        <f t="shared" si="7"/>
        <v>0.1</v>
      </c>
      <c r="K23" s="220">
        <f t="shared" si="8"/>
        <v>0.1</v>
      </c>
      <c r="L23" s="220">
        <f t="shared" si="9"/>
        <v>0.1</v>
      </c>
      <c r="N23" s="205"/>
    </row>
    <row r="24" spans="2:14" ht="23.25">
      <c r="B24" s="8" t="s">
        <v>333</v>
      </c>
      <c r="C24" s="9" t="s">
        <v>23</v>
      </c>
      <c r="D24" s="220">
        <v>0.01</v>
      </c>
      <c r="E24" s="220">
        <v>0.01</v>
      </c>
      <c r="F24" s="220">
        <v>0.01</v>
      </c>
      <c r="G24" s="6" t="s">
        <v>9</v>
      </c>
      <c r="H24" s="220">
        <v>1.7320508075688772</v>
      </c>
      <c r="I24" s="6">
        <v>1</v>
      </c>
      <c r="J24" s="220">
        <f t="shared" si="7"/>
        <v>5.773502691896258E-3</v>
      </c>
      <c r="K24" s="220">
        <f t="shared" si="8"/>
        <v>5.773502691896258E-3</v>
      </c>
      <c r="L24" s="220">
        <f t="shared" si="9"/>
        <v>5.773502691896258E-3</v>
      </c>
      <c r="N24" s="205"/>
    </row>
    <row r="25" spans="2:14" ht="23.25">
      <c r="B25" s="8" t="s">
        <v>335</v>
      </c>
      <c r="C25" s="9" t="s">
        <v>24</v>
      </c>
      <c r="D25" s="220">
        <v>0</v>
      </c>
      <c r="E25" s="220">
        <v>0</v>
      </c>
      <c r="F25" s="220">
        <v>0</v>
      </c>
      <c r="G25" s="6" t="s">
        <v>9</v>
      </c>
      <c r="H25" s="220">
        <v>1.7320508075688772</v>
      </c>
      <c r="I25" s="6">
        <v>1</v>
      </c>
      <c r="J25" s="220">
        <f t="shared" si="7"/>
        <v>0</v>
      </c>
      <c r="K25" s="220">
        <f t="shared" si="8"/>
        <v>0</v>
      </c>
      <c r="L25" s="220">
        <f t="shared" si="9"/>
        <v>0</v>
      </c>
      <c r="N25" s="205"/>
    </row>
    <row r="26" spans="2:14">
      <c r="B26" s="8" t="s">
        <v>337</v>
      </c>
      <c r="C26" s="9" t="s">
        <v>15</v>
      </c>
      <c r="D26" s="220">
        <v>0.05</v>
      </c>
      <c r="E26" s="220">
        <v>0.05</v>
      </c>
      <c r="F26" s="220">
        <v>0.05</v>
      </c>
      <c r="G26" s="6" t="s">
        <v>12</v>
      </c>
      <c r="H26" s="220">
        <v>1</v>
      </c>
      <c r="I26" s="6">
        <v>1</v>
      </c>
      <c r="J26" s="220">
        <f t="shared" si="7"/>
        <v>0.05</v>
      </c>
      <c r="K26" s="220">
        <f t="shared" si="8"/>
        <v>0.05</v>
      </c>
      <c r="L26" s="220">
        <f t="shared" si="9"/>
        <v>0.05</v>
      </c>
      <c r="N26" s="205"/>
    </row>
    <row r="27" spans="2:14">
      <c r="B27" s="8" t="str">
        <f>TE!A7</f>
        <v>C1-3</v>
      </c>
      <c r="C27" s="8" t="str">
        <f>TE!B7</f>
        <v>Uncertainty of the network analyzer</v>
      </c>
      <c r="D27" s="221">
        <f>TE!C7</f>
        <v>0.13</v>
      </c>
      <c r="E27" s="221">
        <f>TE!D7</f>
        <v>0.2</v>
      </c>
      <c r="F27" s="221">
        <f>TE!E7</f>
        <v>0.2</v>
      </c>
      <c r="G27" s="8" t="str">
        <f>TE!F7</f>
        <v>Gaussian</v>
      </c>
      <c r="H27" s="221">
        <f>TE!G7</f>
        <v>1</v>
      </c>
      <c r="I27" s="6">
        <v>1</v>
      </c>
      <c r="J27" s="220">
        <f t="shared" si="7"/>
        <v>0.13</v>
      </c>
      <c r="K27" s="220">
        <f t="shared" si="8"/>
        <v>0.2</v>
      </c>
      <c r="L27" s="220">
        <f t="shared" si="9"/>
        <v>0.2</v>
      </c>
      <c r="N27" s="205"/>
    </row>
    <row r="28" spans="2:14" ht="23.25">
      <c r="B28" s="8" t="s">
        <v>338</v>
      </c>
      <c r="C28" s="9" t="s">
        <v>26</v>
      </c>
      <c r="D28" s="220">
        <v>0.05</v>
      </c>
      <c r="E28" s="220">
        <v>0.05</v>
      </c>
      <c r="F28" s="220">
        <v>0.05</v>
      </c>
      <c r="G28" s="6" t="s">
        <v>9</v>
      </c>
      <c r="H28" s="220">
        <v>1.7320508075688772</v>
      </c>
      <c r="I28" s="6">
        <v>1</v>
      </c>
      <c r="J28" s="220">
        <f t="shared" si="7"/>
        <v>2.8867513459481291E-2</v>
      </c>
      <c r="K28" s="220">
        <f t="shared" si="8"/>
        <v>2.8867513459481291E-2</v>
      </c>
      <c r="L28" s="220">
        <f t="shared" si="9"/>
        <v>2.8867513459481291E-2</v>
      </c>
      <c r="N28" s="205"/>
    </row>
    <row r="29" spans="2:14" ht="23.25">
      <c r="B29" s="8" t="s">
        <v>339</v>
      </c>
      <c r="C29" s="9" t="s">
        <v>27</v>
      </c>
      <c r="D29" s="220">
        <v>0.06</v>
      </c>
      <c r="E29" s="220">
        <v>0.06</v>
      </c>
      <c r="F29" s="220">
        <v>0.06</v>
      </c>
      <c r="G29" s="6" t="s">
        <v>12</v>
      </c>
      <c r="H29" s="220">
        <v>1</v>
      </c>
      <c r="I29" s="6">
        <v>1</v>
      </c>
      <c r="J29" s="220">
        <f t="shared" si="7"/>
        <v>0.06</v>
      </c>
      <c r="K29" s="220">
        <f t="shared" si="8"/>
        <v>0.06</v>
      </c>
      <c r="L29" s="220">
        <f t="shared" si="9"/>
        <v>0.06</v>
      </c>
      <c r="N29" s="205"/>
    </row>
    <row r="30" spans="2:14" ht="23.25">
      <c r="B30" s="8" t="s">
        <v>340</v>
      </c>
      <c r="C30" s="9" t="s">
        <v>28</v>
      </c>
      <c r="D30" s="220">
        <v>0.05</v>
      </c>
      <c r="E30" s="220">
        <v>0.05</v>
      </c>
      <c r="F30" s="220">
        <v>0.05</v>
      </c>
      <c r="G30" s="6" t="s">
        <v>9</v>
      </c>
      <c r="H30" s="220">
        <v>1.7320508075688772</v>
      </c>
      <c r="I30" s="6">
        <v>1</v>
      </c>
      <c r="J30" s="220">
        <f t="shared" si="7"/>
        <v>2.8867513459481291E-2</v>
      </c>
      <c r="K30" s="220">
        <f t="shared" si="8"/>
        <v>2.8867513459481291E-2</v>
      </c>
      <c r="L30" s="220">
        <f t="shared" si="9"/>
        <v>2.8867513459481291E-2</v>
      </c>
      <c r="N30" s="205"/>
    </row>
    <row r="31" spans="2:14" ht="23.25">
      <c r="B31" s="8" t="str">
        <f>TE!A8</f>
        <v>C1-4</v>
      </c>
      <c r="C31" s="69" t="str">
        <f>TE!B8</f>
        <v>Uncertainty of the absolute gain of the reference antenna</v>
      </c>
      <c r="D31" s="221">
        <f>TE!C8</f>
        <v>0.50229473419497439</v>
      </c>
      <c r="E31" s="221">
        <f>TE!D8</f>
        <v>0.4330127018922193</v>
      </c>
      <c r="F31" s="221">
        <f>TE!E8</f>
        <v>0.4330127018922193</v>
      </c>
      <c r="G31" s="8" t="str">
        <f>TE!F8</f>
        <v>Rectangular</v>
      </c>
      <c r="H31" s="221">
        <f>TE!G8</f>
        <v>1.7320508075688772</v>
      </c>
      <c r="I31" s="6">
        <v>1</v>
      </c>
      <c r="J31" s="220">
        <f t="shared" si="7"/>
        <v>0.28999999999999998</v>
      </c>
      <c r="K31" s="220">
        <f t="shared" si="8"/>
        <v>0.25</v>
      </c>
      <c r="L31" s="220">
        <f t="shared" si="9"/>
        <v>0.25</v>
      </c>
      <c r="N31" s="205"/>
    </row>
    <row r="32" spans="2:14" ht="23.25">
      <c r="B32" s="8" t="s">
        <v>344</v>
      </c>
      <c r="C32" s="9" t="s">
        <v>30</v>
      </c>
      <c r="D32" s="220">
        <v>0</v>
      </c>
      <c r="E32" s="220">
        <v>0</v>
      </c>
      <c r="F32" s="220">
        <v>0</v>
      </c>
      <c r="G32" s="6" t="s">
        <v>9</v>
      </c>
      <c r="H32" s="220">
        <v>1.7320508075688772</v>
      </c>
      <c r="I32" s="6">
        <v>1</v>
      </c>
      <c r="J32" s="220">
        <f t="shared" si="7"/>
        <v>0</v>
      </c>
      <c r="K32" s="220">
        <f t="shared" si="8"/>
        <v>0</v>
      </c>
      <c r="L32" s="220">
        <f t="shared" si="9"/>
        <v>0</v>
      </c>
      <c r="N32" s="205"/>
    </row>
    <row r="33" spans="14:14">
      <c r="N33" s="205"/>
    </row>
    <row r="34" spans="14:14">
      <c r="N34" s="205"/>
    </row>
    <row r="35" spans="14:14">
      <c r="N35" s="205"/>
    </row>
    <row r="36" spans="14:14">
      <c r="N36" s="205"/>
    </row>
    <row r="37" spans="14:14">
      <c r="N37" s="205"/>
    </row>
    <row r="38" spans="14:14">
      <c r="N38" s="205"/>
    </row>
    <row r="39" spans="14:14">
      <c r="N39" s="205"/>
    </row>
    <row r="40" spans="14:14">
      <c r="N40" s="205"/>
    </row>
    <row r="41" spans="14:14">
      <c r="N41" s="205"/>
    </row>
    <row r="42" spans="14:14">
      <c r="N42" s="205"/>
    </row>
    <row r="43" spans="14:14">
      <c r="N43" s="205"/>
    </row>
    <row r="44" spans="14:14">
      <c r="N44" s="205"/>
    </row>
    <row r="45" spans="14:14">
      <c r="N45" s="205"/>
    </row>
    <row r="46" spans="14:14">
      <c r="N46" s="205"/>
    </row>
    <row r="47" spans="14:14">
      <c r="N47" s="205"/>
    </row>
    <row r="48" spans="14:14">
      <c r="N48" s="205"/>
    </row>
    <row r="49" spans="14:14">
      <c r="N49" s="205"/>
    </row>
    <row r="50" spans="14:14">
      <c r="N50" s="205"/>
    </row>
    <row r="51" spans="14:14">
      <c r="N51" s="205"/>
    </row>
  </sheetData>
  <mergeCells count="10">
    <mergeCell ref="B4:K4"/>
    <mergeCell ref="B19:K19"/>
    <mergeCell ref="B1:L1"/>
    <mergeCell ref="B2:B3"/>
    <mergeCell ref="C2:C3"/>
    <mergeCell ref="D2:F2"/>
    <mergeCell ref="G2:G3"/>
    <mergeCell ref="H2:H3"/>
    <mergeCell ref="I2:I3"/>
    <mergeCell ref="J2:L2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Summary</vt:lpstr>
      <vt:lpstr>TE</vt:lpstr>
      <vt:lpstr>IA-Er</vt:lpstr>
      <vt:lpstr>CATR-Er</vt:lpstr>
      <vt:lpstr>NF-Er</vt:lpstr>
      <vt:lpstr>1D-Er</vt:lpstr>
      <vt:lpstr>PWS-Er</vt:lpstr>
      <vt:lpstr>Reverb-Er</vt:lpstr>
      <vt:lpstr>Gen-Er</vt:lpstr>
      <vt:lpstr>EIRP</vt:lpstr>
      <vt:lpstr>EIRP-Ex</vt:lpstr>
      <vt:lpstr>DL RS</vt:lpstr>
      <vt:lpstr>power dynamics</vt:lpstr>
      <vt:lpstr>EVM</vt:lpstr>
      <vt:lpstr>In-band TRP</vt:lpstr>
      <vt:lpstr>ACLR-abs</vt:lpstr>
      <vt:lpstr>ACLR-rel</vt:lpstr>
      <vt:lpstr>OBUE</vt:lpstr>
      <vt:lpstr>SEM</vt:lpstr>
      <vt:lpstr>OOB EM</vt:lpstr>
      <vt:lpstr>RX EM</vt:lpstr>
      <vt:lpstr>COEX EM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kybett</dc:creator>
  <cp:lastModifiedBy>Jose M. Fortes (R&amp;S)</cp:lastModifiedBy>
  <dcterms:created xsi:type="dcterms:W3CDTF">2018-05-02T08:54:26Z</dcterms:created>
  <dcterms:modified xsi:type="dcterms:W3CDTF">2020-10-23T21:50:17Z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(2)nlk92pUlz+1VP0X58kJFG3LBuk7eTCAWpJSZhGQA+cyWMgE9ywC769ai4g6a304fuU+hd/WN
0PHuy7irkptaeqLKO2hcqwFIPMG2b5TpLZy/ZGGyDEMQ6FCKWoXL4111EYeND9MB4XiakS8P
6n07LpXjQo2CX7He59lph7pzwmP87kDOBRgMAkgQ39AQzkxood5ZAJ8rManCtKgyG67sXM4Y
biJi13CbR54p4UAtC7</vt:lpwstr>
  </property>
  <property fmtid="{D5CDD505-2E9C-101B-9397-08002B2CF9AE}" pid="3" name="_2015_ms_pID_7253431">
    <vt:lpwstr>hmYgmqe9StGmRqYHYyGBIuSqe0OTGNc7cWWeqgNkrUNz0CeNUgv11p
nWPZkEpOe0O5WBGt3Kn6ImHoWhmwOJLtMh2mn0tuaJyLZWg9iXJvNXI7kSL4PbiOqWn8QEhR
bazpjFGqEhQu8lEWcB/C6r55V3gAhZExjpiaSVm6F6RPQcu73rH0GWiXAJ+M2RtfuFk=</vt:lpwstr>
  </property>
  <property fmtid="{D5CDD505-2E9C-101B-9397-08002B2CF9AE}" pid="4" name="_readonly">
    <vt:lpwstr/>
  </property>
  <property fmtid="{D5CDD505-2E9C-101B-9397-08002B2CF9AE}" pid="5" name="_change">
    <vt:lpwstr/>
  </property>
  <property fmtid="{D5CDD505-2E9C-101B-9397-08002B2CF9AE}" pid="6" name="_full-control">
    <vt:lpwstr/>
  </property>
  <property fmtid="{D5CDD505-2E9C-101B-9397-08002B2CF9AE}" pid="7" name="sflag">
    <vt:lpwstr>1598435190</vt:lpwstr>
  </property>
</Properties>
</file>