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30797\Desktop\RAN1meeting documents\96_Athens(2019_2)\draft\"/>
    </mc:Choice>
  </mc:AlternateContent>
  <xr:revisionPtr revIDLastSave="0" documentId="10_ncr:100000_{03900E63-A7E4-49D5-920A-E45F968A89FE}" xr6:coauthVersionLast="31" xr6:coauthVersionMax="36" xr10:uidLastSave="{00000000-0000-0000-0000-000000000000}"/>
  <bookViews>
    <workbookView xWindow="0" yWindow="0" windowWidth="20490" windowHeight="7455" xr2:uid="{00000000-000D-0000-FFFF-FFFF00000000}"/>
  </bookViews>
  <sheets>
    <sheet name="Version Control" sheetId="21" r:id="rId1"/>
    <sheet name="UL Scenario 1" sheetId="1" r:id="rId2"/>
    <sheet name="UL Scenario 2" sheetId="3" r:id="rId3"/>
    <sheet name="UL Scenario 3" sheetId="4" r:id="rId4"/>
    <sheet name="UL Scenario 4" sheetId="5" r:id="rId5"/>
    <sheet name="UL Scenario 5" sheetId="6" r:id="rId6"/>
    <sheet name="UL Scenario 6" sheetId="7" r:id="rId7"/>
    <sheet name="UL Scenario 7" sheetId="8" r:id="rId8"/>
    <sheet name="UL Scenario 8" sheetId="9" r:id="rId9"/>
    <sheet name="UL Scenario 9" sheetId="10" r:id="rId10"/>
    <sheet name="UL Scenario 10" sheetId="11" r:id="rId11"/>
    <sheet name="UL Scenario 11" sheetId="12" r:id="rId12"/>
    <sheet name="UL Scenario 12" sheetId="13" r:id="rId13"/>
    <sheet name="UL Scenario 13" sheetId="14" r:id="rId14"/>
    <sheet name="UL Scenario 14" sheetId="15" r:id="rId15"/>
    <sheet name="UL Scenario 15" sheetId="16" r:id="rId16"/>
    <sheet name="UL Scenario 16" sheetId="17" r:id="rId17"/>
    <sheet name="UL Scenario 17" sheetId="18" r:id="rId18"/>
    <sheet name="UL Scenario 18" sheetId="19" r:id="rId19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" i="13" l="1"/>
  <c r="J2" i="13"/>
  <c r="I2" i="13"/>
  <c r="K2" i="12"/>
  <c r="J2" i="12"/>
  <c r="I2" i="12"/>
  <c r="J2" i="11"/>
  <c r="I2" i="11"/>
  <c r="J2" i="10"/>
  <c r="I2" i="10"/>
  <c r="J2" i="9"/>
  <c r="I2" i="9"/>
  <c r="I2" i="8"/>
  <c r="E2" i="7"/>
  <c r="D2" i="7"/>
  <c r="E2" i="6"/>
  <c r="D2" i="6"/>
  <c r="K2" i="5"/>
  <c r="J2" i="5"/>
  <c r="I2" i="5"/>
  <c r="K2" i="4"/>
  <c r="J2" i="4"/>
  <c r="I2" i="4"/>
  <c r="E2" i="4"/>
  <c r="D2" i="4"/>
  <c r="K2" i="3"/>
  <c r="J2" i="3"/>
  <c r="I2" i="3"/>
  <c r="K2" i="1"/>
  <c r="J2" i="1"/>
  <c r="I2" i="1"/>
</calcChain>
</file>

<file path=xl/sharedStrings.xml><?xml version="1.0" encoding="utf-8"?>
<sst xmlns="http://schemas.openxmlformats.org/spreadsheetml/2006/main" count="395" uniqueCount="29">
  <si>
    <t>Company</t>
  </si>
  <si>
    <t>v00</t>
  </si>
  <si>
    <t>Date</t>
  </si>
  <si>
    <t>Version</t>
  </si>
  <si>
    <t>Reduction in UE's N2 (%)</t>
  </si>
  <si>
    <t>Supporting Cap3 for UL?</t>
  </si>
  <si>
    <t>Reduction in gNB's proc. Time (%) (N1+X)</t>
  </si>
  <si>
    <t>Reduction in gNB's proc. Time (%) (3/4*N1+X)</t>
  </si>
  <si>
    <t>Hw/HiSi</t>
  </si>
  <si>
    <t>v01</t>
  </si>
  <si>
    <t>HW/HiSi. Added Scen 1-12</t>
  </si>
  <si>
    <t>n.a.</t>
  </si>
  <si>
    <t>no</t>
  </si>
  <si>
    <t>No</t>
  </si>
  <si>
    <t>n..a.</t>
  </si>
  <si>
    <t>HW/HiSi</t>
  </si>
  <si>
    <t>not valid, because (N1=N2) &gt; 4.5</t>
  </si>
  <si>
    <t>not possible</t>
  </si>
  <si>
    <t>latency for 1tx under Rel. 15 N1/N2 &amp;1ms? (in ms)</t>
  </si>
  <si>
    <t>If more than 1ms, Rel. 16 N2 to complete 1tx in 1ms?</t>
  </si>
  <si>
    <t>If Rel. 16 N2 added, latency for 1tx? (in ms)</t>
  </si>
  <si>
    <t>latency for 2tx under Rel. 15 N1/N2 &amp;1ms? (in ms)</t>
  </si>
  <si>
    <t>If more than 1ms, Rel. 16 N2 to complete 2tx in 1ms?</t>
  </si>
  <si>
    <t>If Rel. 16 N2 added, latency  for 2tx? (in ms)</t>
  </si>
  <si>
    <t>Sharp</t>
    <phoneticPr fontId="4"/>
  </si>
  <si>
    <t>n.a.</t>
    <phoneticPr fontId="4"/>
  </si>
  <si>
    <t>0 (N1=4.5)</t>
    <phoneticPr fontId="4"/>
  </si>
  <si>
    <t>v02</t>
    <phoneticPr fontId="4"/>
  </si>
  <si>
    <t>Sharp Scen 1-18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</si>
</sst>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scheme val="minor"/>
    </font>
    <font>
      <b/>
      <sz val="11"/>
      <color theme="1"/>
      <name val="游ゴシック"/>
      <family val="2"/>
      <scheme val="minor"/>
    </font>
    <font>
      <b/>
      <sz val="12"/>
      <name val="游ゴシック"/>
      <family val="2"/>
      <scheme val="minor"/>
    </font>
    <font>
      <b/>
      <sz val="10"/>
      <name val="游ゴシック"/>
      <family val="2"/>
      <scheme val="minor"/>
    </font>
    <font>
      <sz val="6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"/>
  <sheetViews>
    <sheetView tabSelected="1" workbookViewId="0">
      <selection activeCell="A5" sqref="A5"/>
    </sheetView>
  </sheetViews>
  <sheetFormatPr defaultRowHeight="18.75" x14ac:dyDescent="0.4"/>
  <cols>
    <col min="1" max="1" width="19.25" customWidth="1"/>
    <col min="2" max="2" width="21.875" customWidth="1"/>
    <col min="3" max="3" width="21.25" customWidth="1"/>
  </cols>
  <sheetData>
    <row r="1" spans="1:3" x14ac:dyDescent="0.4">
      <c r="A1" s="1" t="s">
        <v>2</v>
      </c>
      <c r="B1" s="2" t="s">
        <v>3</v>
      </c>
      <c r="C1" s="2" t="s">
        <v>0</v>
      </c>
    </row>
    <row r="2" spans="1:3" x14ac:dyDescent="0.4">
      <c r="A2" s="3"/>
      <c r="B2" s="4" t="s">
        <v>1</v>
      </c>
      <c r="C2" s="4"/>
    </row>
    <row r="3" spans="1:3" x14ac:dyDescent="0.4">
      <c r="A3" s="3">
        <v>43515</v>
      </c>
      <c r="B3" s="4" t="s">
        <v>9</v>
      </c>
      <c r="C3" s="4" t="s">
        <v>10</v>
      </c>
    </row>
    <row r="4" spans="1:3" x14ac:dyDescent="0.4">
      <c r="A4" s="3">
        <v>43516</v>
      </c>
      <c r="B4" s="4" t="s">
        <v>27</v>
      </c>
      <c r="C4" s="4" t="s">
        <v>28</v>
      </c>
    </row>
    <row r="5" spans="1:3" x14ac:dyDescent="0.4">
      <c r="A5" s="3"/>
      <c r="B5" s="5"/>
      <c r="C5" s="5"/>
    </row>
  </sheetData>
  <phoneticPr fontId="4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3"/>
  <sheetViews>
    <sheetView workbookViewId="0">
      <selection activeCell="A4" sqref="A4"/>
    </sheetView>
  </sheetViews>
  <sheetFormatPr defaultRowHeight="18.75" x14ac:dyDescent="0.4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8" customFormat="1" ht="46.5" customHeight="1" x14ac:dyDescent="0.4">
      <c r="A1" s="6" t="s">
        <v>0</v>
      </c>
      <c r="B1" s="6" t="s">
        <v>18</v>
      </c>
      <c r="C1" s="6" t="s">
        <v>19</v>
      </c>
      <c r="D1" s="6" t="s">
        <v>20</v>
      </c>
      <c r="E1" s="6" t="s">
        <v>4</v>
      </c>
      <c r="F1" s="6" t="s">
        <v>6</v>
      </c>
      <c r="G1" s="6" t="s">
        <v>21</v>
      </c>
      <c r="H1" s="6" t="s">
        <v>22</v>
      </c>
      <c r="I1" s="6" t="s">
        <v>23</v>
      </c>
      <c r="J1" s="7" t="s">
        <v>4</v>
      </c>
      <c r="K1" s="7" t="s">
        <v>7</v>
      </c>
      <c r="L1" s="7" t="s">
        <v>5</v>
      </c>
    </row>
    <row r="2" spans="1:12" x14ac:dyDescent="0.4">
      <c r="A2" s="9" t="s">
        <v>15</v>
      </c>
      <c r="B2" s="9">
        <v>0.71</v>
      </c>
      <c r="C2" s="9" t="s">
        <v>11</v>
      </c>
      <c r="D2" s="9" t="s">
        <v>11</v>
      </c>
      <c r="E2" s="9" t="s">
        <v>11</v>
      </c>
      <c r="F2" s="9" t="s">
        <v>11</v>
      </c>
      <c r="G2" s="9" t="s">
        <v>12</v>
      </c>
      <c r="H2" s="11">
        <v>5</v>
      </c>
      <c r="I2" s="11">
        <f>(1.46-0.99)/1.46</f>
        <v>0.32191780821917809</v>
      </c>
      <c r="J2" s="11">
        <f>6/11*100</f>
        <v>54.54545454545454</v>
      </c>
      <c r="K2" s="11">
        <v>27.5</v>
      </c>
      <c r="L2" s="9" t="s">
        <v>13</v>
      </c>
    </row>
    <row r="3" spans="1:12" x14ac:dyDescent="0.4">
      <c r="A3" s="9" t="s">
        <v>24</v>
      </c>
      <c r="B3" s="9">
        <v>0.69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1.26</v>
      </c>
      <c r="H3" s="9">
        <v>5</v>
      </c>
      <c r="I3" s="9">
        <v>0.87</v>
      </c>
      <c r="J3" s="9">
        <v>54.55</v>
      </c>
      <c r="K3" s="9">
        <v>27.91</v>
      </c>
      <c r="L3" s="9"/>
    </row>
  </sheetData>
  <phoneticPr fontId="4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workbookViewId="0">
      <selection activeCell="A4" sqref="A4"/>
    </sheetView>
  </sheetViews>
  <sheetFormatPr defaultRowHeight="18.75" x14ac:dyDescent="0.4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8" customFormat="1" ht="46.5" customHeight="1" x14ac:dyDescent="0.4">
      <c r="A1" s="6" t="s">
        <v>0</v>
      </c>
      <c r="B1" s="6" t="s">
        <v>18</v>
      </c>
      <c r="C1" s="6" t="s">
        <v>19</v>
      </c>
      <c r="D1" s="6" t="s">
        <v>20</v>
      </c>
      <c r="E1" s="6" t="s">
        <v>4</v>
      </c>
      <c r="F1" s="6" t="s">
        <v>6</v>
      </c>
      <c r="G1" s="6" t="s">
        <v>21</v>
      </c>
      <c r="H1" s="6" t="s">
        <v>22</v>
      </c>
      <c r="I1" s="6" t="s">
        <v>23</v>
      </c>
      <c r="J1" s="7" t="s">
        <v>4</v>
      </c>
      <c r="K1" s="7" t="s">
        <v>7</v>
      </c>
      <c r="L1" s="7" t="s">
        <v>5</v>
      </c>
    </row>
    <row r="2" spans="1:12" x14ac:dyDescent="0.4">
      <c r="A2" s="9" t="s">
        <v>15</v>
      </c>
      <c r="B2" s="9">
        <v>0.71</v>
      </c>
      <c r="C2" s="9" t="s">
        <v>11</v>
      </c>
      <c r="D2" s="9" t="s">
        <v>11</v>
      </c>
      <c r="E2" s="9" t="s">
        <v>11</v>
      </c>
      <c r="F2" s="9" t="s">
        <v>11</v>
      </c>
      <c r="G2" s="9" t="s">
        <v>12</v>
      </c>
      <c r="H2" s="11">
        <v>5</v>
      </c>
      <c r="I2" s="11">
        <f>(1.46-0.99)/1.46</f>
        <v>0.32191780821917809</v>
      </c>
      <c r="J2" s="11">
        <f>6/11*100</f>
        <v>54.54545454545454</v>
      </c>
      <c r="K2" s="11">
        <v>27.5</v>
      </c>
      <c r="L2" s="9" t="s">
        <v>13</v>
      </c>
    </row>
    <row r="3" spans="1:12" x14ac:dyDescent="0.4">
      <c r="A3" s="9" t="s">
        <v>24</v>
      </c>
      <c r="B3" s="9">
        <v>0.69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1.22</v>
      </c>
      <c r="H3" s="9">
        <v>7</v>
      </c>
      <c r="I3" s="9">
        <v>1</v>
      </c>
      <c r="J3" s="9">
        <v>36.36</v>
      </c>
      <c r="K3" s="9">
        <v>13.95</v>
      </c>
      <c r="L3" s="9"/>
    </row>
  </sheetData>
  <phoneticPr fontId="4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workbookViewId="0">
      <selection activeCell="A4" sqref="A4"/>
    </sheetView>
  </sheetViews>
  <sheetFormatPr defaultRowHeight="18.75" x14ac:dyDescent="0.4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8" customFormat="1" ht="46.5" customHeight="1" x14ac:dyDescent="0.4">
      <c r="A1" s="6" t="s">
        <v>0</v>
      </c>
      <c r="B1" s="6" t="s">
        <v>18</v>
      </c>
      <c r="C1" s="6" t="s">
        <v>19</v>
      </c>
      <c r="D1" s="6" t="s">
        <v>20</v>
      </c>
      <c r="E1" s="6" t="s">
        <v>4</v>
      </c>
      <c r="F1" s="6" t="s">
        <v>6</v>
      </c>
      <c r="G1" s="6" t="s">
        <v>21</v>
      </c>
      <c r="H1" s="6" t="s">
        <v>22</v>
      </c>
      <c r="I1" s="6" t="s">
        <v>23</v>
      </c>
      <c r="J1" s="7" t="s">
        <v>4</v>
      </c>
      <c r="K1" s="7" t="s">
        <v>7</v>
      </c>
      <c r="L1" s="7" t="s">
        <v>5</v>
      </c>
    </row>
    <row r="2" spans="1:12" x14ac:dyDescent="0.4">
      <c r="A2" s="9" t="s">
        <v>15</v>
      </c>
      <c r="B2" s="9">
        <v>0.83</v>
      </c>
      <c r="C2" s="9" t="s">
        <v>11</v>
      </c>
      <c r="D2" s="9" t="s">
        <v>11</v>
      </c>
      <c r="E2" s="9" t="s">
        <v>11</v>
      </c>
      <c r="F2" s="9" t="s">
        <v>11</v>
      </c>
      <c r="G2" s="9" t="s">
        <v>12</v>
      </c>
      <c r="H2" s="11">
        <v>3</v>
      </c>
      <c r="I2" s="11">
        <f>(1.6-0.94)/1.6*100</f>
        <v>41.250000000000007</v>
      </c>
      <c r="J2" s="11">
        <f>8/11*100</f>
        <v>72.727272727272734</v>
      </c>
      <c r="K2" s="11">
        <f>(46+35)/2</f>
        <v>40.5</v>
      </c>
      <c r="L2" s="9" t="s">
        <v>13</v>
      </c>
    </row>
    <row r="3" spans="1:12" x14ac:dyDescent="0.4">
      <c r="A3" s="9" t="s">
        <v>24</v>
      </c>
      <c r="B3" s="9">
        <v>0.81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1.42</v>
      </c>
      <c r="H3" s="9">
        <v>3</v>
      </c>
      <c r="I3" s="9">
        <v>0.9</v>
      </c>
      <c r="J3" s="9">
        <v>72.73</v>
      </c>
      <c r="K3" s="9">
        <v>41.86</v>
      </c>
      <c r="L3" s="9"/>
    </row>
  </sheetData>
  <phoneticPr fontId="4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"/>
  <sheetViews>
    <sheetView workbookViewId="0">
      <selection activeCell="A4" sqref="A4"/>
    </sheetView>
  </sheetViews>
  <sheetFormatPr defaultRowHeight="18.75" x14ac:dyDescent="0.4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8" customFormat="1" ht="46.5" customHeight="1" x14ac:dyDescent="0.4">
      <c r="A1" s="6" t="s">
        <v>0</v>
      </c>
      <c r="B1" s="6" t="s">
        <v>18</v>
      </c>
      <c r="C1" s="6" t="s">
        <v>19</v>
      </c>
      <c r="D1" s="6" t="s">
        <v>20</v>
      </c>
      <c r="E1" s="6" t="s">
        <v>4</v>
      </c>
      <c r="F1" s="6" t="s">
        <v>6</v>
      </c>
      <c r="G1" s="6" t="s">
        <v>21</v>
      </c>
      <c r="H1" s="6" t="s">
        <v>22</v>
      </c>
      <c r="I1" s="6" t="s">
        <v>23</v>
      </c>
      <c r="J1" s="7" t="s">
        <v>4</v>
      </c>
      <c r="K1" s="7" t="s">
        <v>7</v>
      </c>
      <c r="L1" s="7" t="s">
        <v>5</v>
      </c>
    </row>
    <row r="2" spans="1:12" x14ac:dyDescent="0.4">
      <c r="A2" s="9" t="s">
        <v>15</v>
      </c>
      <c r="B2" s="9">
        <v>0.83</v>
      </c>
      <c r="C2" s="9" t="s">
        <v>11</v>
      </c>
      <c r="D2" s="9" t="s">
        <v>11</v>
      </c>
      <c r="E2" s="9" t="s">
        <v>11</v>
      </c>
      <c r="F2" s="9" t="s">
        <v>11</v>
      </c>
      <c r="G2" s="9" t="s">
        <v>12</v>
      </c>
      <c r="H2" s="11">
        <v>3</v>
      </c>
      <c r="I2" s="11">
        <f>(1.58-0.9)/1.58*100</f>
        <v>43.037974683544306</v>
      </c>
      <c r="J2" s="11">
        <f>8/11*100</f>
        <v>72.727272727272734</v>
      </c>
      <c r="K2" s="11">
        <f>(46+35)/2</f>
        <v>40.5</v>
      </c>
      <c r="L2" s="9" t="s">
        <v>13</v>
      </c>
    </row>
    <row r="3" spans="1:12" x14ac:dyDescent="0.4">
      <c r="A3" s="9" t="s">
        <v>24</v>
      </c>
      <c r="B3" s="9">
        <v>0.81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1.38</v>
      </c>
      <c r="H3" s="9">
        <v>4</v>
      </c>
      <c r="I3" s="9">
        <v>0.93</v>
      </c>
      <c r="J3" s="9">
        <v>63.64</v>
      </c>
      <c r="K3" s="9">
        <v>34.880000000000003</v>
      </c>
      <c r="L3" s="9"/>
    </row>
  </sheetData>
  <phoneticPr fontId="4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2"/>
  <sheetViews>
    <sheetView workbookViewId="0">
      <selection activeCell="A3" sqref="A3"/>
    </sheetView>
  </sheetViews>
  <sheetFormatPr defaultRowHeight="18.75" x14ac:dyDescent="0.4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8" customFormat="1" ht="46.5" customHeight="1" x14ac:dyDescent="0.4">
      <c r="A1" s="6" t="s">
        <v>0</v>
      </c>
      <c r="B1" s="6" t="s">
        <v>18</v>
      </c>
      <c r="C1" s="6" t="s">
        <v>19</v>
      </c>
      <c r="D1" s="6" t="s">
        <v>20</v>
      </c>
      <c r="E1" s="6" t="s">
        <v>4</v>
      </c>
      <c r="F1" s="6" t="s">
        <v>6</v>
      </c>
      <c r="G1" s="6" t="s">
        <v>21</v>
      </c>
      <c r="H1" s="6" t="s">
        <v>22</v>
      </c>
      <c r="I1" s="6" t="s">
        <v>23</v>
      </c>
      <c r="J1" s="7" t="s">
        <v>4</v>
      </c>
      <c r="K1" s="7" t="s">
        <v>7</v>
      </c>
      <c r="L1" s="7" t="s">
        <v>5</v>
      </c>
    </row>
    <row r="2" spans="1:12" x14ac:dyDescent="0.4">
      <c r="A2" s="9" t="s">
        <v>24</v>
      </c>
      <c r="B2" s="9">
        <v>0.79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1.42</v>
      </c>
      <c r="H2" s="9">
        <v>16</v>
      </c>
      <c r="I2" s="9">
        <v>0.99</v>
      </c>
      <c r="J2" s="9">
        <v>55.56</v>
      </c>
      <c r="K2" s="9">
        <v>13.04</v>
      </c>
      <c r="L2" s="9"/>
    </row>
  </sheetData>
  <phoneticPr fontId="4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2"/>
  <sheetViews>
    <sheetView workbookViewId="0">
      <selection activeCell="A3" sqref="A3"/>
    </sheetView>
  </sheetViews>
  <sheetFormatPr defaultRowHeight="18.75" x14ac:dyDescent="0.4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8" customFormat="1" ht="46.5" customHeight="1" x14ac:dyDescent="0.4">
      <c r="A1" s="6" t="s">
        <v>0</v>
      </c>
      <c r="B1" s="6" t="s">
        <v>18</v>
      </c>
      <c r="C1" s="6" t="s">
        <v>19</v>
      </c>
      <c r="D1" s="6" t="s">
        <v>20</v>
      </c>
      <c r="E1" s="6" t="s">
        <v>4</v>
      </c>
      <c r="F1" s="6" t="s">
        <v>6</v>
      </c>
      <c r="G1" s="6" t="s">
        <v>21</v>
      </c>
      <c r="H1" s="6" t="s">
        <v>22</v>
      </c>
      <c r="I1" s="6" t="s">
        <v>23</v>
      </c>
      <c r="J1" s="7" t="s">
        <v>4</v>
      </c>
      <c r="K1" s="7" t="s">
        <v>7</v>
      </c>
      <c r="L1" s="7" t="s">
        <v>5</v>
      </c>
    </row>
    <row r="2" spans="1:12" x14ac:dyDescent="0.4">
      <c r="A2" s="9" t="s">
        <v>24</v>
      </c>
      <c r="B2" s="9">
        <v>0.78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1.4</v>
      </c>
      <c r="H2" s="9">
        <v>16</v>
      </c>
      <c r="I2" s="9">
        <v>0.97</v>
      </c>
      <c r="J2" s="9">
        <v>55.56</v>
      </c>
      <c r="K2" s="9">
        <v>13.04</v>
      </c>
      <c r="L2" s="9"/>
    </row>
  </sheetData>
  <phoneticPr fontId="4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2"/>
  <sheetViews>
    <sheetView workbookViewId="0">
      <selection activeCell="A3" sqref="A3"/>
    </sheetView>
  </sheetViews>
  <sheetFormatPr defaultRowHeight="18.75" x14ac:dyDescent="0.4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8" customFormat="1" ht="46.5" customHeight="1" x14ac:dyDescent="0.4">
      <c r="A1" s="6" t="s">
        <v>0</v>
      </c>
      <c r="B1" s="6" t="s">
        <v>18</v>
      </c>
      <c r="C1" s="6" t="s">
        <v>19</v>
      </c>
      <c r="D1" s="6" t="s">
        <v>20</v>
      </c>
      <c r="E1" s="6" t="s">
        <v>4</v>
      </c>
      <c r="F1" s="6" t="s">
        <v>6</v>
      </c>
      <c r="G1" s="6" t="s">
        <v>21</v>
      </c>
      <c r="H1" s="6" t="s">
        <v>22</v>
      </c>
      <c r="I1" s="6" t="s">
        <v>23</v>
      </c>
      <c r="J1" s="7" t="s">
        <v>4</v>
      </c>
      <c r="K1" s="7" t="s">
        <v>7</v>
      </c>
      <c r="L1" s="7" t="s">
        <v>5</v>
      </c>
    </row>
    <row r="2" spans="1:12" x14ac:dyDescent="0.4">
      <c r="A2" s="9" t="s">
        <v>24</v>
      </c>
      <c r="B2" s="9">
        <v>0.81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1.44</v>
      </c>
      <c r="H2" s="9">
        <v>15</v>
      </c>
      <c r="I2" s="9">
        <v>1</v>
      </c>
      <c r="J2" s="9">
        <v>58.33</v>
      </c>
      <c r="K2" s="9">
        <v>16.3</v>
      </c>
      <c r="L2" s="9"/>
    </row>
  </sheetData>
  <phoneticPr fontId="4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2"/>
  <sheetViews>
    <sheetView workbookViewId="0">
      <selection activeCell="A3" sqref="A3"/>
    </sheetView>
  </sheetViews>
  <sheetFormatPr defaultRowHeight="18.75" x14ac:dyDescent="0.4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8" customFormat="1" ht="46.5" customHeight="1" x14ac:dyDescent="0.4">
      <c r="A1" s="6" t="s">
        <v>0</v>
      </c>
      <c r="B1" s="6" t="s">
        <v>18</v>
      </c>
      <c r="C1" s="6" t="s">
        <v>19</v>
      </c>
      <c r="D1" s="6" t="s">
        <v>20</v>
      </c>
      <c r="E1" s="6" t="s">
        <v>4</v>
      </c>
      <c r="F1" s="6" t="s">
        <v>6</v>
      </c>
      <c r="G1" s="6" t="s">
        <v>21</v>
      </c>
      <c r="H1" s="6" t="s">
        <v>22</v>
      </c>
      <c r="I1" s="6" t="s">
        <v>23</v>
      </c>
      <c r="J1" s="7" t="s">
        <v>4</v>
      </c>
      <c r="K1" s="7" t="s">
        <v>7</v>
      </c>
      <c r="L1" s="7" t="s">
        <v>5</v>
      </c>
    </row>
    <row r="2" spans="1:12" x14ac:dyDescent="0.4">
      <c r="A2" s="9" t="s">
        <v>24</v>
      </c>
      <c r="B2" s="9">
        <v>0.79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1.42</v>
      </c>
      <c r="H2" s="9">
        <v>15</v>
      </c>
      <c r="I2" s="9">
        <v>0.98</v>
      </c>
      <c r="J2" s="9">
        <v>58.33</v>
      </c>
      <c r="K2" s="9">
        <v>16.3</v>
      </c>
    </row>
  </sheetData>
  <phoneticPr fontId="4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2"/>
  <sheetViews>
    <sheetView workbookViewId="0">
      <selection activeCell="A3" sqref="A3"/>
    </sheetView>
  </sheetViews>
  <sheetFormatPr defaultRowHeight="18.75" x14ac:dyDescent="0.4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8" customFormat="1" ht="46.5" customHeight="1" x14ac:dyDescent="0.4">
      <c r="A1" s="6" t="s">
        <v>0</v>
      </c>
      <c r="B1" s="6" t="s">
        <v>18</v>
      </c>
      <c r="C1" s="6" t="s">
        <v>19</v>
      </c>
      <c r="D1" s="6" t="s">
        <v>20</v>
      </c>
      <c r="E1" s="6" t="s">
        <v>4</v>
      </c>
      <c r="F1" s="6" t="s">
        <v>6</v>
      </c>
      <c r="G1" s="6" t="s">
        <v>21</v>
      </c>
      <c r="H1" s="6" t="s">
        <v>22</v>
      </c>
      <c r="I1" s="6" t="s">
        <v>23</v>
      </c>
      <c r="J1" s="7" t="s">
        <v>4</v>
      </c>
      <c r="K1" s="7" t="s">
        <v>7</v>
      </c>
      <c r="L1" s="7" t="s">
        <v>5</v>
      </c>
    </row>
    <row r="2" spans="1:12" x14ac:dyDescent="0.4">
      <c r="A2" s="9" t="s">
        <v>24</v>
      </c>
      <c r="B2" s="9">
        <v>0.88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1.63</v>
      </c>
      <c r="H2" s="9">
        <v>13</v>
      </c>
      <c r="I2" s="9">
        <v>0.96</v>
      </c>
      <c r="J2" s="9">
        <v>63.89</v>
      </c>
      <c r="K2" s="9">
        <v>22.83</v>
      </c>
    </row>
  </sheetData>
  <phoneticPr fontId="4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2"/>
  <sheetViews>
    <sheetView workbookViewId="0">
      <selection activeCell="A3" sqref="A3"/>
    </sheetView>
  </sheetViews>
  <sheetFormatPr defaultRowHeight="18.75" x14ac:dyDescent="0.4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8" customFormat="1" ht="46.5" customHeight="1" x14ac:dyDescent="0.4">
      <c r="A1" s="6" t="s">
        <v>0</v>
      </c>
      <c r="B1" s="6" t="s">
        <v>18</v>
      </c>
      <c r="C1" s="6" t="s">
        <v>19</v>
      </c>
      <c r="D1" s="6" t="s">
        <v>20</v>
      </c>
      <c r="E1" s="6" t="s">
        <v>4</v>
      </c>
      <c r="F1" s="6" t="s">
        <v>6</v>
      </c>
      <c r="G1" s="6" t="s">
        <v>21</v>
      </c>
      <c r="H1" s="6" t="s">
        <v>22</v>
      </c>
      <c r="I1" s="6" t="s">
        <v>23</v>
      </c>
      <c r="J1" s="7" t="s">
        <v>4</v>
      </c>
      <c r="K1" s="7" t="s">
        <v>7</v>
      </c>
      <c r="L1" s="7" t="s">
        <v>5</v>
      </c>
    </row>
    <row r="2" spans="1:12" x14ac:dyDescent="0.4">
      <c r="A2" s="9" t="s">
        <v>24</v>
      </c>
      <c r="B2" s="9">
        <v>0.87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1.62</v>
      </c>
      <c r="H2" s="9">
        <v>14</v>
      </c>
      <c r="I2" s="9">
        <v>0.99</v>
      </c>
      <c r="J2" s="9">
        <v>61.11</v>
      </c>
      <c r="K2" s="9">
        <v>19.57</v>
      </c>
    </row>
  </sheetData>
  <phoneticPr fontId="4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"/>
  <sheetViews>
    <sheetView workbookViewId="0">
      <selection activeCell="A4" sqref="A4"/>
    </sheetView>
  </sheetViews>
  <sheetFormatPr defaultRowHeight="18.75" x14ac:dyDescent="0.4"/>
  <cols>
    <col min="1" max="1" width="15" customWidth="1"/>
    <col min="2" max="2" width="22.87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22.75" customWidth="1"/>
    <col min="8" max="8" width="24.125" customWidth="1"/>
    <col min="9" max="9" width="24.625" customWidth="1"/>
    <col min="10" max="10" width="16.875" customWidth="1"/>
    <col min="11" max="11" width="19.625" customWidth="1"/>
    <col min="12" max="12" width="23" customWidth="1"/>
  </cols>
  <sheetData>
    <row r="1" spans="1:12" s="8" customFormat="1" ht="72" customHeight="1" x14ac:dyDescent="0.4">
      <c r="A1" s="6" t="s">
        <v>0</v>
      </c>
      <c r="B1" s="6" t="s">
        <v>18</v>
      </c>
      <c r="C1" s="6" t="s">
        <v>19</v>
      </c>
      <c r="D1" s="6" t="s">
        <v>20</v>
      </c>
      <c r="E1" s="6" t="s">
        <v>4</v>
      </c>
      <c r="F1" s="6" t="s">
        <v>6</v>
      </c>
      <c r="G1" s="6" t="s">
        <v>21</v>
      </c>
      <c r="H1" s="6" t="s">
        <v>22</v>
      </c>
      <c r="I1" s="6" t="s">
        <v>23</v>
      </c>
      <c r="J1" s="7" t="s">
        <v>4</v>
      </c>
      <c r="K1" s="7" t="s">
        <v>7</v>
      </c>
      <c r="L1" s="7" t="s">
        <v>5</v>
      </c>
    </row>
    <row r="2" spans="1:12" x14ac:dyDescent="0.4">
      <c r="A2" s="9" t="s">
        <v>8</v>
      </c>
      <c r="B2" s="9">
        <v>0.87</v>
      </c>
      <c r="C2" s="9" t="s">
        <v>11</v>
      </c>
      <c r="D2" s="9" t="s">
        <v>11</v>
      </c>
      <c r="E2" s="9" t="s">
        <v>11</v>
      </c>
      <c r="F2" s="9" t="s">
        <v>11</v>
      </c>
      <c r="G2" s="9" t="s">
        <v>12</v>
      </c>
      <c r="H2" s="9">
        <v>1.5</v>
      </c>
      <c r="I2" s="9">
        <f>(1.65-0.99)/1.65*100</f>
        <v>40</v>
      </c>
      <c r="J2" s="10">
        <f>4/5.5*100</f>
        <v>72.727272727272734</v>
      </c>
      <c r="K2" s="9">
        <f>(46+35)/2</f>
        <v>40.5</v>
      </c>
      <c r="L2" s="9" t="s">
        <v>13</v>
      </c>
    </row>
    <row r="3" spans="1:12" x14ac:dyDescent="0.4">
      <c r="A3" s="9" t="s">
        <v>24</v>
      </c>
      <c r="B3" s="9">
        <v>0.83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1.47</v>
      </c>
      <c r="H3" s="9">
        <v>2</v>
      </c>
      <c r="I3" s="9">
        <v>0.93</v>
      </c>
      <c r="J3" s="9">
        <v>63.64</v>
      </c>
      <c r="K3" s="9">
        <v>34.880000000000003</v>
      </c>
      <c r="L3" s="9"/>
    </row>
  </sheetData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"/>
  <sheetViews>
    <sheetView workbookViewId="0">
      <selection activeCell="A4" sqref="A4"/>
    </sheetView>
  </sheetViews>
  <sheetFormatPr defaultRowHeight="18.75" x14ac:dyDescent="0.4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8" customFormat="1" ht="46.5" customHeight="1" x14ac:dyDescent="0.4">
      <c r="A1" s="6" t="s">
        <v>0</v>
      </c>
      <c r="B1" s="6" t="s">
        <v>18</v>
      </c>
      <c r="C1" s="6" t="s">
        <v>19</v>
      </c>
      <c r="D1" s="6" t="s">
        <v>20</v>
      </c>
      <c r="E1" s="6" t="s">
        <v>4</v>
      </c>
      <c r="F1" s="6" t="s">
        <v>6</v>
      </c>
      <c r="G1" s="6" t="s">
        <v>21</v>
      </c>
      <c r="H1" s="6" t="s">
        <v>22</v>
      </c>
      <c r="I1" s="6" t="s">
        <v>23</v>
      </c>
      <c r="J1" s="7" t="s">
        <v>4</v>
      </c>
      <c r="K1" s="7" t="s">
        <v>7</v>
      </c>
      <c r="L1" s="7" t="s">
        <v>5</v>
      </c>
    </row>
    <row r="2" spans="1:12" x14ac:dyDescent="0.4">
      <c r="A2" s="9" t="s">
        <v>8</v>
      </c>
      <c r="B2" s="11">
        <v>0.83</v>
      </c>
      <c r="C2" s="9" t="s">
        <v>11</v>
      </c>
      <c r="D2" s="9" t="s">
        <v>11</v>
      </c>
      <c r="E2" s="9" t="s">
        <v>11</v>
      </c>
      <c r="F2" s="9" t="s">
        <v>14</v>
      </c>
      <c r="G2" s="9" t="s">
        <v>12</v>
      </c>
      <c r="H2" s="9">
        <v>2</v>
      </c>
      <c r="I2" s="10">
        <f>(1.58-1)/1.58</f>
        <v>0.36708860759493672</v>
      </c>
      <c r="J2" s="10">
        <f>3.5/5.5*100</f>
        <v>63.636363636363633</v>
      </c>
      <c r="K2" s="10">
        <f>(38+29)/2</f>
        <v>33.5</v>
      </c>
      <c r="L2" s="9" t="s">
        <v>13</v>
      </c>
    </row>
    <row r="3" spans="1:12" x14ac:dyDescent="0.4">
      <c r="A3" s="9" t="s">
        <v>24</v>
      </c>
      <c r="B3" s="9">
        <v>0.79</v>
      </c>
      <c r="C3" s="9" t="s">
        <v>11</v>
      </c>
      <c r="D3" s="9" t="s">
        <v>11</v>
      </c>
      <c r="E3" s="9" t="s">
        <v>11</v>
      </c>
      <c r="F3" s="9" t="s">
        <v>25</v>
      </c>
      <c r="G3" s="9">
        <v>1.4</v>
      </c>
      <c r="H3" s="9">
        <v>3</v>
      </c>
      <c r="I3" s="9">
        <v>0.98</v>
      </c>
      <c r="J3" s="9">
        <v>45.45</v>
      </c>
      <c r="K3" s="9">
        <v>20.93</v>
      </c>
      <c r="L3" s="9"/>
    </row>
  </sheetData>
  <phoneticPr fontId="4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"/>
  <sheetViews>
    <sheetView workbookViewId="0">
      <selection activeCell="A4" sqref="A4"/>
    </sheetView>
  </sheetViews>
  <sheetFormatPr defaultRowHeight="18.75" x14ac:dyDescent="0.4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8" customFormat="1" ht="46.5" customHeight="1" x14ac:dyDescent="0.4">
      <c r="A1" s="6" t="s">
        <v>0</v>
      </c>
      <c r="B1" s="6" t="s">
        <v>18</v>
      </c>
      <c r="C1" s="6" t="s">
        <v>19</v>
      </c>
      <c r="D1" s="6" t="s">
        <v>20</v>
      </c>
      <c r="E1" s="6" t="s">
        <v>4</v>
      </c>
      <c r="F1" s="6" t="s">
        <v>6</v>
      </c>
      <c r="G1" s="6" t="s">
        <v>21</v>
      </c>
      <c r="H1" s="6" t="s">
        <v>22</v>
      </c>
      <c r="I1" s="6" t="s">
        <v>23</v>
      </c>
      <c r="J1" s="7" t="s">
        <v>4</v>
      </c>
      <c r="K1" s="7" t="s">
        <v>7</v>
      </c>
      <c r="L1" s="7" t="s">
        <v>5</v>
      </c>
    </row>
    <row r="2" spans="1:12" ht="37.5" x14ac:dyDescent="0.4">
      <c r="A2" s="9" t="s">
        <v>15</v>
      </c>
      <c r="B2" s="9" t="s">
        <v>12</v>
      </c>
      <c r="C2" s="9">
        <v>5</v>
      </c>
      <c r="D2" s="9">
        <f>(1.04-0.91)/1.04*100</f>
        <v>12.5</v>
      </c>
      <c r="E2" s="11">
        <f>0.5/5.5*100</f>
        <v>9.0909090909090917</v>
      </c>
      <c r="F2" s="12" t="s">
        <v>16</v>
      </c>
      <c r="G2" s="9" t="s">
        <v>12</v>
      </c>
      <c r="H2" s="11">
        <v>0.5</v>
      </c>
      <c r="I2" s="11">
        <f>(1.87-0.9)/1.87*100</f>
        <v>51.871657754010691</v>
      </c>
      <c r="J2" s="11">
        <f>5/5.5</f>
        <v>0.90909090909090906</v>
      </c>
      <c r="K2" s="11">
        <f>(62+47)/2</f>
        <v>54.5</v>
      </c>
      <c r="L2" s="9" t="s">
        <v>13</v>
      </c>
    </row>
    <row r="3" spans="1:12" x14ac:dyDescent="0.4">
      <c r="A3" s="9" t="s">
        <v>24</v>
      </c>
      <c r="B3" s="9">
        <v>1.01</v>
      </c>
      <c r="C3" s="9">
        <v>5</v>
      </c>
      <c r="D3" s="9">
        <v>0.87</v>
      </c>
      <c r="E3" s="9">
        <v>9.09</v>
      </c>
      <c r="F3" s="9" t="s">
        <v>26</v>
      </c>
      <c r="G3" s="9">
        <v>1.72</v>
      </c>
      <c r="H3" s="9">
        <v>1</v>
      </c>
      <c r="I3" s="9">
        <v>0.88</v>
      </c>
      <c r="J3" s="9">
        <v>81.819999999999993</v>
      </c>
      <c r="K3" s="9">
        <v>48.84</v>
      </c>
      <c r="L3" s="9"/>
    </row>
  </sheetData>
  <phoneticPr fontId="4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3"/>
  <sheetViews>
    <sheetView workbookViewId="0">
      <selection activeCell="A4" sqref="A4"/>
    </sheetView>
  </sheetViews>
  <sheetFormatPr defaultRowHeight="18.75" x14ac:dyDescent="0.4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8" customFormat="1" ht="46.5" customHeight="1" x14ac:dyDescent="0.4">
      <c r="A1" s="6" t="s">
        <v>0</v>
      </c>
      <c r="B1" s="6" t="s">
        <v>18</v>
      </c>
      <c r="C1" s="6" t="s">
        <v>19</v>
      </c>
      <c r="D1" s="6" t="s">
        <v>20</v>
      </c>
      <c r="E1" s="6" t="s">
        <v>4</v>
      </c>
      <c r="F1" s="6" t="s">
        <v>6</v>
      </c>
      <c r="G1" s="6" t="s">
        <v>21</v>
      </c>
      <c r="H1" s="6" t="s">
        <v>22</v>
      </c>
      <c r="I1" s="6" t="s">
        <v>23</v>
      </c>
      <c r="J1" s="7" t="s">
        <v>4</v>
      </c>
      <c r="K1" s="7" t="s">
        <v>7</v>
      </c>
      <c r="L1" s="7" t="s">
        <v>5</v>
      </c>
    </row>
    <row r="2" spans="1:12" x14ac:dyDescent="0.4">
      <c r="A2" s="9" t="s">
        <v>8</v>
      </c>
      <c r="B2" s="9">
        <v>0.97</v>
      </c>
      <c r="C2" s="9" t="s">
        <v>11</v>
      </c>
      <c r="D2" s="9" t="s">
        <v>11</v>
      </c>
      <c r="E2" s="9" t="s">
        <v>11</v>
      </c>
      <c r="F2" s="9" t="s">
        <v>11</v>
      </c>
      <c r="G2" s="9" t="s">
        <v>12</v>
      </c>
      <c r="H2" s="11">
        <v>0.5</v>
      </c>
      <c r="I2" s="11">
        <f>(1.97-0.99)/1.97</f>
        <v>0.49746192893401014</v>
      </c>
      <c r="J2" s="11">
        <f>5/5.5*100</f>
        <v>90.909090909090907</v>
      </c>
      <c r="K2" s="11">
        <f>(62+47)/2</f>
        <v>54.5</v>
      </c>
      <c r="L2" s="9" t="s">
        <v>13</v>
      </c>
    </row>
    <row r="3" spans="1:12" x14ac:dyDescent="0.4">
      <c r="A3" s="9" t="s">
        <v>24</v>
      </c>
      <c r="B3" s="9">
        <v>0.94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1.62</v>
      </c>
      <c r="H3" s="9">
        <v>1</v>
      </c>
      <c r="I3" s="9">
        <v>0.88</v>
      </c>
      <c r="J3" s="9">
        <v>81.819999999999993</v>
      </c>
      <c r="K3" s="9">
        <v>48.84</v>
      </c>
      <c r="L3" s="9"/>
    </row>
  </sheetData>
  <phoneticPr fontId="4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3"/>
  <sheetViews>
    <sheetView workbookViewId="0">
      <selection activeCell="A4" sqref="A4"/>
    </sheetView>
  </sheetViews>
  <sheetFormatPr defaultRowHeight="18.75" x14ac:dyDescent="0.4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8" customFormat="1" ht="46.5" customHeight="1" x14ac:dyDescent="0.4">
      <c r="A1" s="6" t="s">
        <v>0</v>
      </c>
      <c r="B1" s="6" t="s">
        <v>18</v>
      </c>
      <c r="C1" s="6" t="s">
        <v>19</v>
      </c>
      <c r="D1" s="6" t="s">
        <v>20</v>
      </c>
      <c r="E1" s="6" t="s">
        <v>4</v>
      </c>
      <c r="F1" s="6" t="s">
        <v>6</v>
      </c>
      <c r="G1" s="6" t="s">
        <v>21</v>
      </c>
      <c r="H1" s="6" t="s">
        <v>22</v>
      </c>
      <c r="I1" s="6" t="s">
        <v>23</v>
      </c>
      <c r="J1" s="7" t="s">
        <v>4</v>
      </c>
      <c r="K1" s="7" t="s">
        <v>7</v>
      </c>
      <c r="L1" s="7" t="s">
        <v>5</v>
      </c>
    </row>
    <row r="2" spans="1:12" x14ac:dyDescent="0.4">
      <c r="A2" s="9" t="s">
        <v>8</v>
      </c>
      <c r="B2" s="9" t="s">
        <v>12</v>
      </c>
      <c r="C2" s="9">
        <v>2</v>
      </c>
      <c r="D2" s="11">
        <f>(1.15-0.89)/1.15</f>
        <v>0.22608695652173905</v>
      </c>
      <c r="E2" s="11">
        <f>3.5/5.5*100</f>
        <v>63.636363636363633</v>
      </c>
      <c r="F2" s="11">
        <v>38</v>
      </c>
      <c r="G2" s="9" t="s">
        <v>12</v>
      </c>
      <c r="H2" s="9" t="s">
        <v>17</v>
      </c>
      <c r="I2" s="9" t="s">
        <v>11</v>
      </c>
      <c r="J2" s="9" t="s">
        <v>11</v>
      </c>
      <c r="K2" s="9" t="s">
        <v>11</v>
      </c>
      <c r="L2" s="9" t="s">
        <v>13</v>
      </c>
    </row>
    <row r="3" spans="1:12" x14ac:dyDescent="0.4">
      <c r="A3" s="9" t="s">
        <v>24</v>
      </c>
      <c r="B3" s="9">
        <v>1.1200000000000001</v>
      </c>
      <c r="C3" s="9">
        <v>2</v>
      </c>
      <c r="D3" s="9">
        <v>0.86</v>
      </c>
      <c r="E3" s="9">
        <v>63.64</v>
      </c>
      <c r="F3" s="9">
        <v>34.880000000000003</v>
      </c>
      <c r="G3" s="9">
        <v>1.97</v>
      </c>
      <c r="H3" s="9" t="s">
        <v>17</v>
      </c>
      <c r="I3" s="9" t="s">
        <v>11</v>
      </c>
      <c r="J3" s="9" t="s">
        <v>11</v>
      </c>
      <c r="K3" s="9" t="s">
        <v>11</v>
      </c>
      <c r="L3" s="9"/>
    </row>
  </sheetData>
  <phoneticPr fontId="4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3"/>
  <sheetViews>
    <sheetView workbookViewId="0">
      <selection activeCell="A4" sqref="A4"/>
    </sheetView>
  </sheetViews>
  <sheetFormatPr defaultRowHeight="18.75" x14ac:dyDescent="0.4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8" customFormat="1" ht="46.5" customHeight="1" x14ac:dyDescent="0.4">
      <c r="A1" s="6" t="s">
        <v>0</v>
      </c>
      <c r="B1" s="6" t="s">
        <v>18</v>
      </c>
      <c r="C1" s="6" t="s">
        <v>19</v>
      </c>
      <c r="D1" s="6" t="s">
        <v>20</v>
      </c>
      <c r="E1" s="6" t="s">
        <v>4</v>
      </c>
      <c r="F1" s="6" t="s">
        <v>6</v>
      </c>
      <c r="G1" s="6" t="s">
        <v>21</v>
      </c>
      <c r="H1" s="6" t="s">
        <v>22</v>
      </c>
      <c r="I1" s="6" t="s">
        <v>23</v>
      </c>
      <c r="J1" s="7" t="s">
        <v>4</v>
      </c>
      <c r="K1" s="7" t="s">
        <v>7</v>
      </c>
      <c r="L1" s="7" t="s">
        <v>5</v>
      </c>
    </row>
    <row r="2" spans="1:12" x14ac:dyDescent="0.4">
      <c r="A2" s="9" t="s">
        <v>8</v>
      </c>
      <c r="B2" s="9" t="s">
        <v>12</v>
      </c>
      <c r="C2" s="11">
        <v>3</v>
      </c>
      <c r="D2" s="11">
        <f>(1.15-0.98)/1.15*100</f>
        <v>14.782608695652169</v>
      </c>
      <c r="E2" s="11">
        <f>2.5/5.5*100</f>
        <v>45.454545454545453</v>
      </c>
      <c r="F2" s="11">
        <v>23</v>
      </c>
      <c r="G2" s="9" t="s">
        <v>12</v>
      </c>
      <c r="H2" s="9" t="s">
        <v>17</v>
      </c>
      <c r="I2" s="9" t="s">
        <v>11</v>
      </c>
      <c r="J2" s="9" t="s">
        <v>11</v>
      </c>
      <c r="K2" s="9" t="s">
        <v>11</v>
      </c>
      <c r="L2" s="9" t="s">
        <v>13</v>
      </c>
    </row>
    <row r="3" spans="1:12" x14ac:dyDescent="0.4">
      <c r="A3" s="9" t="s">
        <v>24</v>
      </c>
      <c r="B3" s="9">
        <v>1.1200000000000001</v>
      </c>
      <c r="C3" s="9">
        <v>3</v>
      </c>
      <c r="D3" s="9">
        <v>0.95</v>
      </c>
      <c r="E3" s="9">
        <v>45.45</v>
      </c>
      <c r="F3" s="9">
        <v>20.93</v>
      </c>
      <c r="G3" s="9">
        <v>1.9</v>
      </c>
      <c r="H3" s="9" t="s">
        <v>17</v>
      </c>
      <c r="I3" s="9" t="s">
        <v>11</v>
      </c>
      <c r="J3" s="9" t="s">
        <v>11</v>
      </c>
      <c r="K3" s="9" t="s">
        <v>11</v>
      </c>
      <c r="L3" s="9"/>
    </row>
  </sheetData>
  <phoneticPr fontId="4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3"/>
  <sheetViews>
    <sheetView workbookViewId="0">
      <selection activeCell="A4" sqref="A4"/>
    </sheetView>
  </sheetViews>
  <sheetFormatPr defaultRowHeight="18.75" x14ac:dyDescent="0.4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8" customFormat="1" ht="46.5" customHeight="1" x14ac:dyDescent="0.4">
      <c r="A1" s="6" t="s">
        <v>0</v>
      </c>
      <c r="B1" s="6" t="s">
        <v>18</v>
      </c>
      <c r="C1" s="6" t="s">
        <v>19</v>
      </c>
      <c r="D1" s="6" t="s">
        <v>20</v>
      </c>
      <c r="E1" s="6" t="s">
        <v>4</v>
      </c>
      <c r="F1" s="6" t="s">
        <v>6</v>
      </c>
      <c r="G1" s="6" t="s">
        <v>21</v>
      </c>
      <c r="H1" s="6" t="s">
        <v>22</v>
      </c>
      <c r="I1" s="6" t="s">
        <v>23</v>
      </c>
      <c r="J1" s="7" t="s">
        <v>4</v>
      </c>
      <c r="K1" s="7" t="s">
        <v>7</v>
      </c>
      <c r="L1" s="7" t="s">
        <v>5</v>
      </c>
    </row>
    <row r="2" spans="1:12" x14ac:dyDescent="0.4">
      <c r="A2" s="9" t="s">
        <v>8</v>
      </c>
      <c r="B2" s="11">
        <v>0.67</v>
      </c>
      <c r="C2" s="9" t="s">
        <v>11</v>
      </c>
      <c r="D2" s="9" t="s">
        <v>11</v>
      </c>
      <c r="E2" s="9" t="s">
        <v>11</v>
      </c>
      <c r="F2" s="9" t="s">
        <v>11</v>
      </c>
      <c r="G2" s="9" t="s">
        <v>12</v>
      </c>
      <c r="H2" s="11">
        <v>5.5</v>
      </c>
      <c r="I2" s="11">
        <f>(1.33-1)/1.33*100</f>
        <v>24.812030075187973</v>
      </c>
      <c r="J2" s="11">
        <v>50</v>
      </c>
      <c r="K2" s="11">
        <v>24</v>
      </c>
      <c r="L2" s="9" t="s">
        <v>13</v>
      </c>
    </row>
    <row r="3" spans="1:12" x14ac:dyDescent="0.4">
      <c r="A3" s="9" t="s">
        <v>24</v>
      </c>
      <c r="B3" s="9">
        <v>0.65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1.1499999999999999</v>
      </c>
      <c r="H3" s="9">
        <v>7</v>
      </c>
      <c r="I3" s="9">
        <v>0.96</v>
      </c>
      <c r="J3" s="9">
        <v>36.36</v>
      </c>
      <c r="K3" s="9">
        <v>13.95</v>
      </c>
      <c r="L3" s="9"/>
    </row>
  </sheetData>
  <phoneticPr fontId="4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3"/>
  <sheetViews>
    <sheetView workbookViewId="0">
      <selection activeCell="A4" sqref="A4"/>
    </sheetView>
  </sheetViews>
  <sheetFormatPr defaultRowHeight="18.75" x14ac:dyDescent="0.4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8" customFormat="1" ht="46.5" customHeight="1" x14ac:dyDescent="0.4">
      <c r="A1" s="6" t="s">
        <v>0</v>
      </c>
      <c r="B1" s="6" t="s">
        <v>18</v>
      </c>
      <c r="C1" s="6" t="s">
        <v>19</v>
      </c>
      <c r="D1" s="6" t="s">
        <v>20</v>
      </c>
      <c r="E1" s="6" t="s">
        <v>4</v>
      </c>
      <c r="F1" s="6" t="s">
        <v>6</v>
      </c>
      <c r="G1" s="6" t="s">
        <v>21</v>
      </c>
      <c r="H1" s="6" t="s">
        <v>22</v>
      </c>
      <c r="I1" s="6" t="s">
        <v>23</v>
      </c>
      <c r="J1" s="7" t="s">
        <v>4</v>
      </c>
      <c r="K1" s="7" t="s">
        <v>7</v>
      </c>
      <c r="L1" s="7" t="s">
        <v>5</v>
      </c>
    </row>
    <row r="2" spans="1:12" x14ac:dyDescent="0.4">
      <c r="A2" s="9" t="s">
        <v>8</v>
      </c>
      <c r="B2" s="9">
        <v>0.63</v>
      </c>
      <c r="C2" s="9" t="s">
        <v>11</v>
      </c>
      <c r="D2" s="9" t="s">
        <v>11</v>
      </c>
      <c r="E2" s="9" t="s">
        <v>11</v>
      </c>
      <c r="F2" s="9" t="s">
        <v>11</v>
      </c>
      <c r="G2" s="9" t="s">
        <v>12</v>
      </c>
      <c r="H2" s="11">
        <v>6.5</v>
      </c>
      <c r="I2" s="11">
        <f>(1.31-1)/1.31*100</f>
        <v>23.664122137404583</v>
      </c>
      <c r="J2" s="11">
        <f>4.5/11*100</f>
        <v>40.909090909090914</v>
      </c>
      <c r="K2" s="9">
        <v>17</v>
      </c>
      <c r="L2" s="9" t="s">
        <v>12</v>
      </c>
    </row>
    <row r="3" spans="1:12" x14ac:dyDescent="0.4">
      <c r="A3" s="9" t="s">
        <v>24</v>
      </c>
      <c r="B3" s="9">
        <v>0.62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1.1200000000000001</v>
      </c>
      <c r="H3" s="9">
        <v>8</v>
      </c>
      <c r="I3" s="9">
        <v>1</v>
      </c>
      <c r="J3" s="9">
        <v>27.27</v>
      </c>
      <c r="K3" s="9">
        <v>6.98</v>
      </c>
      <c r="L3" s="9"/>
    </row>
  </sheetData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19</vt:i4>
      </vt:variant>
    </vt:vector>
  </HeadingPairs>
  <TitlesOfParts>
    <vt:vector size="19" baseType="lpstr">
      <vt:lpstr>Version Control</vt:lpstr>
      <vt:lpstr>UL Scenario 1</vt:lpstr>
      <vt:lpstr>UL Scenario 2</vt:lpstr>
      <vt:lpstr>UL Scenario 3</vt:lpstr>
      <vt:lpstr>UL Scenario 4</vt:lpstr>
      <vt:lpstr>UL Scenario 5</vt:lpstr>
      <vt:lpstr>UL Scenario 6</vt:lpstr>
      <vt:lpstr>UL Scenario 7</vt:lpstr>
      <vt:lpstr>UL Scenario 8</vt:lpstr>
      <vt:lpstr>UL Scenario 9</vt:lpstr>
      <vt:lpstr>UL Scenario 10</vt:lpstr>
      <vt:lpstr>UL Scenario 11</vt:lpstr>
      <vt:lpstr>UL Scenario 12</vt:lpstr>
      <vt:lpstr>UL Scenario 13</vt:lpstr>
      <vt:lpstr>UL Scenario 14</vt:lpstr>
      <vt:lpstr>UL Scenario 15</vt:lpstr>
      <vt:lpstr>UL Scenario 16</vt:lpstr>
      <vt:lpstr>UL Scenario 17</vt:lpstr>
      <vt:lpstr>UL Scenario 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Qualcomm User</dc:creator>
  <cp:lastModifiedBy>H. Takahashi</cp:lastModifiedBy>
  <dcterms:created xsi:type="dcterms:W3CDTF">2019-02-18T06:05:45Z</dcterms:created>
  <dcterms:modified xsi:type="dcterms:W3CDTF">2019-02-20T11:32:49Z</dcterms:modified>
</cp:coreProperties>
</file>