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80" windowHeight="10368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  <sheet name="UL Scenario 21" sheetId="26" r:id="rId22"/>
    <sheet name="UL Scenario 22" sheetId="27" r:id="rId23"/>
    <sheet name="UL Scenario 23" sheetId="28" r:id="rId24"/>
    <sheet name="UL Scenario 24" sheetId="29" r:id="rId25"/>
    <sheet name="UL Scenario 25" sheetId="30" r:id="rId26"/>
    <sheet name="UL Scenario 26" sheetId="31" r:id="rId27"/>
  </sheets>
  <calcPr calcId="145621"/>
</workbook>
</file>

<file path=xl/calcChain.xml><?xml version="1.0" encoding="utf-8"?>
<calcChain xmlns="http://schemas.openxmlformats.org/spreadsheetml/2006/main">
  <c r="K5" i="19" l="1"/>
  <c r="J5" i="19"/>
  <c r="K4" i="19"/>
  <c r="J4" i="19"/>
  <c r="K4" i="18"/>
  <c r="J4" i="18"/>
  <c r="J5" i="17"/>
  <c r="J4" i="17"/>
  <c r="K4" i="16"/>
  <c r="J4" i="16"/>
  <c r="J5" i="15"/>
  <c r="J4" i="15"/>
  <c r="J4" i="14"/>
  <c r="K9" i="13"/>
  <c r="J9" i="13"/>
  <c r="K8" i="13"/>
  <c r="J8" i="13"/>
  <c r="J7" i="13"/>
  <c r="J4" i="13"/>
  <c r="J2" i="13"/>
  <c r="K9" i="12"/>
  <c r="J9" i="12"/>
  <c r="K8" i="12"/>
  <c r="J8" i="12"/>
  <c r="J7" i="12"/>
  <c r="J4" i="12"/>
  <c r="J2" i="12"/>
  <c r="J9" i="11"/>
  <c r="J7" i="11"/>
  <c r="J4" i="11"/>
  <c r="J9" i="10"/>
  <c r="K8" i="10"/>
  <c r="J8" i="10"/>
  <c r="J7" i="10"/>
  <c r="J4" i="10"/>
  <c r="K9" i="5"/>
  <c r="J9" i="5"/>
  <c r="K8" i="5"/>
  <c r="J8" i="5"/>
  <c r="J4" i="5"/>
  <c r="J2" i="5"/>
  <c r="K9" i="4"/>
  <c r="J9" i="4"/>
  <c r="K8" i="4"/>
  <c r="J8" i="4"/>
  <c r="J4" i="4"/>
  <c r="J2" i="4"/>
  <c r="J9" i="3"/>
  <c r="J8" i="3"/>
  <c r="J2" i="3"/>
  <c r="K9" i="1"/>
  <c r="J9" i="1"/>
  <c r="K8" i="1"/>
  <c r="J8" i="1"/>
  <c r="J2" i="1"/>
</calcChain>
</file>

<file path=xl/sharedStrings.xml><?xml version="1.0" encoding="utf-8"?>
<sst xmlns="http://schemas.openxmlformats.org/spreadsheetml/2006/main" count="1541" uniqueCount="106">
  <si>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</si>
  <si>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</si>
  <si>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</si>
  <si>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</si>
  <si>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</si>
  <si>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</si>
  <si>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</si>
  <si>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</si>
  <si>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</si>
  <si>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</si>
  <si>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</si>
  <si>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</si>
  <si>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</si>
  <si>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</si>
  <si>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</si>
  <si>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</si>
  <si>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</si>
  <si>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</si>
  <si>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</si>
  <si>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</si>
  <si>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</si>
  <si>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</si>
  <si>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</si>
  <si>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</si>
  <si>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</si>
  <si>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</si>
  <si>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</si>
  <si>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</si>
  <si>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</si>
  <si>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</si>
  <si>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</si>
  <si>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</si>
  <si>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</si>
  <si>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</si>
  <si>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</si>
  <si>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</si>
  <si>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</si>
  <si>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</si>
  <si>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</si>
  <si>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</si>
  <si>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</si>
  <si>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</si>
  <si>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</si>
  <si>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</si>
  <si>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</si>
  <si>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</si>
  <si>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</si>
  <si>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</si>
  <si>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</si>
  <si>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</si>
  <si>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</si>
  <si>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t>not valid, because (N2=N1) &gt; 4.5</t>
  </si>
  <si>
    <t>0 (N1=4.5)</t>
  </si>
  <si>
    <t>vivo</t>
  </si>
  <si>
    <t>0 (N2=N1=5)</t>
  </si>
  <si>
    <t>ZTE</t>
  </si>
  <si>
    <t>HW/HiSi</t>
  </si>
  <si>
    <t>not possible</t>
  </si>
  <si>
    <t>no</t>
  </si>
  <si>
    <t>na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</si>
  <si>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</si>
  <si>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</si>
  <si>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</si>
  <si>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</si>
  <si>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</si>
  <si>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</si>
  <si>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</si>
  <si>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</si>
  <si>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</si>
  <si>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</si>
  <si>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</si>
  <si>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</si>
  <si>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</si>
  <si>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</si>
  <si>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</si>
  <si>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</si>
  <si>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</si>
  <si>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</si>
  <si>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Assumptions differences comparted to UL scenario 8</t>
  </si>
  <si>
    <r>
      <t>v</t>
    </r>
    <r>
      <rPr>
        <b/>
        <sz val="10"/>
        <rFont val="等线"/>
        <family val="3"/>
        <charset val="129"/>
        <scheme val="minor"/>
      </rPr>
      <t>13</t>
    </r>
    <phoneticPr fontId="10" type="noConversion"/>
  </si>
  <si>
    <r>
      <t>S</t>
    </r>
    <r>
      <rPr>
        <b/>
        <sz val="10"/>
        <rFont val="等线"/>
        <family val="3"/>
        <charset val="129"/>
        <scheme val="minor"/>
      </rPr>
      <t>amsung Scen 1-12</t>
    </r>
    <phoneticPr fontId="10" type="noConversion"/>
  </si>
  <si>
    <r>
      <t>S</t>
    </r>
    <r>
      <rPr>
        <sz val="11"/>
        <color theme="1"/>
        <rFont val="等线"/>
        <family val="3"/>
        <charset val="129"/>
        <scheme val="minor"/>
      </rPr>
      <t>amsung</t>
    </r>
    <phoneticPr fontId="10" type="noConversion"/>
  </si>
  <si>
    <t>NO</t>
    <phoneticPr fontId="13" type="noConversion"/>
  </si>
  <si>
    <t>NO</t>
    <phoneticPr fontId="13" type="noConversion"/>
  </si>
  <si>
    <t>Impossible</t>
    <phoneticPr fontId="13" type="noConversion"/>
  </si>
  <si>
    <t>NO</t>
    <phoneticPr fontId="13" type="noConversion"/>
  </si>
  <si>
    <t>v14</t>
    <phoneticPr fontId="10" type="noConversion"/>
  </si>
  <si>
    <r>
      <t>D</t>
    </r>
    <r>
      <rPr>
        <b/>
        <sz val="10"/>
        <rFont val="等线"/>
        <family val="3"/>
        <charset val="134"/>
        <scheme val="minor"/>
      </rPr>
      <t>OCOMO Scenario 21-26 (new)</t>
    </r>
    <phoneticPr fontId="10" type="noConversion"/>
  </si>
  <si>
    <r>
      <t>D</t>
    </r>
    <r>
      <rPr>
        <sz val="11"/>
        <color theme="1"/>
        <rFont val="等线"/>
        <family val="3"/>
        <charset val="134"/>
        <scheme val="minor"/>
      </rPr>
      <t>OCOMO</t>
    </r>
    <phoneticPr fontId="16" type="noConversion"/>
  </si>
  <si>
    <t>Note: UL scenario 20 is the same as UL scenario 8 except the following</t>
    <phoneticPr fontId="10" type="noConversion"/>
  </si>
  <si>
    <r>
      <t>n</t>
    </r>
    <r>
      <rPr>
        <sz val="11"/>
        <color theme="1"/>
        <rFont val="等线"/>
        <family val="3"/>
        <charset val="134"/>
        <scheme val="minor"/>
      </rPr>
      <t>.a</t>
    </r>
    <phoneticPr fontId="16" type="noConversion"/>
  </si>
  <si>
    <t>n.a</t>
    <phoneticPr fontId="16" type="noConversion"/>
  </si>
  <si>
    <t>Note: UL scenario 21 is the same as UL scenario 2 except that the TDD UL/DL configuration {SU}, S={D10, G2, U2} is assumed.</t>
    <phoneticPr fontId="16" type="noConversion"/>
  </si>
  <si>
    <r>
      <t>Note: UL scenario 2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 xml:space="preserve"> is the same as UL scenario </t>
    </r>
    <r>
      <rPr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 except that the TDD UL/DL configuration {SU}, S={D10, G2, U2} is assumed.</t>
    </r>
    <phoneticPr fontId="16" type="noConversion"/>
  </si>
  <si>
    <r>
      <t>Note: UL scenario 2</t>
    </r>
    <r>
      <rPr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 xml:space="preserve"> is the same as UL scenario </t>
    </r>
    <r>
      <rPr>
        <sz val="11"/>
        <color theme="1"/>
        <rFont val="等线"/>
        <family val="3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 xml:space="preserve"> except that the TDD UL/DL configuration {SU}, S={D10, G2, U2} is assumed.</t>
    </r>
    <phoneticPr fontId="16" type="noConversion"/>
  </si>
  <si>
    <r>
      <t>Note: UL scenario 2</t>
    </r>
    <r>
      <rPr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 is the same as UL scenario </t>
    </r>
    <r>
      <rPr>
        <sz val="11"/>
        <color theme="1"/>
        <rFont val="等线"/>
        <family val="3"/>
        <charset val="134"/>
        <scheme val="minor"/>
      </rPr>
      <t>14</t>
    </r>
    <r>
      <rPr>
        <sz val="11"/>
        <color theme="1"/>
        <rFont val="等线"/>
        <charset val="134"/>
        <scheme val="minor"/>
      </rPr>
      <t xml:space="preserve"> except that the TDD UL/DL configuration {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charset val="134"/>
        <scheme val="minor"/>
      </rPr>
      <t>SUU}, S={D10, G2, U2} is assumed.</t>
    </r>
    <phoneticPr fontId="16" type="noConversion"/>
  </si>
  <si>
    <r>
      <t>Note: UL scenario 2</t>
    </r>
    <r>
      <rPr>
        <sz val="11"/>
        <color theme="1"/>
        <rFont val="等线"/>
        <family val="3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 xml:space="preserve"> is the same as UL scenario 1</t>
    </r>
    <r>
      <rPr>
        <sz val="11"/>
        <color theme="1"/>
        <rFont val="等线"/>
        <family val="3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 xml:space="preserve"> except that the TDD UL/DL configuration {DSUU}, S={D10, G2, U2} is assumed.</t>
    </r>
    <phoneticPr fontId="16" type="noConversion"/>
  </si>
  <si>
    <t>Note: UL scenario 26 is the same as UL scenario 18 except that the TDD UL/DL configuration {DSUU}, S={D10, G2, U2} is assumed.</t>
    <phoneticPr fontId="16" type="noConversion"/>
  </si>
  <si>
    <t>DOCOMO</t>
    <phoneticPr fontId="16" type="noConversion"/>
  </si>
  <si>
    <t>n.a.</t>
    <phoneticPr fontId="16" type="noConversion"/>
  </si>
  <si>
    <t>v15</t>
    <phoneticPr fontId="10" type="noConversion"/>
  </si>
  <si>
    <t>OPPO Scen 1-6</t>
    <phoneticPr fontId="10" type="noConversion"/>
  </si>
  <si>
    <t>OPPO</t>
    <phoneticPr fontId="17"/>
  </si>
  <si>
    <t>OPPO</t>
    <phoneticPr fontId="17"/>
  </si>
  <si>
    <t>OPPO</t>
    <phoneticPr fontId="17"/>
  </si>
  <si>
    <t>OPPO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</si>
</sst>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);[Red]\(0.00\)"/>
  </numFmts>
  <fonts count="18" x14ac:knownFonts="1">
    <font>
      <sz val="11"/>
      <color theme="1"/>
      <name val="等线"/>
      <charset val="134"/>
      <scheme val="minor"/>
    </font>
    <font>
      <b/>
      <sz val="12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0"/>
      <name val="等线"/>
      <family val="2"/>
      <scheme val="minor"/>
    </font>
    <font>
      <b/>
      <sz val="11"/>
      <name val="等线"/>
      <family val="2"/>
      <scheme val="minor"/>
    </font>
    <font>
      <sz val="11"/>
      <color theme="1"/>
      <name val="等线"/>
      <family val="3"/>
      <charset val="129"/>
      <scheme val="minor"/>
    </font>
    <font>
      <sz val="11"/>
      <color theme="1"/>
      <name val="等线"/>
      <family val="3"/>
      <charset val="129"/>
      <scheme val="minor"/>
    </font>
    <font>
      <sz val="8"/>
      <name val="等线"/>
      <family val="3"/>
      <charset val="129"/>
      <scheme val="minor"/>
    </font>
    <font>
      <b/>
      <sz val="10"/>
      <name val="等线"/>
      <family val="3"/>
      <charset val="129"/>
      <scheme val="minor"/>
    </font>
    <font>
      <sz val="10"/>
      <color theme="1"/>
      <name val="等线"/>
      <family val="2"/>
      <charset val="129"/>
      <scheme val="minor"/>
    </font>
    <font>
      <sz val="8"/>
      <name val="等线"/>
      <family val="2"/>
      <charset val="129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6"/>
      <name val="等线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28" sqref="B28"/>
    </sheetView>
  </sheetViews>
  <sheetFormatPr defaultColWidth="9" defaultRowHeight="13.8" x14ac:dyDescent="0.25"/>
  <cols>
    <col min="1" max="1" width="19.21875" customWidth="1"/>
    <col min="2" max="2" width="21.88671875" customWidth="1"/>
    <col min="3" max="3" width="26.109375" customWidth="1"/>
  </cols>
  <sheetData>
    <row r="1" spans="1:3" x14ac:dyDescent="0.25">
      <c r="A1" s="29" t="s">
        <v>0</v>
      </c>
      <c r="B1" s="30" t="s">
        <v>1</v>
      </c>
      <c r="C1" s="30" t="s">
        <v>2</v>
      </c>
    </row>
    <row r="2" spans="1:3" x14ac:dyDescent="0.25">
      <c r="A2" s="31"/>
      <c r="B2" s="32" t="s">
        <v>3</v>
      </c>
      <c r="C2" s="32"/>
    </row>
    <row r="3" spans="1:3" x14ac:dyDescent="0.25">
      <c r="A3" s="31">
        <v>43515</v>
      </c>
      <c r="B3" s="32" t="s">
        <v>4</v>
      </c>
      <c r="C3" s="32" t="s">
        <v>5</v>
      </c>
    </row>
    <row r="4" spans="1:3" x14ac:dyDescent="0.25">
      <c r="A4" s="31">
        <v>43516</v>
      </c>
      <c r="B4" s="32" t="s">
        <v>6</v>
      </c>
      <c r="C4" s="32" t="s">
        <v>7</v>
      </c>
    </row>
    <row r="5" spans="1:3" x14ac:dyDescent="0.25">
      <c r="A5" s="31">
        <v>43516</v>
      </c>
      <c r="B5" s="33" t="s">
        <v>8</v>
      </c>
      <c r="C5" s="33" t="s">
        <v>9</v>
      </c>
    </row>
    <row r="6" spans="1:3" x14ac:dyDescent="0.25">
      <c r="A6" s="34">
        <v>43517</v>
      </c>
      <c r="B6" s="34" t="s">
        <v>10</v>
      </c>
      <c r="C6" s="34" t="s">
        <v>11</v>
      </c>
    </row>
    <row r="7" spans="1:3" x14ac:dyDescent="0.25">
      <c r="A7" s="31">
        <v>43517</v>
      </c>
      <c r="B7" s="32" t="s">
        <v>12</v>
      </c>
      <c r="C7" s="32" t="s">
        <v>13</v>
      </c>
    </row>
    <row r="8" spans="1:3" ht="26.4" x14ac:dyDescent="0.25">
      <c r="A8" s="31">
        <v>43517</v>
      </c>
      <c r="B8" s="32" t="s">
        <v>14</v>
      </c>
      <c r="C8" s="35" t="s">
        <v>15</v>
      </c>
    </row>
    <row r="9" spans="1:3" x14ac:dyDescent="0.25">
      <c r="A9" s="31">
        <v>43517</v>
      </c>
      <c r="B9" s="32" t="s">
        <v>16</v>
      </c>
      <c r="C9" s="36" t="s">
        <v>17</v>
      </c>
    </row>
    <row r="10" spans="1:3" x14ac:dyDescent="0.25">
      <c r="A10" s="31">
        <v>43517</v>
      </c>
      <c r="B10" s="32" t="s">
        <v>18</v>
      </c>
      <c r="C10" s="32" t="s">
        <v>19</v>
      </c>
    </row>
    <row r="11" spans="1:3" x14ac:dyDescent="0.25">
      <c r="A11" s="31">
        <v>43517</v>
      </c>
      <c r="B11" s="32" t="s">
        <v>20</v>
      </c>
      <c r="C11" s="32" t="s">
        <v>21</v>
      </c>
    </row>
    <row r="12" spans="1:3" x14ac:dyDescent="0.25">
      <c r="A12" s="31">
        <v>43518</v>
      </c>
      <c r="B12" s="32" t="s">
        <v>22</v>
      </c>
      <c r="C12" s="32" t="s">
        <v>23</v>
      </c>
    </row>
    <row r="13" spans="1:3" x14ac:dyDescent="0.25">
      <c r="A13" s="31">
        <v>43518</v>
      </c>
      <c r="B13" s="32" t="s">
        <v>24</v>
      </c>
      <c r="C13" s="32" t="s">
        <v>25</v>
      </c>
    </row>
    <row r="14" spans="1:3" x14ac:dyDescent="0.25">
      <c r="A14" s="31">
        <v>43518</v>
      </c>
      <c r="B14" s="32" t="s">
        <v>26</v>
      </c>
      <c r="C14" s="32" t="s">
        <v>27</v>
      </c>
    </row>
    <row r="15" spans="1:3" x14ac:dyDescent="0.25">
      <c r="A15" s="31">
        <v>43518</v>
      </c>
      <c r="B15" s="37" t="s">
        <v>79</v>
      </c>
      <c r="C15" s="37" t="s">
        <v>80</v>
      </c>
    </row>
    <row r="16" spans="1:3" x14ac:dyDescent="0.25">
      <c r="A16" s="31">
        <v>43518</v>
      </c>
      <c r="B16" s="31" t="s">
        <v>86</v>
      </c>
      <c r="C16" s="31" t="s">
        <v>87</v>
      </c>
    </row>
    <row r="17" spans="1:3" x14ac:dyDescent="0.25">
      <c r="A17" s="31">
        <v>43518</v>
      </c>
      <c r="B17" s="37" t="s">
        <v>100</v>
      </c>
      <c r="C17" s="37" t="s">
        <v>101</v>
      </c>
    </row>
  </sheetData>
  <phoneticPr fontId="10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C26" sqref="C26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1.04</v>
      </c>
      <c r="H2" s="17">
        <v>4</v>
      </c>
      <c r="I2" s="17">
        <v>0.89</v>
      </c>
      <c r="J2" s="17">
        <f>1.5/5.5*100</f>
        <v>27.27272727272727</v>
      </c>
      <c r="K2" s="17">
        <v>7</v>
      </c>
      <c r="L2" s="2" t="s">
        <v>40</v>
      </c>
    </row>
    <row r="3" spans="1:12" x14ac:dyDescent="0.25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 x14ac:dyDescent="0.25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1.1399999999999999</v>
      </c>
      <c r="H4" s="2">
        <v>4</v>
      </c>
      <c r="I4" s="2">
        <v>0.96</v>
      </c>
      <c r="J4" s="15">
        <v>0.2727</v>
      </c>
      <c r="K4" s="15">
        <v>6.9800000000000001E-2</v>
      </c>
      <c r="L4" s="2" t="s">
        <v>43</v>
      </c>
    </row>
    <row r="5" spans="1:12" x14ac:dyDescent="0.25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1.07</v>
      </c>
      <c r="H5" s="2">
        <v>4</v>
      </c>
      <c r="I5" s="2">
        <v>0.89</v>
      </c>
      <c r="J5" s="15">
        <v>0.2727</v>
      </c>
      <c r="K5" s="15">
        <v>6.9800000000000001E-2</v>
      </c>
    </row>
    <row r="6" spans="1:12" x14ac:dyDescent="0.25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1.04</v>
      </c>
      <c r="H6" s="2">
        <v>4</v>
      </c>
      <c r="I6" s="2">
        <v>0.88</v>
      </c>
      <c r="J6" s="15">
        <v>0.27272727272727298</v>
      </c>
      <c r="K6" s="15">
        <v>6.9767441860465101E-2</v>
      </c>
      <c r="L6" s="2" t="s">
        <v>43</v>
      </c>
    </row>
    <row r="7" spans="1:12" s="2" customFormat="1" x14ac:dyDescent="0.25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1.1071</v>
      </c>
      <c r="H7" s="2">
        <v>4</v>
      </c>
      <c r="I7" s="2">
        <v>0.85709999999999997</v>
      </c>
      <c r="J7" s="15">
        <v>0.2727</v>
      </c>
      <c r="K7" s="15">
        <v>6.9767441860465101E-2</v>
      </c>
      <c r="L7" s="2" t="s">
        <v>43</v>
      </c>
    </row>
    <row r="8" spans="1:12" x14ac:dyDescent="0.25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1.07</v>
      </c>
      <c r="H8" s="24">
        <v>4</v>
      </c>
      <c r="I8" s="2">
        <v>0.93</v>
      </c>
      <c r="J8" s="17">
        <f>(5.5-H8)/5.5*100</f>
        <v>27.27272727272727</v>
      </c>
      <c r="K8" s="17">
        <f>((3/4*4.5+2)-(3/4*H8+2))/(3/4*4.5+2)*100</f>
        <v>6.9767441860465116</v>
      </c>
      <c r="L8" s="2" t="s">
        <v>43</v>
      </c>
    </row>
    <row r="9" spans="1:12" x14ac:dyDescent="0.25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4</v>
      </c>
      <c r="I9" s="2">
        <v>1</v>
      </c>
      <c r="J9" s="17">
        <f>(5.5-H9)/5.5*100</f>
        <v>27.27272727272727</v>
      </c>
      <c r="K9" s="17">
        <f>((3/4*4.5+2)-(3/4*H9+2))/(3/4*4.5+2)*100</f>
        <v>6.9767441860465116</v>
      </c>
      <c r="L9" s="2" t="s">
        <v>40</v>
      </c>
    </row>
    <row r="10" spans="1:12" s="2" customFormat="1" x14ac:dyDescent="0.25">
      <c r="A10" s="2" t="s">
        <v>50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1.07</v>
      </c>
      <c r="H10" s="2">
        <v>4</v>
      </c>
      <c r="I10" s="2">
        <v>0.93</v>
      </c>
      <c r="J10" s="15">
        <v>0.2727</v>
      </c>
      <c r="K10" s="15">
        <v>6.9800000000000001E-2</v>
      </c>
      <c r="L10" s="2" t="s">
        <v>43</v>
      </c>
    </row>
    <row r="11" spans="1:12" x14ac:dyDescent="0.25">
      <c r="A11" s="38" t="s">
        <v>81</v>
      </c>
      <c r="B11" s="39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1.071</v>
      </c>
      <c r="H11" s="39">
        <v>4</v>
      </c>
      <c r="I11" s="39">
        <v>0.85699999999999998</v>
      </c>
      <c r="J11" s="39">
        <v>27.2</v>
      </c>
      <c r="K11" s="39">
        <v>7</v>
      </c>
      <c r="L11" s="40" t="s">
        <v>82</v>
      </c>
    </row>
    <row r="12" spans="1:12" x14ac:dyDescent="0.25">
      <c r="A12" s="2" t="s">
        <v>102</v>
      </c>
      <c r="B12" s="2">
        <v>0.46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1.1100000000000001</v>
      </c>
      <c r="H12" s="45">
        <v>4</v>
      </c>
      <c r="I12" s="2">
        <v>0.86</v>
      </c>
      <c r="J12" s="2">
        <v>27.27</v>
      </c>
      <c r="K12" s="2">
        <v>6.98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C23" sqref="C23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ht="27.6" x14ac:dyDescent="0.25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1.01</v>
      </c>
      <c r="H2" s="27">
        <v>5</v>
      </c>
      <c r="I2" s="27">
        <v>0.95</v>
      </c>
      <c r="J2" s="27">
        <f>0.5/5.5*100</f>
        <v>9.0909090909090917</v>
      </c>
      <c r="K2" s="28" t="s">
        <v>51</v>
      </c>
      <c r="L2" s="2" t="s">
        <v>40</v>
      </c>
    </row>
    <row r="3" spans="1:12" x14ac:dyDescent="0.25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1.04</v>
      </c>
      <c r="H3" s="2">
        <v>5</v>
      </c>
      <c r="I3" s="2">
        <v>0.96</v>
      </c>
      <c r="J3" s="2">
        <v>9.09</v>
      </c>
      <c r="K3" s="2" t="s">
        <v>52</v>
      </c>
      <c r="L3" s="2"/>
    </row>
    <row r="4" spans="1:12" x14ac:dyDescent="0.25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1.1100000000000001</v>
      </c>
      <c r="H4" s="2">
        <v>4</v>
      </c>
      <c r="I4" s="2">
        <v>0.89</v>
      </c>
      <c r="J4" s="15">
        <v>0.2727</v>
      </c>
      <c r="K4" s="15">
        <v>6.9800000000000001E-2</v>
      </c>
      <c r="L4" s="2" t="s">
        <v>43</v>
      </c>
    </row>
    <row r="5" spans="1:12" x14ac:dyDescent="0.25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1.04</v>
      </c>
      <c r="H5" s="2">
        <v>4.5</v>
      </c>
      <c r="I5" s="2">
        <v>0.95</v>
      </c>
      <c r="J5" s="15">
        <v>0.18179999999999999</v>
      </c>
      <c r="K5" s="15">
        <v>0</v>
      </c>
    </row>
    <row r="6" spans="1:12" x14ac:dyDescent="0.25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1.01</v>
      </c>
      <c r="H6" s="2">
        <v>4</v>
      </c>
      <c r="I6" s="2">
        <v>0.81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25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1.0357000000000001</v>
      </c>
      <c r="H7" s="2">
        <v>4</v>
      </c>
      <c r="I7" s="2">
        <v>0.85709999999999997</v>
      </c>
      <c r="J7" s="26">
        <v>0.27272727272727298</v>
      </c>
      <c r="K7" s="26">
        <v>6.9767441860465101E-2</v>
      </c>
      <c r="L7" s="2" t="s">
        <v>43</v>
      </c>
    </row>
    <row r="8" spans="1:12" ht="27.6" x14ac:dyDescent="0.25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5</v>
      </c>
      <c r="I8" s="2">
        <v>0.96</v>
      </c>
      <c r="J8" s="17">
        <f t="shared" ref="J8:J9" si="0">(5.5-H8)/5.5*100</f>
        <v>9.0909090909090917</v>
      </c>
      <c r="K8" s="20" t="s">
        <v>51</v>
      </c>
      <c r="L8" s="2" t="s">
        <v>43</v>
      </c>
    </row>
    <row r="9" spans="1:12" x14ac:dyDescent="0.25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1.1299999999999999</v>
      </c>
      <c r="H9" s="2">
        <v>4.5</v>
      </c>
      <c r="I9" s="2">
        <v>0.93</v>
      </c>
      <c r="J9" s="17">
        <f t="shared" si="0"/>
        <v>18.181818181818183</v>
      </c>
      <c r="K9" s="2" t="s">
        <v>39</v>
      </c>
      <c r="L9" s="2" t="s">
        <v>40</v>
      </c>
    </row>
    <row r="10" spans="1:12" s="2" customFormat="1" x14ac:dyDescent="0.25">
      <c r="A10" s="2" t="s">
        <v>53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1.04</v>
      </c>
      <c r="H10" s="2" t="s">
        <v>39</v>
      </c>
      <c r="I10" s="2" t="s">
        <v>39</v>
      </c>
      <c r="J10" s="2" t="s">
        <v>39</v>
      </c>
      <c r="K10" s="2" t="s">
        <v>39</v>
      </c>
    </row>
    <row r="11" spans="1:12" s="2" customFormat="1" x14ac:dyDescent="0.25">
      <c r="A11" s="2" t="s">
        <v>50</v>
      </c>
      <c r="B11" s="2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2">
        <v>1.04</v>
      </c>
      <c r="H11" s="2">
        <v>5</v>
      </c>
      <c r="I11" s="2">
        <v>0.96</v>
      </c>
      <c r="J11" s="15">
        <v>9.0899999999999995E-2</v>
      </c>
      <c r="K11" s="2" t="s">
        <v>54</v>
      </c>
      <c r="L11" s="2" t="s">
        <v>43</v>
      </c>
    </row>
    <row r="12" spans="1:12" s="18" customFormat="1" x14ac:dyDescent="0.25">
      <c r="A12" s="18" t="s">
        <v>55</v>
      </c>
      <c r="B12" s="18">
        <v>0.39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>
        <v>1.04</v>
      </c>
      <c r="H12" s="18">
        <v>4.5</v>
      </c>
      <c r="I12" s="18">
        <v>0.98</v>
      </c>
      <c r="J12" s="21">
        <v>0.18179999999999999</v>
      </c>
      <c r="K12" s="18">
        <v>0</v>
      </c>
      <c r="L12" s="18" t="s">
        <v>43</v>
      </c>
    </row>
    <row r="13" spans="1:12" x14ac:dyDescent="0.25">
      <c r="A13" s="38" t="s">
        <v>81</v>
      </c>
      <c r="B13" s="39">
        <v>0.39</v>
      </c>
      <c r="C13" s="2" t="s">
        <v>39</v>
      </c>
      <c r="D13" s="2" t="s">
        <v>39</v>
      </c>
      <c r="E13" s="2" t="s">
        <v>39</v>
      </c>
      <c r="F13" s="2" t="s">
        <v>39</v>
      </c>
      <c r="G13" s="39">
        <v>1.036</v>
      </c>
      <c r="H13" s="39">
        <v>4.5</v>
      </c>
      <c r="I13" s="39">
        <v>0.94599999999999995</v>
      </c>
      <c r="J13" s="39">
        <v>18.2</v>
      </c>
      <c r="K13" s="39">
        <v>0</v>
      </c>
      <c r="L13" s="40" t="s">
        <v>83</v>
      </c>
    </row>
    <row r="14" spans="1:12" x14ac:dyDescent="0.25">
      <c r="A14" s="46" t="s">
        <v>103</v>
      </c>
      <c r="B14" s="46">
        <v>0.46</v>
      </c>
      <c r="C14" s="2" t="s">
        <v>39</v>
      </c>
      <c r="D14" s="2" t="s">
        <v>39</v>
      </c>
      <c r="E14" s="2" t="s">
        <v>39</v>
      </c>
      <c r="F14" s="2" t="s">
        <v>39</v>
      </c>
      <c r="G14" s="46">
        <v>1.04</v>
      </c>
      <c r="H14" s="2">
        <v>4</v>
      </c>
      <c r="I14" s="2">
        <v>0.82</v>
      </c>
      <c r="J14" s="17">
        <v>27.27</v>
      </c>
      <c r="K14" s="17">
        <v>6.98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D38" sqref="D38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1.37</v>
      </c>
      <c r="H2" s="17">
        <v>2</v>
      </c>
      <c r="I2" s="17">
        <v>0.96</v>
      </c>
      <c r="J2" s="17">
        <f>3.5/5.5*100</f>
        <v>63.636363636363633</v>
      </c>
      <c r="K2" s="17">
        <v>33.5</v>
      </c>
      <c r="L2" s="2" t="s">
        <v>40</v>
      </c>
    </row>
    <row r="3" spans="1:12" x14ac:dyDescent="0.25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 x14ac:dyDescent="0.25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1.46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 x14ac:dyDescent="0.25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 x14ac:dyDescent="0.25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1.37</v>
      </c>
      <c r="H6" s="2">
        <v>2</v>
      </c>
      <c r="I6" s="2">
        <v>0.95</v>
      </c>
      <c r="J6" s="26">
        <v>0.63636363636363602</v>
      </c>
      <c r="K6" s="26">
        <v>0.34883720930232598</v>
      </c>
      <c r="L6" s="2" t="s">
        <v>43</v>
      </c>
    </row>
    <row r="7" spans="1:12" s="2" customFormat="1" x14ac:dyDescent="0.25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 x14ac:dyDescent="0.25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1.39</v>
      </c>
      <c r="H8" s="24">
        <v>1</v>
      </c>
      <c r="I8" s="2">
        <v>0.96</v>
      </c>
      <c r="J8" s="17">
        <f t="shared" ref="J8:J9" si="0">(5.5-H8)/5.5*100</f>
        <v>81.818181818181827</v>
      </c>
      <c r="K8" s="17">
        <f t="shared" ref="K8:K9" si="1">((3/4*4.5+2)-(3/4*H8+2))/(3/4*4.5+2)*100</f>
        <v>48.837209302325576</v>
      </c>
      <c r="L8" s="2" t="s">
        <v>43</v>
      </c>
    </row>
    <row r="9" spans="1:12" x14ac:dyDescent="0.25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si="0"/>
        <v>77.272727272727266</v>
      </c>
      <c r="K9" s="17">
        <f t="shared" si="1"/>
        <v>45.348837209302324</v>
      </c>
      <c r="L9" s="2" t="s">
        <v>40</v>
      </c>
    </row>
    <row r="10" spans="1:12" s="2" customFormat="1" x14ac:dyDescent="0.25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x14ac:dyDescent="0.25">
      <c r="A11" s="38" t="s">
        <v>81</v>
      </c>
      <c r="B11" s="39">
        <v>0.61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1.393</v>
      </c>
      <c r="H11" s="39">
        <v>2</v>
      </c>
      <c r="I11" s="39">
        <v>1</v>
      </c>
      <c r="J11" s="39">
        <v>63.6</v>
      </c>
      <c r="K11" s="39">
        <v>34.9</v>
      </c>
      <c r="L11" s="40" t="s">
        <v>82</v>
      </c>
    </row>
    <row r="12" spans="1:12" x14ac:dyDescent="0.25">
      <c r="A12" s="46" t="s">
        <v>104</v>
      </c>
      <c r="B12" s="46">
        <v>0.68</v>
      </c>
      <c r="C12" s="2" t="s">
        <v>39</v>
      </c>
      <c r="D12" s="2" t="s">
        <v>39</v>
      </c>
      <c r="E12" s="2" t="s">
        <v>39</v>
      </c>
      <c r="F12" s="2" t="s">
        <v>39</v>
      </c>
      <c r="G12" s="46">
        <v>1.46</v>
      </c>
      <c r="H12" s="46">
        <v>2</v>
      </c>
      <c r="I12" s="46">
        <v>0.96</v>
      </c>
      <c r="J12" s="2">
        <v>63.64</v>
      </c>
      <c r="K12" s="2">
        <v>34.880000000000003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C28" sqref="C28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41">
        <v>1.26</v>
      </c>
      <c r="H2" s="27">
        <v>2</v>
      </c>
      <c r="I2" s="27">
        <v>0.96</v>
      </c>
      <c r="J2" s="27">
        <f>3.5/5.5*100</f>
        <v>63.636363636363633</v>
      </c>
      <c r="K2" s="27">
        <v>33.5</v>
      </c>
      <c r="L2" s="2" t="s">
        <v>40</v>
      </c>
    </row>
    <row r="3" spans="1:12" x14ac:dyDescent="0.25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 x14ac:dyDescent="0.25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 x14ac:dyDescent="0.25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 x14ac:dyDescent="0.25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1.26</v>
      </c>
      <c r="H6" s="2">
        <v>2.5</v>
      </c>
      <c r="I6" s="2">
        <v>1</v>
      </c>
      <c r="J6" s="26">
        <v>0.54545454545454497</v>
      </c>
      <c r="K6" s="26">
        <v>0.27906976744186002</v>
      </c>
      <c r="L6" s="2" t="s">
        <v>43</v>
      </c>
    </row>
    <row r="7" spans="1:12" s="2" customFormat="1" x14ac:dyDescent="0.25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 x14ac:dyDescent="0.25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1.36</v>
      </c>
      <c r="H8" s="24">
        <v>2</v>
      </c>
      <c r="I8" s="2">
        <v>1</v>
      </c>
      <c r="J8" s="17">
        <f t="shared" ref="J8" si="0">(5.5-H8)/5.5*100</f>
        <v>63.636363636363633</v>
      </c>
      <c r="K8" s="17">
        <f t="shared" ref="K8" si="1">((3/4*4.5+2)-(3/4*H8+2))/(3/4*4.5+2)*100</f>
        <v>34.883720930232556</v>
      </c>
      <c r="L8" s="2" t="s">
        <v>43</v>
      </c>
    </row>
    <row r="9" spans="1:12" x14ac:dyDescent="0.25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ref="J9" si="2">(5.5-H9)/5.5*100</f>
        <v>77.272727272727266</v>
      </c>
      <c r="K9" s="17">
        <f t="shared" ref="K9" si="3">((3/4*4.5+2)-(3/4*H9+2))/(3/4*4.5+2)*100</f>
        <v>45.348837209302324</v>
      </c>
      <c r="L9" s="2" t="s">
        <v>40</v>
      </c>
    </row>
    <row r="10" spans="1:12" s="2" customFormat="1" x14ac:dyDescent="0.25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s="18" customFormat="1" x14ac:dyDescent="0.25">
      <c r="A11" s="18" t="s">
        <v>55</v>
      </c>
      <c r="B11" s="18">
        <v>0.61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1.39</v>
      </c>
      <c r="H11" s="18">
        <v>2</v>
      </c>
      <c r="I11" s="18">
        <v>1</v>
      </c>
      <c r="J11" s="21">
        <v>0.63639999999999997</v>
      </c>
      <c r="K11" s="21">
        <v>0.3488</v>
      </c>
      <c r="L11" s="18" t="s">
        <v>40</v>
      </c>
    </row>
    <row r="12" spans="1:12" x14ac:dyDescent="0.25">
      <c r="A12" s="38" t="s">
        <v>81</v>
      </c>
      <c r="B12" s="39">
        <v>0.61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1.393</v>
      </c>
      <c r="H12" s="39">
        <v>2</v>
      </c>
      <c r="I12" s="39">
        <v>1</v>
      </c>
      <c r="J12" s="39">
        <v>63.6</v>
      </c>
      <c r="K12" s="39">
        <v>34.9</v>
      </c>
      <c r="L12" s="40" t="s">
        <v>82</v>
      </c>
    </row>
    <row r="13" spans="1:12" x14ac:dyDescent="0.25">
      <c r="A13" s="2" t="s">
        <v>105</v>
      </c>
      <c r="B13" s="2">
        <v>0.68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1.32</v>
      </c>
      <c r="H13" s="45">
        <v>2</v>
      </c>
      <c r="I13" s="2">
        <v>0.96</v>
      </c>
      <c r="J13" s="2">
        <v>63.64</v>
      </c>
      <c r="K13" s="2">
        <v>34.880000000000003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B25" sqref="B25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38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25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 x14ac:dyDescent="0.25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25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25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25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s="2" customFormat="1" x14ac:dyDescent="0.25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1.54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25">
      <c r="A11" s="38" t="s">
        <v>81</v>
      </c>
      <c r="B11" s="39">
        <v>0.75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1.5</v>
      </c>
      <c r="H11" s="2" t="s">
        <v>84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 x14ac:dyDescent="0.25">
      <c r="A12" s="2" t="s">
        <v>103</v>
      </c>
      <c r="B12" s="2">
        <v>0.82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1.75</v>
      </c>
      <c r="H12" s="2" t="s">
        <v>57</v>
      </c>
      <c r="I12" s="2" t="s">
        <v>39</v>
      </c>
      <c r="J12" s="2" t="s">
        <v>39</v>
      </c>
      <c r="K12" s="2" t="s">
        <v>39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E27" sqref="E27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25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 x14ac:dyDescent="0.25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25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25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25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25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 x14ac:dyDescent="0.25">
      <c r="A11" s="18" t="s">
        <v>55</v>
      </c>
      <c r="B11" s="18">
        <v>0.75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1.7</v>
      </c>
      <c r="H11" s="18" t="s">
        <v>57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 x14ac:dyDescent="0.25">
      <c r="A12" s="38" t="s">
        <v>81</v>
      </c>
      <c r="B12" s="39">
        <v>0.75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1.5</v>
      </c>
      <c r="H12" s="2" t="s">
        <v>84</v>
      </c>
      <c r="I12" s="2" t="s">
        <v>39</v>
      </c>
      <c r="J12" s="2" t="s">
        <v>39</v>
      </c>
      <c r="K12" s="2" t="s">
        <v>39</v>
      </c>
      <c r="L12" s="40" t="s">
        <v>82</v>
      </c>
    </row>
    <row r="13" spans="1:12" x14ac:dyDescent="0.25">
      <c r="A13" s="2" t="s">
        <v>102</v>
      </c>
      <c r="B13" s="2">
        <v>0.82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1.75</v>
      </c>
      <c r="H13" s="2" t="s">
        <v>57</v>
      </c>
      <c r="I13" s="2" t="s">
        <v>39</v>
      </c>
      <c r="J13" s="2" t="s">
        <v>39</v>
      </c>
      <c r="K13" s="2" t="s">
        <v>39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B10" sqref="B10:L10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25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25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0.93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25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0.85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4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0.85709999999999997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25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0.86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25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25">
      <c r="A10" s="38" t="s">
        <v>81</v>
      </c>
      <c r="B10" s="39">
        <v>0.32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0.86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B12" sqref="B12:L12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0.81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25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25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0.89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25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0.81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23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0.82140000000000002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25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0.82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25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25">
      <c r="A10" s="2" t="s">
        <v>53</v>
      </c>
      <c r="B10" s="2">
        <v>0.34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0.84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 x14ac:dyDescent="0.25">
      <c r="A11" s="18" t="s">
        <v>55</v>
      </c>
      <c r="B11" s="18">
        <v>0.34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0.84</v>
      </c>
      <c r="H11" s="18" t="s">
        <v>39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 x14ac:dyDescent="0.25">
      <c r="A12" s="38" t="s">
        <v>81</v>
      </c>
      <c r="B12" s="39">
        <v>0.32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0.82</v>
      </c>
      <c r="H12" s="2" t="s">
        <v>39</v>
      </c>
      <c r="I12" s="2" t="s">
        <v>39</v>
      </c>
      <c r="J12" s="2" t="s">
        <v>39</v>
      </c>
      <c r="K12" s="2" t="s">
        <v>39</v>
      </c>
      <c r="L12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B10" sqref="B10:L10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25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25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 x14ac:dyDescent="0.25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 x14ac:dyDescent="0.25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9</v>
      </c>
      <c r="I8" s="2">
        <v>0.98</v>
      </c>
      <c r="J8" s="17">
        <f t="shared" ref="J8" si="0">(11-H8)/11*100</f>
        <v>18.181818181818183</v>
      </c>
      <c r="K8" s="17">
        <f>((3/4*9+4)-(3/4*H8+4))/(3/4*9+4)*100</f>
        <v>0</v>
      </c>
      <c r="L8" s="2" t="s">
        <v>43</v>
      </c>
    </row>
    <row r="9" spans="1:12" x14ac:dyDescent="0.25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17">
        <f t="shared" ref="J9" si="1">(11-H9)/11*100</f>
        <v>13.636363636363635</v>
      </c>
      <c r="K9" s="17" t="s">
        <v>59</v>
      </c>
      <c r="L9" s="2" t="s">
        <v>40</v>
      </c>
    </row>
    <row r="10" spans="1:12" x14ac:dyDescent="0.25">
      <c r="A10" s="38" t="s">
        <v>81</v>
      </c>
      <c r="B10" s="39">
        <v>0.43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B11" sqref="B11:L11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25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25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 x14ac:dyDescent="0.25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 x14ac:dyDescent="0.25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43</v>
      </c>
    </row>
    <row r="9" spans="1:12" x14ac:dyDescent="0.25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25">
        <f>(11-H9)/11</f>
        <v>0.13636363636363635</v>
      </c>
      <c r="K9" s="2" t="s">
        <v>39</v>
      </c>
      <c r="L9" s="2" t="s">
        <v>40</v>
      </c>
    </row>
    <row r="10" spans="1:12" s="18" customFormat="1" x14ac:dyDescent="0.25">
      <c r="A10" s="18" t="s">
        <v>55</v>
      </c>
      <c r="B10" s="18">
        <v>0.45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1.02</v>
      </c>
      <c r="H10" s="18">
        <v>9</v>
      </c>
      <c r="I10" s="18">
        <v>0.96</v>
      </c>
      <c r="J10" s="21">
        <v>0.18179999999999999</v>
      </c>
      <c r="K10" s="22">
        <v>0</v>
      </c>
      <c r="L10" s="18" t="s">
        <v>43</v>
      </c>
    </row>
    <row r="11" spans="1:12" x14ac:dyDescent="0.25">
      <c r="A11" s="38" t="s">
        <v>81</v>
      </c>
      <c r="B11" s="39">
        <v>0.43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</v>
      </c>
      <c r="H11" s="2" t="s">
        <v>39</v>
      </c>
      <c r="I11" s="2" t="s">
        <v>39</v>
      </c>
      <c r="J11" s="2" t="s">
        <v>39</v>
      </c>
      <c r="K11" s="2" t="s">
        <v>39</v>
      </c>
      <c r="L11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B10" sqref="B10:L10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8</v>
      </c>
      <c r="I2" s="17">
        <v>1</v>
      </c>
      <c r="J2" s="17">
        <f>3/11*100</f>
        <v>27.27272727272727</v>
      </c>
      <c r="K2" s="2">
        <v>7</v>
      </c>
      <c r="L2" s="2" t="s">
        <v>40</v>
      </c>
    </row>
    <row r="3" spans="1:12" x14ac:dyDescent="0.25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 x14ac:dyDescent="0.25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 x14ac:dyDescent="0.25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6.5</v>
      </c>
      <c r="I5" s="2">
        <v>0.94</v>
      </c>
      <c r="J5" s="15">
        <v>0.40910000000000002</v>
      </c>
      <c r="K5" s="15">
        <v>0.1744</v>
      </c>
    </row>
    <row r="6" spans="1:12" x14ac:dyDescent="0.25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0.99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25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1.125</v>
      </c>
      <c r="H7" s="2">
        <v>7</v>
      </c>
      <c r="I7" s="2">
        <v>0.9446</v>
      </c>
      <c r="J7" s="25">
        <f>(11-7)/11</f>
        <v>0.36363636363636365</v>
      </c>
      <c r="K7" s="15">
        <v>0.13950000000000001</v>
      </c>
      <c r="L7" s="2" t="s">
        <v>43</v>
      </c>
    </row>
    <row r="8" spans="1:12" x14ac:dyDescent="0.25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7</v>
      </c>
      <c r="I8" s="2">
        <v>0.95</v>
      </c>
      <c r="J8" s="17">
        <f t="shared" ref="J8" si="0">(11-H8)/11*100</f>
        <v>36.363636363636367</v>
      </c>
      <c r="K8" s="17">
        <f t="shared" ref="K8" si="1">((3/4*9+4)-(3/4*H8+4))/(3/4*9+4)*100</f>
        <v>13.953488372093023</v>
      </c>
      <c r="L8" s="2" t="s">
        <v>43</v>
      </c>
    </row>
    <row r="9" spans="1:12" x14ac:dyDescent="0.25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 t="shared" ref="J9" si="2">(11-H9)/11*100</f>
        <v>38.636363636363633</v>
      </c>
      <c r="K9" s="17">
        <f t="shared" ref="K9" si="3">((3/4*9+4)-(3/4*H9+4))/(3/4*9+4)*100</f>
        <v>15.697674418604651</v>
      </c>
      <c r="L9" s="2" t="s">
        <v>40</v>
      </c>
    </row>
    <row r="10" spans="1:12" x14ac:dyDescent="0.25">
      <c r="A10" s="38" t="s">
        <v>81</v>
      </c>
      <c r="B10" s="39">
        <v>0.5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1.125</v>
      </c>
      <c r="H10" s="39">
        <v>7</v>
      </c>
      <c r="I10" s="39">
        <v>0.92900000000000005</v>
      </c>
      <c r="J10" s="39">
        <v>36.4</v>
      </c>
      <c r="K10" s="39">
        <v>14</v>
      </c>
      <c r="L10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F41" sqref="F41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17">
        <v>8</v>
      </c>
      <c r="I2" s="17">
        <v>0.96</v>
      </c>
      <c r="J2" s="17">
        <f>3/11*100</f>
        <v>27.27272727272727</v>
      </c>
      <c r="K2" s="17">
        <v>7</v>
      </c>
      <c r="L2" s="2" t="s">
        <v>40</v>
      </c>
    </row>
    <row r="3" spans="1:12" x14ac:dyDescent="0.25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 x14ac:dyDescent="0.25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 x14ac:dyDescent="0.25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8</v>
      </c>
      <c r="I5" s="2">
        <v>0.96</v>
      </c>
      <c r="J5" s="15">
        <v>0.2727</v>
      </c>
      <c r="K5" s="15">
        <v>6.9800000000000001E-2</v>
      </c>
    </row>
    <row r="6" spans="1:12" x14ac:dyDescent="0.25">
      <c r="A6" s="2" t="s">
        <v>46</v>
      </c>
      <c r="B6" s="2">
        <v>0.5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0.96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25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23">
        <v>1.125</v>
      </c>
      <c r="H7" s="2">
        <v>7</v>
      </c>
      <c r="I7" s="2">
        <v>0.94640000000000002</v>
      </c>
      <c r="J7" s="25">
        <f>(11-7)/11</f>
        <v>0.36363636363636365</v>
      </c>
      <c r="K7" s="15">
        <v>0.13950000000000001</v>
      </c>
      <c r="L7" s="2" t="s">
        <v>43</v>
      </c>
    </row>
    <row r="8" spans="1:12" x14ac:dyDescent="0.25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8</v>
      </c>
      <c r="I8" s="2">
        <v>0.98</v>
      </c>
      <c r="J8" s="17">
        <f>(11-H8)/11*100</f>
        <v>27.27272727272727</v>
      </c>
      <c r="K8" s="17">
        <f t="shared" ref="K8" si="0">((3/4*9+4)-(3/4*H8+4))/(3/4*9+4)*100</f>
        <v>6.9767441860465116</v>
      </c>
      <c r="L8" s="2" t="s">
        <v>43</v>
      </c>
    </row>
    <row r="9" spans="1:12" x14ac:dyDescent="0.25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>(11-H9)/11*100</f>
        <v>38.636363636363633</v>
      </c>
      <c r="K9" s="17">
        <f t="shared" ref="K9" si="1">((3/4*9+4)-(3/4*H9+4))/(3/4*9+4)*100</f>
        <v>15.697674418604651</v>
      </c>
      <c r="L9" s="2" t="s">
        <v>40</v>
      </c>
    </row>
    <row r="10" spans="1:12" s="18" customFormat="1" x14ac:dyDescent="0.25">
      <c r="A10" s="18" t="s">
        <v>55</v>
      </c>
      <c r="B10" s="18">
        <v>0.52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1.21</v>
      </c>
      <c r="H10" s="18">
        <v>6</v>
      </c>
      <c r="I10" s="18">
        <v>0.98</v>
      </c>
      <c r="J10" s="21">
        <v>0.45450000000000002</v>
      </c>
      <c r="K10" s="21">
        <v>0.20930000000000001</v>
      </c>
      <c r="L10" s="18" t="s">
        <v>40</v>
      </c>
    </row>
    <row r="11" spans="1:12" x14ac:dyDescent="0.25">
      <c r="A11" s="38" t="s">
        <v>81</v>
      </c>
      <c r="B11" s="39">
        <v>0.5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1.125</v>
      </c>
      <c r="H11" s="39">
        <v>7</v>
      </c>
      <c r="I11" s="39">
        <v>0.94599999999999995</v>
      </c>
      <c r="J11" s="39">
        <v>36.4</v>
      </c>
      <c r="K11" s="39">
        <v>14</v>
      </c>
      <c r="L11" s="40" t="s">
        <v>85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7" sqref="B7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 x14ac:dyDescent="0.25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ht="27.6" x14ac:dyDescent="0.25">
      <c r="A4" s="2" t="s">
        <v>48</v>
      </c>
      <c r="B4" s="2">
        <v>0.43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1.06</v>
      </c>
      <c r="H4" s="2">
        <v>24</v>
      </c>
      <c r="I4" s="2">
        <v>0.92</v>
      </c>
      <c r="J4" s="17">
        <f>(36-H4)/36*100</f>
        <v>33.333333333333329</v>
      </c>
      <c r="K4" s="20" t="s">
        <v>61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17"/>
      <c r="K5" s="2"/>
      <c r="L5" s="2"/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:XFD6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 x14ac:dyDescent="0.25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s="2" customFormat="1" x14ac:dyDescent="0.25">
      <c r="A4" s="2" t="s">
        <v>47</v>
      </c>
      <c r="B4" s="14">
        <v>0.41070000000000001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1.0713999999999999</v>
      </c>
      <c r="H4" s="2">
        <v>25</v>
      </c>
      <c r="I4" s="2">
        <v>0.9375</v>
      </c>
      <c r="J4" s="16">
        <f>(36-25)/36</f>
        <v>0.30555555555555558</v>
      </c>
      <c r="K4" s="19">
        <v>0</v>
      </c>
      <c r="L4" s="2" t="s">
        <v>43</v>
      </c>
    </row>
    <row r="5" spans="1:12" ht="27.6" x14ac:dyDescent="0.25">
      <c r="A5" s="2" t="s">
        <v>48</v>
      </c>
      <c r="B5" s="2">
        <v>0.43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1.06</v>
      </c>
      <c r="H5" s="2">
        <v>24</v>
      </c>
      <c r="I5" s="2">
        <v>0.92</v>
      </c>
      <c r="J5" s="17">
        <f t="shared" ref="J5" si="0">(36-H5)/36*100</f>
        <v>33.333333333333329</v>
      </c>
      <c r="K5" s="20" t="s">
        <v>61</v>
      </c>
    </row>
    <row r="6" spans="1:12" s="18" customFormat="1" x14ac:dyDescent="0.25">
      <c r="A6" s="18" t="s">
        <v>55</v>
      </c>
      <c r="B6" s="18">
        <v>0.43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1.03</v>
      </c>
      <c r="H6" s="18">
        <v>20</v>
      </c>
      <c r="I6" s="18">
        <v>0.86</v>
      </c>
      <c r="J6" s="21">
        <v>0.44440000000000002</v>
      </c>
      <c r="K6" s="22">
        <v>0</v>
      </c>
      <c r="L6" s="18" t="s">
        <v>43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A4" sqref="A4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 x14ac:dyDescent="0.25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x14ac:dyDescent="0.25">
      <c r="A4" s="2" t="s">
        <v>48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1.1200000000000001</v>
      </c>
      <c r="H4" s="2">
        <v>20</v>
      </c>
      <c r="I4" s="2">
        <v>0.9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:XFD6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 x14ac:dyDescent="0.25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s="2" customFormat="1" x14ac:dyDescent="0.25">
      <c r="A4" s="2" t="s">
        <v>47</v>
      </c>
      <c r="B4" s="14">
        <v>0.44640000000000002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1.1071</v>
      </c>
      <c r="H4" s="2">
        <v>23</v>
      </c>
      <c r="I4" s="2">
        <v>0.9375</v>
      </c>
      <c r="J4" s="16">
        <f>(36-23)/36</f>
        <v>0.3611111111111111</v>
      </c>
      <c r="K4" s="19">
        <v>0</v>
      </c>
      <c r="L4" s="2" t="s">
        <v>43</v>
      </c>
    </row>
    <row r="5" spans="1:12" ht="27.6" x14ac:dyDescent="0.25">
      <c r="A5" s="2" t="s">
        <v>48</v>
      </c>
      <c r="B5" s="2">
        <v>0.5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1.1200000000000001</v>
      </c>
      <c r="H5" s="2">
        <v>21</v>
      </c>
      <c r="I5" s="2">
        <v>0.94</v>
      </c>
      <c r="J5" s="17">
        <f t="shared" ref="J5" si="0">(36-H5)/36*100</f>
        <v>41.666666666666671</v>
      </c>
      <c r="K5" s="20" t="s">
        <v>61</v>
      </c>
    </row>
    <row r="6" spans="1:12" s="18" customFormat="1" x14ac:dyDescent="0.25">
      <c r="A6" s="18" t="s">
        <v>55</v>
      </c>
      <c r="B6" s="18">
        <v>0.48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1.1000000000000001</v>
      </c>
      <c r="H6" s="18">
        <v>20</v>
      </c>
      <c r="I6" s="18">
        <v>0.89</v>
      </c>
      <c r="J6" s="21">
        <v>0.44440000000000002</v>
      </c>
      <c r="K6" s="22">
        <v>0</v>
      </c>
      <c r="L6" s="18" t="s">
        <v>43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 x14ac:dyDescent="0.25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x14ac:dyDescent="0.25">
      <c r="A4" s="2" t="s">
        <v>48</v>
      </c>
      <c r="B4" s="2">
        <v>0.51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20</v>
      </c>
      <c r="I4" s="2">
        <v>0.92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A5" sqref="A5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 x14ac:dyDescent="0.25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s="2" customFormat="1" x14ac:dyDescent="0.25">
      <c r="A4" s="2" t="s">
        <v>47</v>
      </c>
      <c r="B4" s="14">
        <v>0.50890000000000002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1.2588999999999999</v>
      </c>
      <c r="H4" s="2">
        <v>19</v>
      </c>
      <c r="I4" s="2">
        <v>0.92769999999999997</v>
      </c>
      <c r="J4" s="16">
        <f>(36-19)/36</f>
        <v>0.47222222222222221</v>
      </c>
      <c r="K4" s="16">
        <f>3/4*(20-19)/(3/4*20+8)</f>
        <v>3.2608695652173912E-2</v>
      </c>
      <c r="L4" s="2" t="s">
        <v>43</v>
      </c>
    </row>
    <row r="5" spans="1:12" x14ac:dyDescent="0.25">
      <c r="A5" s="2" t="s">
        <v>48</v>
      </c>
      <c r="B5" s="2">
        <v>0.51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1.26</v>
      </c>
      <c r="H5" s="2">
        <v>20</v>
      </c>
      <c r="I5" s="2">
        <v>0.94</v>
      </c>
      <c r="J5" s="17">
        <f t="shared" ref="J5" si="0">(36-H5)/36*100</f>
        <v>44.444444444444443</v>
      </c>
      <c r="K5" s="17">
        <f t="shared" ref="K5" si="1">((3/4*20+8)-(3/4*H5+8))/(3/4*20+8)*100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2" sqref="L2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 x14ac:dyDescent="0.25">
      <c r="A2" s="2" t="s">
        <v>53</v>
      </c>
      <c r="B2" s="2">
        <v>0.32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0.86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25">
      <c r="A7" s="4"/>
      <c r="B7" s="5" t="s">
        <v>62</v>
      </c>
      <c r="C7" s="5" t="s">
        <v>63</v>
      </c>
      <c r="D7" s="5" t="s">
        <v>64</v>
      </c>
    </row>
    <row r="8" spans="1:12" x14ac:dyDescent="0.25">
      <c r="A8" s="6" t="s">
        <v>65</v>
      </c>
      <c r="B8" s="7">
        <v>30</v>
      </c>
      <c r="C8" s="7">
        <v>7</v>
      </c>
      <c r="D8" s="7">
        <v>2</v>
      </c>
    </row>
    <row r="9" spans="1:12" x14ac:dyDescent="0.25">
      <c r="A9" s="6" t="s">
        <v>66</v>
      </c>
      <c r="B9" s="7">
        <v>30</v>
      </c>
      <c r="C9" s="7">
        <v>14</v>
      </c>
      <c r="D9" s="7">
        <v>1</v>
      </c>
    </row>
    <row r="11" spans="1:12" x14ac:dyDescent="0.25">
      <c r="A11" s="44" t="s">
        <v>67</v>
      </c>
      <c r="B11" s="44"/>
      <c r="C11" s="44"/>
      <c r="D11" s="44"/>
      <c r="E11" s="44"/>
    </row>
    <row r="12" spans="1:12" x14ac:dyDescent="0.25">
      <c r="A12" s="8" t="s">
        <v>68</v>
      </c>
      <c r="B12" s="8"/>
      <c r="C12" s="8"/>
    </row>
    <row r="13" spans="1:12" x14ac:dyDescent="0.25">
      <c r="A13" s="9" t="s">
        <v>69</v>
      </c>
      <c r="B13" s="10" t="s">
        <v>65</v>
      </c>
      <c r="C13" s="10" t="s">
        <v>66</v>
      </c>
    </row>
    <row r="14" spans="1:12" ht="52.8" x14ac:dyDescent="0.25">
      <c r="A14" s="11" t="s">
        <v>70</v>
      </c>
      <c r="B14" s="12" t="s">
        <v>71</v>
      </c>
      <c r="C14" s="12" t="s">
        <v>72</v>
      </c>
    </row>
    <row r="15" spans="1:12" ht="39.6" x14ac:dyDescent="0.25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1" sqref="A11:E11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 x14ac:dyDescent="0.25">
      <c r="A2" s="2" t="s">
        <v>53</v>
      </c>
      <c r="B2" s="2">
        <v>0.3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0.75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25">
      <c r="A7" s="4"/>
      <c r="B7" s="5" t="s">
        <v>62</v>
      </c>
      <c r="C7" s="5" t="s">
        <v>63</v>
      </c>
      <c r="D7" s="5" t="s">
        <v>64</v>
      </c>
    </row>
    <row r="8" spans="1:12" x14ac:dyDescent="0.25">
      <c r="A8" s="6" t="s">
        <v>76</v>
      </c>
      <c r="B8" s="7">
        <v>60</v>
      </c>
      <c r="C8" s="7">
        <v>7</v>
      </c>
      <c r="D8" s="7">
        <v>2</v>
      </c>
    </row>
    <row r="9" spans="1:12" x14ac:dyDescent="0.25">
      <c r="A9" s="6" t="s">
        <v>77</v>
      </c>
      <c r="B9" s="7">
        <v>60</v>
      </c>
      <c r="C9" s="7">
        <v>14</v>
      </c>
      <c r="D9" s="7">
        <v>1</v>
      </c>
    </row>
    <row r="11" spans="1:12" x14ac:dyDescent="0.25">
      <c r="A11" s="44" t="s">
        <v>89</v>
      </c>
      <c r="B11" s="44"/>
      <c r="C11" s="44"/>
      <c r="D11" s="44"/>
      <c r="E11" s="44"/>
    </row>
    <row r="12" spans="1:12" x14ac:dyDescent="0.25">
      <c r="A12" s="8" t="s">
        <v>78</v>
      </c>
      <c r="B12" s="8"/>
      <c r="C12" s="8"/>
    </row>
    <row r="13" spans="1:12" x14ac:dyDescent="0.25">
      <c r="A13" s="9" t="s">
        <v>69</v>
      </c>
      <c r="B13" s="10" t="s">
        <v>76</v>
      </c>
      <c r="C13" s="10" t="s">
        <v>77</v>
      </c>
    </row>
    <row r="14" spans="1:12" ht="52.8" x14ac:dyDescent="0.25">
      <c r="A14" s="11" t="s">
        <v>70</v>
      </c>
      <c r="B14" s="12" t="s">
        <v>71</v>
      </c>
      <c r="C14" s="12" t="s">
        <v>72</v>
      </c>
    </row>
    <row r="15" spans="1:12" ht="39.6" x14ac:dyDescent="0.25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14" sqref="H14"/>
    </sheetView>
  </sheetViews>
  <sheetFormatPr defaultRowHeight="13.8" x14ac:dyDescent="0.25"/>
  <sheetData>
    <row r="1" spans="1:12" ht="124.8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s="42" t="s">
        <v>88</v>
      </c>
      <c r="B2" s="42">
        <v>0.79</v>
      </c>
      <c r="C2" s="43" t="s">
        <v>90</v>
      </c>
      <c r="D2" s="43" t="s">
        <v>90</v>
      </c>
      <c r="E2" s="43" t="s">
        <v>90</v>
      </c>
      <c r="F2" s="43" t="s">
        <v>90</v>
      </c>
      <c r="G2" s="42">
        <v>1.79</v>
      </c>
      <c r="H2" s="43" t="s">
        <v>91</v>
      </c>
      <c r="I2" s="43" t="s">
        <v>91</v>
      </c>
      <c r="J2" s="43" t="s">
        <v>91</v>
      </c>
      <c r="K2" s="43" t="s">
        <v>91</v>
      </c>
    </row>
    <row r="7" spans="1:12" x14ac:dyDescent="0.25">
      <c r="A7" s="42" t="s">
        <v>92</v>
      </c>
    </row>
  </sheetData>
  <phoneticPr fontId="1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RowHeight="13.8" x14ac:dyDescent="0.25"/>
  <sheetData>
    <row r="1" spans="1:12" ht="124.8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t="s">
        <v>98</v>
      </c>
      <c r="B2" s="2">
        <v>1.08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2.08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 x14ac:dyDescent="0.25">
      <c r="A7" s="42" t="s">
        <v>93</v>
      </c>
    </row>
  </sheetData>
  <phoneticPr fontId="1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9" sqref="E9"/>
    </sheetView>
  </sheetViews>
  <sheetFormatPr defaultRowHeight="13.8" x14ac:dyDescent="0.25"/>
  <sheetData>
    <row r="1" spans="1:12" ht="124.8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t="s">
        <v>98</v>
      </c>
      <c r="B2" s="2">
        <v>1.22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2.2200000000000002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 x14ac:dyDescent="0.25">
      <c r="A7" s="42" t="s">
        <v>94</v>
      </c>
    </row>
  </sheetData>
  <phoneticPr fontId="1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5" sqref="I5"/>
    </sheetView>
  </sheetViews>
  <sheetFormatPr defaultRowHeight="13.8" x14ac:dyDescent="0.25"/>
  <sheetData>
    <row r="1" spans="1:12" ht="124.8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t="s">
        <v>98</v>
      </c>
      <c r="B2" s="2">
        <v>0.57999999999999996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1.19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 x14ac:dyDescent="0.25">
      <c r="A7" s="42" t="s">
        <v>95</v>
      </c>
    </row>
  </sheetData>
  <phoneticPr fontId="1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10" sqref="E10"/>
    </sheetView>
  </sheetViews>
  <sheetFormatPr defaultRowHeight="13.8" x14ac:dyDescent="0.25"/>
  <sheetData>
    <row r="1" spans="1:12" ht="124.8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t="s">
        <v>98</v>
      </c>
      <c r="B2" s="2">
        <v>0.65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1.28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 x14ac:dyDescent="0.25">
      <c r="A7" s="42" t="s">
        <v>96</v>
      </c>
    </row>
  </sheetData>
  <phoneticPr fontId="1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21" sqref="G21"/>
    </sheetView>
  </sheetViews>
  <sheetFormatPr defaultRowHeight="13.8" x14ac:dyDescent="0.25"/>
  <sheetData>
    <row r="1" spans="1:12" ht="124.8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25">
      <c r="A2" t="s">
        <v>98</v>
      </c>
      <c r="B2" s="2">
        <v>0.69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1.38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 x14ac:dyDescent="0.25">
      <c r="A7" t="s">
        <v>97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Scenario 24</vt:lpstr>
      <vt:lpstr>UL Scenario 25</vt:lpstr>
      <vt:lpstr>UL Scenario 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OPPO</cp:lastModifiedBy>
  <dcterms:created xsi:type="dcterms:W3CDTF">2019-02-18T06:05:00Z</dcterms:created>
  <dcterms:modified xsi:type="dcterms:W3CDTF">2019-02-22T08:10:52Z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RAN1\TSGR1_96\email_discussion\Grant-Free UL Processing Timing Results V12.xlsx</vt:lpwstr>
  </property>
</Properties>
</file>