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82" documentId="13_ncr:1_{A844DDE8-0C77-4F38-B0D2-D8F4CE51FB22}" xr6:coauthVersionLast="47" xr6:coauthVersionMax="47" xr10:uidLastSave="{C28127B2-071E-48A1-B6E3-8DBD4EF7E7DA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bits" sheetId="47" r:id="rId12"/>
    <sheet name="PUCCH 11bits" sheetId="48" r:id="rId13"/>
    <sheet name="PUCCH 22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50" l="1"/>
  <c r="F41" i="32"/>
  <c r="E41" i="32"/>
  <c r="D42" i="46"/>
  <c r="E42" i="53"/>
  <c r="D42" i="53"/>
  <c r="D41" i="61"/>
  <c r="D41" i="57"/>
  <c r="H41" i="51"/>
  <c r="G41" i="51"/>
  <c r="E41" i="51"/>
  <c r="D41" i="51"/>
  <c r="D42" i="56"/>
  <c r="F42" i="62" l="1"/>
  <c r="E42" i="62"/>
  <c r="D42" i="62"/>
  <c r="E42" i="52" l="1"/>
  <c r="E17" i="52" s="1"/>
  <c r="E26" i="52" s="1"/>
  <c r="E40" i="52"/>
  <c r="E44" i="52" s="1"/>
  <c r="E51" i="52" s="1"/>
  <c r="E30" i="52"/>
  <c r="E18" i="52"/>
  <c r="E16" i="52"/>
  <c r="E53" i="52" l="1"/>
  <c r="D17" i="62" l="1"/>
  <c r="D26" i="62" s="1"/>
  <c r="D40" i="62"/>
  <c r="D44" i="62" s="1"/>
  <c r="D51" i="62" s="1"/>
  <c r="D30" i="62"/>
  <c r="D18" i="62"/>
  <c r="D16" i="62"/>
  <c r="D53" i="62" l="1"/>
  <c r="F17" i="62"/>
  <c r="F40" i="62"/>
  <c r="F44" i="62" s="1"/>
  <c r="F51" i="62" s="1"/>
  <c r="F30" i="62"/>
  <c r="F18" i="62"/>
  <c r="F16" i="62"/>
  <c r="D41" i="32"/>
  <c r="E17" i="53"/>
  <c r="E40" i="53"/>
  <c r="E30" i="53"/>
  <c r="E18" i="53"/>
  <c r="E16" i="53"/>
  <c r="H17" i="51"/>
  <c r="H25" i="51" s="1"/>
  <c r="H39" i="51"/>
  <c r="H30" i="51"/>
  <c r="H18" i="51"/>
  <c r="H16" i="51"/>
  <c r="F39" i="32"/>
  <c r="F43" i="32" s="1"/>
  <c r="F50" i="32" s="1"/>
  <c r="F30" i="32"/>
  <c r="F18" i="32"/>
  <c r="F17" i="32"/>
  <c r="F16" i="32"/>
  <c r="E39" i="32"/>
  <c r="E43" i="32" s="1"/>
  <c r="E50" i="32" s="1"/>
  <c r="E30" i="32"/>
  <c r="E18" i="32"/>
  <c r="E17" i="32"/>
  <c r="E16" i="32"/>
  <c r="F41" i="51"/>
  <c r="F17" i="51" s="1"/>
  <c r="G17" i="51"/>
  <c r="G39" i="51"/>
  <c r="G30" i="51"/>
  <c r="G18" i="51"/>
  <c r="G16" i="51"/>
  <c r="F39" i="51"/>
  <c r="F30" i="51"/>
  <c r="F18" i="51"/>
  <c r="F16" i="51"/>
  <c r="E17" i="51"/>
  <c r="E39" i="51"/>
  <c r="E30" i="51"/>
  <c r="E18" i="51"/>
  <c r="E16" i="51"/>
  <c r="C42" i="62"/>
  <c r="C17" i="62" s="1"/>
  <c r="B42" i="62"/>
  <c r="B17" i="62" s="1"/>
  <c r="E17" i="62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E25" i="32" l="1"/>
  <c r="F25" i="32"/>
  <c r="E52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B26" i="62"/>
  <c r="B53" i="62" s="1"/>
  <c r="E26" i="62"/>
  <c r="C26" i="62"/>
  <c r="C52" i="61"/>
  <c r="B42" i="46"/>
  <c r="D16" i="51"/>
  <c r="D17" i="51"/>
  <c r="B39" i="51"/>
  <c r="F52" i="51" l="1"/>
  <c r="E52" i="5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43" i="51"/>
  <c r="C50" i="51" s="1"/>
  <c r="C44" i="52"/>
  <c r="C51" i="52" s="1"/>
  <c r="C43" i="57"/>
  <c r="C50" i="57" s="1"/>
  <c r="C52" i="49"/>
  <c r="C52" i="48"/>
  <c r="C53" i="53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<sst xmlns="http://schemas.openxmlformats.org/spreadsheetml/2006/main" count="1513" uniqueCount="91">
  <si>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</si>
  <si>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</si>
  <si>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</si>
  <si>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</si>
  <si>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</si>
  <si>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</si>
  <si>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</si>
  <si>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</si>
  <si>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</si>
  <si>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</si>
  <si>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</si>
  <si>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</si>
  <si>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</si>
  <si>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</si>
  <si>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</si>
  <si>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</si>
  <si>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</si>
  <si>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</si>
  <si>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</si>
  <si>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</si>
  <si>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</si>
  <si>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</si>
  <si>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</si>
  <si>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</si>
  <si>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</si>
  <si>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</si>
  <si>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</si>
  <si>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</si>
  <si>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</si>
  <si>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</si>
  <si>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</si>
  <si>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</si>
  <si>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</si>
  <si>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</si>
  <si>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</si>
  <si>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</si>
  <si>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</si>
  <si>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</si>
  <si>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</si>
  <si>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</si>
  <si>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</si>
  <si>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</si>
  <si>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</si>
  <si>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</si>
  <si>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</si>
  <si>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</si>
  <si>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</si>
  <si>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</si>
  <si>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</si>
  <si>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</si>
  <si>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</si>
  <si>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</si>
  <si>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</si>
  <si>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</si>
  <si>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</si>
  <si>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</si>
  <si>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</si>
  <si>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</si>
  <si>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</si>
  <si>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</si>
  <si>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</si>
  <si>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</si>
  <si>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</si>
  <si>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</si>
  <si>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</si>
  <si>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</si>
  <si>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</si>
  <si>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</si>
  <si>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</si>
  <si>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</si>
  <si>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2.6 GHz (TDD, DDDDDDDSUU (S: 6D:4G:4U))</t>
  </si>
  <si>
    <t>5 MHz RedCap UE (BW1, 12 PRBs)</t>
  </si>
  <si>
    <t>5 MHz RedCap UE (BW1, 12 PRBs; CORESET: 2 symbols, 48 PRBs; AL16)</t>
  </si>
  <si>
    <t>5 MHz RedCap UE (BW1, 12 PRBs; CORESET: 2 symbols, 24 PRBs; AL8)</t>
  </si>
  <si>
    <t>5 MHz RedCap UE (BW1, 12 PRBs; CORESET: 3 symbols, 6 PRBs; AL2)</t>
  </si>
  <si>
    <t>5 MHz RedCap UE (BW1, 12 PRBs; CORESET: 3 symbols, 12 PRBs; AL4)</t>
  </si>
  <si>
    <r>
      <t xml:space="preserve">5 MHz RedCap UE (BW1, 12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</si>
  <si>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12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</si>
  <si>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12 PRBs; TBS 72 bits)</t>
  </si>
  <si>
    <t>5 MHz RedCap UE
(BW1, 12 PRBs)</t>
  </si>
  <si>
    <t>5 MHz RedCap UE (BW1, 12 PRBs; TBS 1040 bits)</t>
  </si>
  <si>
    <r>
      <t xml:space="preserve">5 MHz RedCap UE (BW1, 12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</si>
  <si>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12 PRBs; CORESET: 3 symbols, 6 PRBs; AL2; baseline)</t>
  </si>
  <si>
    <t>5 MHz RedCap UE (BW1, 12 PRBs; 0.5 Mbps)</t>
  </si>
  <si>
    <t>5 MHz RedCap UE
(BW1, 12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</si>
  <si>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</si>
  <si>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12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</si>
  <si>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t>5 MHz RedCap UE (BW1, 12 PRBs; SIB1 BW &gt; 5 MHz; TBS 1256 bits)</t>
  </si>
  <si>
    <t>5 MHz RedCap UE (BW1, 12 PRBs; SIB1 BW &lt; 5 MHz; TBS 1256 bits)</t>
  </si>
  <si>
    <t xml:space="preserve">Rel-15 Ref UE (SIB1 BW &gt; 5 MHz; TBS 1256 bits) </t>
  </si>
  <si>
    <t>Rel-17 RedCap UE (SIB1 BW &gt; 5 MHz; TBS 1256 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</si>
</sst>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39.354837468149121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49.126050015345747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12*360*1000</f>
        <v>4320000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-100.64516253185091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-98.645162531850914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61</v>
      </c>
      <c r="C2" s="12" t="s">
        <v>60</v>
      </c>
      <c r="D2" s="15" t="s">
        <v>83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39.354837468149121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49.126050015345747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12*360*1000</f>
        <v>4320000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-100.64516253185091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-98.645162531850914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57">
      <c r="A2" s="34" t="s">
        <v>0</v>
      </c>
      <c r="B2" s="14" t="s">
        <v>66</v>
      </c>
      <c r="C2" s="12" t="s">
        <v>65</v>
      </c>
      <c r="D2" s="15" t="s">
        <v>84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12*360*1000</f>
        <v>4320000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-102.64516253185091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-100.64516253185091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132.41637507904755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F8" sqref="F8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85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E17" sqref="E17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28.5">
      <c r="A33" s="42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5.375" style="9" bestFit="1" customWidth="1"/>
    <col min="8" max="8" width="12.87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9.75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 ht="15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30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39.354837468149121</v>
      </c>
      <c r="E17" s="1">
        <f t="shared" si="1"/>
        <v>39.354837468149121</v>
      </c>
      <c r="F17" s="1">
        <f t="shared" si="1"/>
        <v>36.344537511509309</v>
      </c>
      <c r="G17" s="1">
        <f t="shared" si="1"/>
        <v>39.354837468149121</v>
      </c>
      <c r="H17" s="17">
        <f t="shared" si="1"/>
        <v>39.354837468149121</v>
      </c>
    </row>
    <row r="18" spans="1:8" ht="45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 ht="15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49.126050015345747</v>
      </c>
      <c r="E25" s="1">
        <f t="shared" si="3"/>
        <v>49.126050015345747</v>
      </c>
      <c r="F25" s="1">
        <f t="shared" si="3"/>
        <v>46.115750058705935</v>
      </c>
      <c r="G25" s="1">
        <f t="shared" si="3"/>
        <v>49.126050015345747</v>
      </c>
      <c r="H25" s="17">
        <f t="shared" si="3"/>
        <v>49.126050015345747</v>
      </c>
    </row>
    <row r="26" spans="1:8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5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30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12*360*1000</f>
        <v>4320000</v>
      </c>
      <c r="E41" s="7">
        <f>12*360*1000</f>
        <v>4320000</v>
      </c>
      <c r="F41" s="7">
        <f>6*360*1000</f>
        <v>2160000</v>
      </c>
      <c r="G41" s="7">
        <f>12*360*1000</f>
        <v>4320000</v>
      </c>
      <c r="H41" s="26">
        <f>12*360*1000</f>
        <v>4320000</v>
      </c>
    </row>
    <row r="42" spans="1:8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 ht="15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-100.64516253185091</v>
      </c>
      <c r="E43" s="1">
        <f t="shared" si="6"/>
        <v>-100.64516253185091</v>
      </c>
      <c r="F43" s="1">
        <f t="shared" si="6"/>
        <v>-103.65546248849071</v>
      </c>
      <c r="G43" s="1">
        <f t="shared" si="6"/>
        <v>-100.64516253185091</v>
      </c>
      <c r="H43" s="17">
        <f t="shared" si="6"/>
        <v>-100.64516253185091</v>
      </c>
    </row>
    <row r="44" spans="1:8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 ht="15">
      <c r="A45" s="42" t="s">
        <v>43</v>
      </c>
      <c r="B45" s="27"/>
      <c r="C45" s="5"/>
      <c r="D45" s="5"/>
      <c r="E45" s="5"/>
      <c r="F45" s="5"/>
      <c r="G45" s="5"/>
      <c r="H45" s="28"/>
    </row>
    <row r="46" spans="1:8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30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-98.645162531850914</v>
      </c>
      <c r="E50" s="1">
        <f t="shared" si="7"/>
        <v>-98.645162531850914</v>
      </c>
      <c r="F50" s="1">
        <f t="shared" si="7"/>
        <v>-101.65546248849071</v>
      </c>
      <c r="G50" s="1">
        <f t="shared" si="7"/>
        <v>-98.645162531850914</v>
      </c>
      <c r="H50" s="17">
        <f t="shared" si="7"/>
        <v>-98.645162531850914</v>
      </c>
    </row>
    <row r="51" spans="1:8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30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30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7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71.25">
      <c r="A2" s="34" t="s">
        <v>0</v>
      </c>
      <c r="B2" s="14" t="s">
        <v>89</v>
      </c>
      <c r="C2" s="12" t="s">
        <v>90</v>
      </c>
      <c r="D2" s="12" t="s">
        <v>87</v>
      </c>
      <c r="E2" s="12" t="s">
        <v>88</v>
      </c>
      <c r="F2" s="15" t="s">
        <v>77</v>
      </c>
    </row>
    <row r="3" spans="1:6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30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39.354837468149121</v>
      </c>
      <c r="E17" s="1">
        <f t="shared" si="2"/>
        <v>39.354837468149121</v>
      </c>
      <c r="F17" s="17">
        <f t="shared" ref="F17" si="4">F15+10*LOG10(F42/1000000)</f>
        <v>39.354837468149121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49.126050015345747</v>
      </c>
      <c r="E26" s="1">
        <f t="shared" si="7"/>
        <v>49.126050015345747</v>
      </c>
      <c r="F26" s="17">
        <f t="shared" ref="F26" si="9">F17+F18+F21-F23-F24</f>
        <v>49.126050015345747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12*360*1000</f>
        <v>4320000</v>
      </c>
      <c r="E42" s="7">
        <f>12*360*1000</f>
        <v>4320000</v>
      </c>
      <c r="F42" s="26">
        <f>12*360*1000</f>
        <v>4320000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-100.64516253185091</v>
      </c>
      <c r="E44" s="1">
        <f t="shared" si="15"/>
        <v>-100.64516253185091</v>
      </c>
      <c r="F44" s="17">
        <f t="shared" ref="F44" si="17">F40+10*LOG10(F42)</f>
        <v>-100.64516253185091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-98.645162531850914</v>
      </c>
      <c r="E51" s="1">
        <f t="shared" si="18"/>
        <v>-98.645162531850914</v>
      </c>
      <c r="F51" s="17">
        <f t="shared" ref="F51" si="20">F44+F46+F47-F49</f>
        <v>-98.645162531850914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.5">
      <c r="A2" s="73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2.6</v>
      </c>
      <c r="C3" s="1">
        <v>2.6</v>
      </c>
      <c r="D3" s="17">
        <v>2.6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139*30*1000</f>
        <v>4170000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-102.79863945026246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-100.79863945026246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132.56985199745907</v>
      </c>
    </row>
    <row r="53" spans="1:4" ht="30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139*30*1000</f>
        <v>4170000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-102.79863945026246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-100.79863945026246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132.56985199745907</v>
      </c>
    </row>
    <row r="53" spans="1:4" ht="30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7">
      <c r="A2" s="34" t="s">
        <v>0</v>
      </c>
      <c r="B2" s="14" t="s">
        <v>59</v>
      </c>
      <c r="C2" s="12" t="s">
        <v>57</v>
      </c>
      <c r="D2" s="12" t="s">
        <v>78</v>
      </c>
      <c r="E2" s="60" t="s">
        <v>86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30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7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34" t="s">
        <v>0</v>
      </c>
      <c r="B2" s="14" t="s">
        <v>67</v>
      </c>
      <c r="C2" s="12" t="s">
        <v>64</v>
      </c>
      <c r="D2" s="15" t="s">
        <v>79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9.1" customHeight="1">
      <c r="A2" s="34" t="s">
        <v>0</v>
      </c>
      <c r="B2" s="14" t="s">
        <v>59</v>
      </c>
      <c r="C2" s="12" t="s">
        <v>57</v>
      </c>
      <c r="D2" s="12" t="s">
        <v>80</v>
      </c>
      <c r="E2" s="15" t="s">
        <v>81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 ht="1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30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39.354837468149121</v>
      </c>
      <c r="E17" s="17">
        <f t="shared" ref="E17" si="2">E15+10*LOG10(E42/1000000)</f>
        <v>39.354837468149121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49.126050015345747</v>
      </c>
      <c r="E26" s="17">
        <f t="shared" ref="E26" si="5">E17+E18+E21-E23-E24</f>
        <v>49.126050015345747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12*360*1000</f>
        <v>4320000</v>
      </c>
      <c r="E42" s="26">
        <f>12*360*1000</f>
        <v>4320000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-100.64516253185091</v>
      </c>
      <c r="E44" s="17">
        <f t="shared" ref="E44" si="10">E40+10*LOG10(E42)</f>
        <v>-100.64516253185091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-98.645162531850914</v>
      </c>
      <c r="E51" s="17">
        <f t="shared" ref="E51" si="12">E44+E46+E47-E49</f>
        <v>-98.645162531850914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7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5.5">
      <c r="A2" s="34" t="s">
        <v>0</v>
      </c>
      <c r="B2" s="14" t="s">
        <v>62</v>
      </c>
      <c r="C2" s="45" t="s">
        <v>63</v>
      </c>
      <c r="D2" s="12" t="s">
        <v>82</v>
      </c>
      <c r="E2" s="12" t="s">
        <v>75</v>
      </c>
      <c r="F2" s="15" t="s">
        <v>76</v>
      </c>
    </row>
    <row r="3" spans="1:6" ht="15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30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39.354837468149121</v>
      </c>
      <c r="F17" s="17">
        <f t="shared" si="5"/>
        <v>39.354837468149121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49.126050015345747</v>
      </c>
      <c r="F25" s="17">
        <f t="shared" ref="F25" si="11">F17+F18+F21+F22-F24</f>
        <v>49.126050015345747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12*360*1000</f>
        <v>4320000</v>
      </c>
      <c r="F41" s="26">
        <f>12*360*1000</f>
        <v>4320000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-100.64516253185091</v>
      </c>
      <c r="F43" s="17">
        <f t="shared" si="21"/>
        <v>-100.64516253185091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-98.645162531850914</v>
      </c>
      <c r="F50" s="17">
        <f t="shared" si="24"/>
        <v>-98.645162531850914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146.77121254719665</v>
      </c>
    </row>
    <row r="53" spans="1:6" ht="30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9b239327-9e80-40e4-b1b7-4394fed77a33"/>
    <ds:schemaRef ds:uri="2f282d3b-eb4a-4b09-b61f-b9593442e28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1F0BB856-AE34-4904-BDBA-F799A70C7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2bits</vt:lpstr>
      <vt:lpstr>PUCCH 11bits</vt:lpstr>
      <vt:lpstr>PUCCH 22bits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2022-06-16T17:22:05Z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