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sihq-my.sharepoint.com/personal/frederic_firmin_etsi_org/Documents/Documents/specmanager/specsextsg/"/>
    </mc:Choice>
  </mc:AlternateContent>
  <xr:revisionPtr revIDLastSave="1" documentId="8_{01C18D84-67B9-43E9-B1A7-785243A68227}" xr6:coauthVersionLast="47" xr6:coauthVersionMax="47" xr10:uidLastSave="{C0802CBE-FF21-4F4D-8209-9971EAB35F09}"/>
  <bookViews>
    <workbookView xWindow="-120" yWindow="-120" windowWidth="38640" windowHeight="15840" xr2:uid="{00000000-000D-0000-FFFF-FFFF00000000}"/>
  </bookViews>
  <sheets>
    <sheet name="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</calcChain>
</file>

<file path=xl/sharedStrings.xml><?xml version="1.0" encoding="utf-8"?>
<sst xmlns="http://schemas.openxmlformats.org/spreadsheetml/2006/main" count="2696" uniqueCount="123">
  <si>
    <t>Updated:</t>
  </si>
  <si>
    <t>Specifications arising from 3GPP Technical Specification Group (TSG) plenary meetings</t>
  </si>
  <si>
    <t>3GPP Specifications arising from TSG 99</t>
  </si>
  <si>
    <t>Go to spec numbering scheme page</t>
  </si>
  <si>
    <t xml:space="preserve">Important: this table lists only those specifications presented to or resulting from this meeting. It does not show specs unchanged from previous meetings. </t>
  </si>
  <si>
    <t>The directory above contains all specs current as a result of this meeting, including unchanged ones.</t>
  </si>
  <si>
    <t>Releases info</t>
  </si>
  <si>
    <t>Click here to go to directory holding complete set of specifications current following this meeting: 2023-03</t>
  </si>
  <si>
    <t>Spec</t>
  </si>
  <si>
    <t>Release</t>
  </si>
  <si>
    <t>Version</t>
  </si>
  <si>
    <t>TSG</t>
  </si>
  <si>
    <t>Resp.</t>
  </si>
  <si>
    <t>(click for Spec details)</t>
  </si>
  <si>
    <t>group</t>
  </si>
  <si>
    <t>Rel-19</t>
  </si>
  <si>
    <t>1.0.0</t>
  </si>
  <si>
    <t>3GPPSA#99</t>
  </si>
  <si>
    <t>S1</t>
  </si>
  <si>
    <t>Rel-18</t>
  </si>
  <si>
    <t>2.0.0</t>
  </si>
  <si>
    <t>S2</t>
  </si>
  <si>
    <t>2.2.0</t>
  </si>
  <si>
    <t>3GPPCT#99</t>
  </si>
  <si>
    <t>C1</t>
  </si>
  <si>
    <t>S5</t>
  </si>
  <si>
    <t>C6</t>
  </si>
  <si>
    <t>S3</t>
  </si>
  <si>
    <t>0.19.0</t>
  </si>
  <si>
    <t>3GPPRAN#99</t>
  </si>
  <si>
    <t>RP</t>
  </si>
  <si>
    <t>Rel-17</t>
  </si>
  <si>
    <t>R4</t>
  </si>
  <si>
    <t>R2</t>
  </si>
  <si>
    <t>0.1.0</t>
  </si>
  <si>
    <t>NEW: Click here to download this table in Microsoft Excel format.</t>
  </si>
  <si>
    <t>Rel-14</t>
  </si>
  <si>
    <t>14.2.0</t>
  </si>
  <si>
    <t>SP</t>
  </si>
  <si>
    <t>Rel-15</t>
  </si>
  <si>
    <t>15.1.0</t>
  </si>
  <si>
    <t>Rel-16</t>
  </si>
  <si>
    <t>16.1.0</t>
  </si>
  <si>
    <t>17.1.0</t>
  </si>
  <si>
    <t>19.0.0</t>
  </si>
  <si>
    <t>18.9.0</t>
  </si>
  <si>
    <t>19.2.0</t>
  </si>
  <si>
    <t>18.3.0</t>
  </si>
  <si>
    <t>19.1.0</t>
  </si>
  <si>
    <t>16.11.0</t>
  </si>
  <si>
    <t>C4</t>
  </si>
  <si>
    <t>17.9.0</t>
  </si>
  <si>
    <t>18.1.0</t>
  </si>
  <si>
    <t>18.2.0</t>
  </si>
  <si>
    <t>18.0.0</t>
  </si>
  <si>
    <t>S6</t>
  </si>
  <si>
    <t>17.6.0</t>
  </si>
  <si>
    <t>17.5.0</t>
  </si>
  <si>
    <t>17.8.0</t>
  </si>
  <si>
    <t>18.5.0</t>
  </si>
  <si>
    <t>18.4.0</t>
  </si>
  <si>
    <t>1.1.0</t>
  </si>
  <si>
    <t>16.16.0</t>
  </si>
  <si>
    <t>16.14.0</t>
  </si>
  <si>
    <t>17.7.0</t>
  </si>
  <si>
    <t>2.1.0</t>
  </si>
  <si>
    <t>Rel-11</t>
  </si>
  <si>
    <t>11.30.0</t>
  </si>
  <si>
    <t>Rel-12</t>
  </si>
  <si>
    <t>12.26.0</t>
  </si>
  <si>
    <t>Rel-13</t>
  </si>
  <si>
    <t>13.21.0</t>
  </si>
  <si>
    <t>14.18.0</t>
  </si>
  <si>
    <t>15.15.0</t>
  </si>
  <si>
    <t>16.12.0</t>
  </si>
  <si>
    <t>17.10.0</t>
  </si>
  <si>
    <t>17.2.0</t>
  </si>
  <si>
    <t>16.5.0</t>
  </si>
  <si>
    <t>17.3.0</t>
  </si>
  <si>
    <t>16.6.0</t>
  </si>
  <si>
    <t>16.3.0</t>
  </si>
  <si>
    <t>16.4.0</t>
  </si>
  <si>
    <t>17.4.0</t>
  </si>
  <si>
    <t>16.13.0</t>
  </si>
  <si>
    <t>S4</t>
  </si>
  <si>
    <t>16.7.0</t>
  </si>
  <si>
    <t>16.9.0</t>
  </si>
  <si>
    <t>15.8.0</t>
  </si>
  <si>
    <t>15.7.0</t>
  </si>
  <si>
    <t>15.10.0</t>
  </si>
  <si>
    <t>16.15.0</t>
  </si>
  <si>
    <t>15.6.0</t>
  </si>
  <si>
    <t>11.5.0</t>
  </si>
  <si>
    <t>12.4.0</t>
  </si>
  <si>
    <t>13.3.0</t>
  </si>
  <si>
    <t>14.3.0</t>
  </si>
  <si>
    <t>C3</t>
  </si>
  <si>
    <t>15.13.0</t>
  </si>
  <si>
    <t>R3</t>
  </si>
  <si>
    <t>15.11.0</t>
  </si>
  <si>
    <t>16.8.0</t>
  </si>
  <si>
    <t>17.0.0</t>
  </si>
  <si>
    <t>16.10.0</t>
  </si>
  <si>
    <t>15.4.0</t>
  </si>
  <si>
    <t>R5</t>
  </si>
  <si>
    <t>12.31.0</t>
  </si>
  <si>
    <t>15.21.0</t>
  </si>
  <si>
    <t>15.5.0</t>
  </si>
  <si>
    <t>15.19.0</t>
  </si>
  <si>
    <t>15.18.0</t>
  </si>
  <si>
    <t>R1</t>
  </si>
  <si>
    <t>13.16.0</t>
  </si>
  <si>
    <t>14.13.0</t>
  </si>
  <si>
    <t>15.9.0</t>
  </si>
  <si>
    <t>16.0.0</t>
  </si>
  <si>
    <t>15.12.0</t>
  </si>
  <si>
    <t>16.17.0</t>
  </si>
  <si>
    <t>15.17.0</t>
  </si>
  <si>
    <t>15.14.0</t>
  </si>
  <si>
    <t>15.20.0</t>
  </si>
  <si>
    <t>16.2.0</t>
  </si>
  <si>
    <t>1.0.1</t>
  </si>
  <si>
    <t>13.14.0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</si>
</sst>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rgb="FF954F72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color rgb="FF252525"/>
      <name val="Montserrat"/>
    </font>
    <font>
      <b/>
      <sz val="7.5"/>
      <color rgb="FF252525"/>
      <name val="Arial"/>
      <family val="2"/>
    </font>
    <font>
      <b/>
      <sz val="10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F786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0" fontId="18" fillId="0" borderId="0" xfId="42" applyNumberFormat="1" applyBorder="1" applyAlignment="1"/>
    <xf numFmtId="0" fontId="18" fillId="0" borderId="0" xfId="42" applyBorder="1" applyAlignment="1"/>
    <xf numFmtId="0" fontId="22" fillId="0" borderId="0" xfId="0" applyFont="1" applyAlignment="1">
      <alignment vertical="center"/>
    </xf>
    <xf numFmtId="0" fontId="18" fillId="0" borderId="0" xfId="42" applyAlignment="1">
      <alignment vertical="center" wrapText="1"/>
    </xf>
    <xf numFmtId="0" fontId="18" fillId="0" borderId="0" xfId="42" applyNumberFormat="1" applyAlignment="1"/>
    <xf numFmtId="0" fontId="20" fillId="33" borderId="10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22" fontId="18" fillId="0" borderId="13" xfId="42" applyNumberFormat="1" applyBorder="1" applyAlignment="1">
      <alignment horizontal="center"/>
    </xf>
    <xf numFmtId="22" fontId="18" fillId="0" borderId="14" xfId="42" applyNumberFormat="1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23" fillId="33" borderId="16" xfId="0" applyFont="1" applyFill="1" applyBorder="1" applyAlignment="1">
      <alignment horizontal="center"/>
    </xf>
    <xf numFmtId="0" fontId="20" fillId="33" borderId="17" xfId="0" applyFont="1" applyFill="1" applyBorder="1" applyAlignment="1">
      <alignment horizontal="center"/>
    </xf>
    <xf numFmtId="0" fontId="20" fillId="33" borderId="18" xfId="0" applyFont="1" applyFill="1" applyBorder="1" applyAlignment="1">
      <alignment horizontal="center"/>
    </xf>
    <xf numFmtId="0" fontId="18" fillId="0" borderId="0" xfId="42" applyAlignment="1">
      <alignment horizontal="left"/>
    </xf>
    <xf numFmtId="0" fontId="0" fillId="0" borderId="13" xfId="0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1095375</xdr:colOff>
      <xdr:row>4</xdr:row>
      <xdr:rowOff>107935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499E15-7B19-EF31-BE88-1D7763698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095375" cy="679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specs/2023-03" TargetMode="External"/><Relationship Id="rId2" Type="http://schemas.openxmlformats.org/officeDocument/2006/relationships/hyperlink" Target="https://www.3gpp.org/specifications-technologies/releases" TargetMode="External"/><Relationship Id="rId1" Type="http://schemas.openxmlformats.org/officeDocument/2006/relationships/hyperlink" Target="https://www.3gpp.org/specifications-technologies/specifications-by-series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ftp://firmin@ftp.3gpp.org/Specs/SpecslistexTSG/TSG9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89"/>
  <sheetViews>
    <sheetView showGridLines="0" tabSelected="1" workbookViewId="0">
      <selection activeCell="A8" sqref="A8"/>
    </sheetView>
  </sheetViews>
  <sheetFormatPr defaultRowHeight="15" x14ac:dyDescent="0.25"/>
  <cols>
    <col min="1" max="1" width="17.5703125" style="1" customWidth="1"/>
    <col min="2" max="2" width="13.42578125" style="1" customWidth="1"/>
    <col min="3" max="3" width="24.42578125" style="1" customWidth="1"/>
    <col min="4" max="4" width="19" style="2" customWidth="1"/>
    <col min="5" max="5" width="14.42578125" style="1" customWidth="1"/>
    <col min="6" max="6" width="14.140625" style="1" customWidth="1"/>
    <col min="7" max="7" width="10.7109375" customWidth="1"/>
  </cols>
  <sheetData>
    <row r="2" spans="1:9" x14ac:dyDescent="0.25">
      <c r="E2" s="1" t="s">
        <v>0</v>
      </c>
      <c r="F2" s="3">
        <v>45013</v>
      </c>
    </row>
    <row r="6" spans="1:9" ht="23.25" x14ac:dyDescent="0.35">
      <c r="A6" s="4" t="s">
        <v>1</v>
      </c>
      <c r="B6" s="4"/>
      <c r="C6" s="4"/>
      <c r="D6" s="4"/>
      <c r="E6" s="4"/>
      <c r="F6" s="4"/>
      <c r="G6" s="4"/>
      <c r="H6" s="4"/>
      <c r="I6" s="4"/>
    </row>
    <row r="8" spans="1:9" ht="18.75" x14ac:dyDescent="0.35">
      <c r="A8" s="5" t="s">
        <v>2</v>
      </c>
      <c r="B8" s="5"/>
      <c r="C8" s="5"/>
      <c r="E8" s="7"/>
    </row>
    <row r="9" spans="1:9" ht="18.75" x14ac:dyDescent="0.35">
      <c r="A9" s="5"/>
      <c r="B9" s="8"/>
      <c r="C9" s="8"/>
      <c r="D9" s="8"/>
      <c r="E9" s="8"/>
      <c r="F9" s="8"/>
      <c r="G9" s="8"/>
      <c r="H9" s="8"/>
    </row>
    <row r="10" spans="1:9" x14ac:dyDescent="0.25">
      <c r="A10" s="7" t="s">
        <v>7</v>
      </c>
      <c r="B10" s="8"/>
      <c r="C10" s="8"/>
      <c r="D10" s="8"/>
      <c r="E10" s="8"/>
    </row>
    <row r="11" spans="1:9" x14ac:dyDescent="0.25">
      <c r="A11" s="8" t="s">
        <v>4</v>
      </c>
      <c r="D11" s="10"/>
    </row>
    <row r="12" spans="1:9" x14ac:dyDescent="0.25">
      <c r="A12" s="8" t="s">
        <v>5</v>
      </c>
    </row>
    <row r="13" spans="1:9" x14ac:dyDescent="0.25">
      <c r="A13" s="8"/>
    </row>
    <row r="14" spans="1:9" x14ac:dyDescent="0.25">
      <c r="A14" s="9" t="s">
        <v>6</v>
      </c>
      <c r="B14" s="7"/>
      <c r="C14" s="7"/>
      <c r="D14" s="6" t="s">
        <v>3</v>
      </c>
      <c r="E14" s="7"/>
      <c r="F14" s="7"/>
    </row>
    <row r="15" spans="1:9" x14ac:dyDescent="0.25">
      <c r="A15" s="9"/>
      <c r="B15" s="7"/>
      <c r="C15" s="7"/>
      <c r="D15" s="6"/>
      <c r="E15" s="7"/>
      <c r="F15" s="7"/>
    </row>
    <row r="16" spans="1:9" x14ac:dyDescent="0.25">
      <c r="A16" s="21" t="s">
        <v>35</v>
      </c>
      <c r="B16" s="7"/>
      <c r="C16" s="7"/>
      <c r="D16" s="6"/>
      <c r="E16" s="7"/>
      <c r="F16" s="7"/>
    </row>
    <row r="17" spans="1:6" ht="15.75" thickBot="1" x14ac:dyDescent="0.3"/>
    <row r="18" spans="1:6" ht="23.25" x14ac:dyDescent="0.35">
      <c r="A18" s="11" t="s">
        <v>8</v>
      </c>
      <c r="B18" s="12" t="s">
        <v>9</v>
      </c>
      <c r="C18" s="17" t="s">
        <v>10</v>
      </c>
      <c r="D18" s="17" t="s">
        <v>11</v>
      </c>
      <c r="E18" s="12" t="s">
        <v>12</v>
      </c>
      <c r="F18"/>
    </row>
    <row r="19" spans="1:6" ht="24" thickBot="1" x14ac:dyDescent="0.4">
      <c r="A19" s="18" t="s">
        <v>13</v>
      </c>
      <c r="B19" s="20"/>
      <c r="C19" s="19"/>
      <c r="D19" s="19"/>
      <c r="E19" s="20" t="s">
        <v>14</v>
      </c>
      <c r="F19"/>
    </row>
    <row r="20" spans="1:6" x14ac:dyDescent="0.25">
      <c r="A20" s="14" t="str">
        <f>HYPERLINK("https://www.3gpp.org/DynaReport/21101.htm","21.101")</f>
        <v>21.101</v>
      </c>
      <c r="B20" s="15" t="s">
        <v>36</v>
      </c>
      <c r="C20" s="15" t="s">
        <v>37</v>
      </c>
      <c r="D20" s="16" t="s">
        <v>17</v>
      </c>
      <c r="E20" s="15" t="s">
        <v>38</v>
      </c>
      <c r="F20"/>
    </row>
    <row r="21" spans="1:6" x14ac:dyDescent="0.25">
      <c r="A21" s="14" t="str">
        <f>HYPERLINK("https://www.3gpp.org/DynaReport/21101.htm","21.101")</f>
        <v>21.101</v>
      </c>
      <c r="B21" s="15" t="s">
        <v>39</v>
      </c>
      <c r="C21" s="15" t="s">
        <v>40</v>
      </c>
      <c r="D21" s="16" t="s">
        <v>17</v>
      </c>
      <c r="E21" s="15" t="s">
        <v>38</v>
      </c>
      <c r="F21"/>
    </row>
    <row r="22" spans="1:6" x14ac:dyDescent="0.25">
      <c r="A22" s="14" t="str">
        <f>HYPERLINK("https://www.3gpp.org/DynaReport/21101.htm","21.101")</f>
        <v>21.101</v>
      </c>
      <c r="B22" s="15" t="s">
        <v>41</v>
      </c>
      <c r="C22" s="15" t="s">
        <v>42</v>
      </c>
      <c r="D22" s="16" t="s">
        <v>17</v>
      </c>
      <c r="E22" s="15" t="s">
        <v>38</v>
      </c>
      <c r="F22"/>
    </row>
    <row r="23" spans="1:6" x14ac:dyDescent="0.25">
      <c r="A23" s="14" t="str">
        <f>HYPERLINK("https://www.3gpp.org/DynaReport/21101.htm","21.101")</f>
        <v>21.101</v>
      </c>
      <c r="B23" s="15" t="s">
        <v>31</v>
      </c>
      <c r="C23" s="15" t="s">
        <v>43</v>
      </c>
      <c r="D23" s="16" t="s">
        <v>17</v>
      </c>
      <c r="E23" s="15" t="s">
        <v>38</v>
      </c>
      <c r="F23"/>
    </row>
    <row r="24" spans="1:6" x14ac:dyDescent="0.25">
      <c r="A24" s="14" t="str">
        <f>HYPERLINK("https://www.3gpp.org/DynaReport/21201.htm","21.201")</f>
        <v>21.201</v>
      </c>
      <c r="B24" s="15" t="s">
        <v>36</v>
      </c>
      <c r="C24" s="15" t="s">
        <v>37</v>
      </c>
      <c r="D24" s="16" t="s">
        <v>17</v>
      </c>
      <c r="E24" s="15" t="s">
        <v>38</v>
      </c>
      <c r="F24"/>
    </row>
    <row r="25" spans="1:6" x14ac:dyDescent="0.25">
      <c r="A25" s="14" t="str">
        <f>HYPERLINK("https://www.3gpp.org/DynaReport/21201.htm","21.201")</f>
        <v>21.201</v>
      </c>
      <c r="B25" s="15" t="s">
        <v>39</v>
      </c>
      <c r="C25" s="15" t="s">
        <v>40</v>
      </c>
      <c r="D25" s="16" t="s">
        <v>17</v>
      </c>
      <c r="E25" s="15" t="s">
        <v>38</v>
      </c>
      <c r="F25"/>
    </row>
    <row r="26" spans="1:6" x14ac:dyDescent="0.25">
      <c r="A26" s="14" t="str">
        <f>HYPERLINK("https://www.3gpp.org/DynaReport/21201.htm","21.201")</f>
        <v>21.201</v>
      </c>
      <c r="B26" s="15" t="s">
        <v>41</v>
      </c>
      <c r="C26" s="15" t="s">
        <v>42</v>
      </c>
      <c r="D26" s="16" t="s">
        <v>17</v>
      </c>
      <c r="E26" s="15" t="s">
        <v>38</v>
      </c>
      <c r="F26"/>
    </row>
    <row r="27" spans="1:6" x14ac:dyDescent="0.25">
      <c r="A27" s="14" t="str">
        <f>HYPERLINK("https://www.3gpp.org/DynaReport/21201.htm","21.201")</f>
        <v>21.201</v>
      </c>
      <c r="B27" s="15" t="s">
        <v>31</v>
      </c>
      <c r="C27" s="15" t="s">
        <v>43</v>
      </c>
      <c r="D27" s="16" t="s">
        <v>17</v>
      </c>
      <c r="E27" s="15" t="s">
        <v>38</v>
      </c>
      <c r="F27"/>
    </row>
    <row r="28" spans="1:6" x14ac:dyDescent="0.25">
      <c r="A28" s="14" t="str">
        <f>HYPERLINK("https://www.3gpp.org/DynaReport/21205.htm","21.205")</f>
        <v>21.205</v>
      </c>
      <c r="B28" s="15" t="s">
        <v>39</v>
      </c>
      <c r="C28" s="15" t="s">
        <v>40</v>
      </c>
      <c r="D28" s="16" t="s">
        <v>17</v>
      </c>
      <c r="E28" s="15" t="s">
        <v>38</v>
      </c>
      <c r="F28"/>
    </row>
    <row r="29" spans="1:6" x14ac:dyDescent="0.25">
      <c r="A29" s="14" t="str">
        <f>HYPERLINK("https://www.3gpp.org/DynaReport/21205.htm","21.205")</f>
        <v>21.205</v>
      </c>
      <c r="B29" s="15" t="s">
        <v>41</v>
      </c>
      <c r="C29" s="15" t="s">
        <v>42</v>
      </c>
      <c r="D29" s="16" t="s">
        <v>17</v>
      </c>
      <c r="E29" s="15" t="s">
        <v>38</v>
      </c>
      <c r="F29"/>
    </row>
    <row r="30" spans="1:6" x14ac:dyDescent="0.25">
      <c r="A30" s="14" t="str">
        <f>HYPERLINK("https://www.3gpp.org/DynaReport/21205.htm","21.205")</f>
        <v>21.205</v>
      </c>
      <c r="B30" s="15" t="s">
        <v>31</v>
      </c>
      <c r="C30" s="15" t="s">
        <v>43</v>
      </c>
      <c r="D30" s="16" t="s">
        <v>17</v>
      </c>
      <c r="E30" s="15" t="s">
        <v>38</v>
      </c>
      <c r="F30"/>
    </row>
    <row r="31" spans="1:6" x14ac:dyDescent="0.25">
      <c r="A31" s="14" t="str">
        <f>HYPERLINK("https://www.3gpp.org/DynaReport/22011.htm","22.011")</f>
        <v>22.011</v>
      </c>
      <c r="B31" s="15" t="s">
        <v>15</v>
      </c>
      <c r="C31" s="15" t="s">
        <v>44</v>
      </c>
      <c r="D31" s="16" t="s">
        <v>17</v>
      </c>
      <c r="E31" s="15" t="s">
        <v>18</v>
      </c>
      <c r="F31"/>
    </row>
    <row r="32" spans="1:6" x14ac:dyDescent="0.25">
      <c r="A32" s="14" t="str">
        <f>HYPERLINK("https://www.3gpp.org/DynaReport/22104.htm","22.104")</f>
        <v>22.104</v>
      </c>
      <c r="B32" s="15" t="s">
        <v>15</v>
      </c>
      <c r="C32" s="15" t="s">
        <v>44</v>
      </c>
      <c r="D32" s="16" t="s">
        <v>17</v>
      </c>
      <c r="E32" s="15" t="s">
        <v>18</v>
      </c>
      <c r="F32"/>
    </row>
    <row r="33" spans="1:6" x14ac:dyDescent="0.25">
      <c r="A33" s="14" t="str">
        <f>HYPERLINK("https://www.3gpp.org/DynaReport/22261.htm","22.261")</f>
        <v>22.261</v>
      </c>
      <c r="B33" s="15" t="s">
        <v>19</v>
      </c>
      <c r="C33" s="15" t="s">
        <v>45</v>
      </c>
      <c r="D33" s="16" t="s">
        <v>17</v>
      </c>
      <c r="E33" s="15" t="s">
        <v>18</v>
      </c>
      <c r="F33"/>
    </row>
    <row r="34" spans="1:6" x14ac:dyDescent="0.25">
      <c r="A34" s="14" t="str">
        <f>HYPERLINK("https://www.3gpp.org/DynaReport/22261.htm","22.261")</f>
        <v>22.261</v>
      </c>
      <c r="B34" s="15" t="s">
        <v>15</v>
      </c>
      <c r="C34" s="15" t="s">
        <v>46</v>
      </c>
      <c r="D34" s="16" t="s">
        <v>17</v>
      </c>
      <c r="E34" s="15" t="s">
        <v>18</v>
      </c>
      <c r="F34"/>
    </row>
    <row r="35" spans="1:6" x14ac:dyDescent="0.25">
      <c r="A35" s="14" t="str">
        <f>HYPERLINK("https://www.3gpp.org/DynaReport/22280.htm","22.280")</f>
        <v>22.280</v>
      </c>
      <c r="B35" s="15" t="s">
        <v>19</v>
      </c>
      <c r="C35" s="15" t="s">
        <v>47</v>
      </c>
      <c r="D35" s="16" t="s">
        <v>17</v>
      </c>
      <c r="E35" s="15" t="s">
        <v>18</v>
      </c>
      <c r="F35"/>
    </row>
    <row r="36" spans="1:6" x14ac:dyDescent="0.25">
      <c r="A36" s="14" t="str">
        <f>HYPERLINK("https://www.3gpp.org/DynaReport/22280.htm","22.280")</f>
        <v>22.280</v>
      </c>
      <c r="B36" s="15" t="s">
        <v>15</v>
      </c>
      <c r="C36" s="15" t="s">
        <v>48</v>
      </c>
      <c r="D36" s="16" t="s">
        <v>17</v>
      </c>
      <c r="E36" s="15" t="s">
        <v>18</v>
      </c>
      <c r="F36"/>
    </row>
    <row r="37" spans="1:6" x14ac:dyDescent="0.25">
      <c r="A37" s="14" t="str">
        <f>HYPERLINK("https://www.3gpp.org/DynaReport/22837.htm","22.837")</f>
        <v>22.837</v>
      </c>
      <c r="B37" s="15" t="s">
        <v>15</v>
      </c>
      <c r="C37" s="15" t="s">
        <v>16</v>
      </c>
      <c r="D37" s="16" t="s">
        <v>17</v>
      </c>
      <c r="E37" s="15" t="s">
        <v>18</v>
      </c>
      <c r="F37"/>
    </row>
    <row r="38" spans="1:6" x14ac:dyDescent="0.25">
      <c r="A38" s="14" t="str">
        <f>HYPERLINK("https://www.3gpp.org/DynaReport/22841.htm","22.841")</f>
        <v>22.841</v>
      </c>
      <c r="B38" s="15" t="s">
        <v>15</v>
      </c>
      <c r="C38" s="15" t="s">
        <v>16</v>
      </c>
      <c r="D38" s="16" t="s">
        <v>17</v>
      </c>
      <c r="E38" s="15" t="s">
        <v>18</v>
      </c>
      <c r="F38"/>
    </row>
    <row r="39" spans="1:6" x14ac:dyDescent="0.25">
      <c r="A39" s="14" t="str">
        <f>HYPERLINK("https://www.3gpp.org/DynaReport/22843.htm","22.843")</f>
        <v>22.843</v>
      </c>
      <c r="B39" s="15" t="s">
        <v>15</v>
      </c>
      <c r="C39" s="15" t="s">
        <v>16</v>
      </c>
      <c r="D39" s="16" t="s">
        <v>17</v>
      </c>
      <c r="E39" s="15" t="s">
        <v>18</v>
      </c>
      <c r="F39"/>
    </row>
    <row r="40" spans="1:6" x14ac:dyDescent="0.25">
      <c r="A40" s="14" t="str">
        <f>HYPERLINK("https://www.3gpp.org/DynaReport/22856.htm","22.856")</f>
        <v>22.856</v>
      </c>
      <c r="B40" s="15" t="s">
        <v>15</v>
      </c>
      <c r="C40" s="15" t="s">
        <v>16</v>
      </c>
      <c r="D40" s="15" t="s">
        <v>17</v>
      </c>
      <c r="E40" s="15" t="s">
        <v>18</v>
      </c>
      <c r="F40"/>
    </row>
    <row r="41" spans="1:6" x14ac:dyDescent="0.25">
      <c r="A41" s="14" t="str">
        <f>HYPERLINK("https://www.3gpp.org/DynaReport/22865.htm","22.865")</f>
        <v>22.865</v>
      </c>
      <c r="B41" s="15" t="s">
        <v>15</v>
      </c>
      <c r="C41" s="15" t="s">
        <v>16</v>
      </c>
      <c r="D41" s="15" t="s">
        <v>17</v>
      </c>
      <c r="E41" s="15" t="s">
        <v>18</v>
      </c>
      <c r="F41"/>
    </row>
    <row r="42" spans="1:6" x14ac:dyDescent="0.25">
      <c r="A42" s="14" t="str">
        <f>HYPERLINK("https://www.3gpp.org/DynaReport/22876.htm","22.876")</f>
        <v>22.876</v>
      </c>
      <c r="B42" s="15" t="s">
        <v>15</v>
      </c>
      <c r="C42" s="15" t="s">
        <v>16</v>
      </c>
      <c r="D42" s="15" t="s">
        <v>17</v>
      </c>
      <c r="E42" s="15" t="s">
        <v>18</v>
      </c>
      <c r="F42"/>
    </row>
    <row r="43" spans="1:6" x14ac:dyDescent="0.25">
      <c r="A43" s="14" t="str">
        <f>HYPERLINK("https://www.3gpp.org/DynaReport/22882.htm","22.882")</f>
        <v>22.882</v>
      </c>
      <c r="B43" s="15" t="s">
        <v>15</v>
      </c>
      <c r="C43" s="15" t="s">
        <v>16</v>
      </c>
      <c r="D43" s="15" t="s">
        <v>17</v>
      </c>
      <c r="E43" s="15" t="s">
        <v>18</v>
      </c>
      <c r="F43"/>
    </row>
    <row r="44" spans="1:6" x14ac:dyDescent="0.25">
      <c r="A44" s="14" t="str">
        <f>HYPERLINK("https://www.3gpp.org/DynaReport/23003.htm","23.003")</f>
        <v>23.003</v>
      </c>
      <c r="B44" s="15" t="s">
        <v>41</v>
      </c>
      <c r="C44" s="15" t="s">
        <v>49</v>
      </c>
      <c r="D44" s="15" t="s">
        <v>23</v>
      </c>
      <c r="E44" s="15" t="s">
        <v>50</v>
      </c>
      <c r="F44"/>
    </row>
    <row r="45" spans="1:6" x14ac:dyDescent="0.25">
      <c r="A45" s="14" t="str">
        <f>HYPERLINK("https://www.3gpp.org/DynaReport/23003.htm","23.003")</f>
        <v>23.003</v>
      </c>
      <c r="B45" s="15" t="s">
        <v>31</v>
      </c>
      <c r="C45" s="15" t="s">
        <v>51</v>
      </c>
      <c r="D45" s="15" t="s">
        <v>23</v>
      </c>
      <c r="E45" s="15" t="s">
        <v>50</v>
      </c>
      <c r="F45"/>
    </row>
    <row r="46" spans="1:6" x14ac:dyDescent="0.25">
      <c r="A46" s="14" t="str">
        <f>HYPERLINK("https://www.3gpp.org/DynaReport/23003.htm","23.003")</f>
        <v>23.003</v>
      </c>
      <c r="B46" s="15" t="s">
        <v>19</v>
      </c>
      <c r="C46" s="15" t="s">
        <v>52</v>
      </c>
      <c r="D46" s="15" t="s">
        <v>23</v>
      </c>
      <c r="E46" s="15" t="s">
        <v>50</v>
      </c>
      <c r="F46"/>
    </row>
    <row r="47" spans="1:6" x14ac:dyDescent="0.25">
      <c r="A47" s="14" t="str">
        <f>HYPERLINK("https://www.3gpp.org/DynaReport/23122.htm","23.122")</f>
        <v>23.122</v>
      </c>
      <c r="B47" s="15" t="s">
        <v>19</v>
      </c>
      <c r="C47" s="15" t="s">
        <v>53</v>
      </c>
      <c r="D47" s="15" t="s">
        <v>23</v>
      </c>
      <c r="E47" s="15" t="s">
        <v>24</v>
      </c>
      <c r="F47"/>
    </row>
    <row r="48" spans="1:6" x14ac:dyDescent="0.25">
      <c r="A48" s="14" t="str">
        <f>HYPERLINK("https://www.3gpp.org/DynaReport/23167.htm","23.167")</f>
        <v>23.167</v>
      </c>
      <c r="B48" s="15" t="s">
        <v>19</v>
      </c>
      <c r="C48" s="15" t="s">
        <v>54</v>
      </c>
      <c r="D48" s="15" t="s">
        <v>17</v>
      </c>
      <c r="E48" s="15" t="s">
        <v>21</v>
      </c>
      <c r="F48"/>
    </row>
    <row r="49" spans="1:6" x14ac:dyDescent="0.25">
      <c r="A49" s="14" t="str">
        <f>HYPERLINK("https://www.3gpp.org/DynaReport/23222.htm","23.222")</f>
        <v>23.222</v>
      </c>
      <c r="B49" s="15" t="s">
        <v>19</v>
      </c>
      <c r="C49" s="15" t="s">
        <v>52</v>
      </c>
      <c r="D49" s="15" t="s">
        <v>17</v>
      </c>
      <c r="E49" s="15" t="s">
        <v>55</v>
      </c>
      <c r="F49"/>
    </row>
    <row r="50" spans="1:6" x14ac:dyDescent="0.25">
      <c r="A50" s="14" t="str">
        <f>HYPERLINK("https://www.3gpp.org/DynaReport/23228.htm","23.228")</f>
        <v>23.228</v>
      </c>
      <c r="B50" s="15" t="s">
        <v>19</v>
      </c>
      <c r="C50" s="15" t="s">
        <v>52</v>
      </c>
      <c r="D50" s="15" t="s">
        <v>17</v>
      </c>
      <c r="E50" s="15" t="s">
        <v>21</v>
      </c>
      <c r="F50"/>
    </row>
    <row r="51" spans="1:6" x14ac:dyDescent="0.25">
      <c r="A51" s="14" t="str">
        <f>HYPERLINK("https://www.3gpp.org/DynaReport/23247.htm","23.247")</f>
        <v>23.247</v>
      </c>
      <c r="B51" s="15" t="s">
        <v>31</v>
      </c>
      <c r="C51" s="15" t="s">
        <v>56</v>
      </c>
      <c r="D51" s="15" t="s">
        <v>17</v>
      </c>
      <c r="E51" s="15" t="s">
        <v>21</v>
      </c>
      <c r="F51"/>
    </row>
    <row r="52" spans="1:6" x14ac:dyDescent="0.25">
      <c r="A52" s="14" t="str">
        <f>HYPERLINK("https://www.3gpp.org/DynaReport/23247.htm","23.247")</f>
        <v>23.247</v>
      </c>
      <c r="B52" s="15" t="s">
        <v>19</v>
      </c>
      <c r="C52" s="15" t="s">
        <v>52</v>
      </c>
      <c r="D52" s="15" t="s">
        <v>17</v>
      </c>
      <c r="E52" s="15" t="s">
        <v>21</v>
      </c>
      <c r="F52"/>
    </row>
    <row r="53" spans="1:6" x14ac:dyDescent="0.25">
      <c r="A53" s="14" t="str">
        <f>HYPERLINK("https://www.3gpp.org/DynaReport/23255.htm","23.255")</f>
        <v>23.255</v>
      </c>
      <c r="B53" s="15" t="s">
        <v>31</v>
      </c>
      <c r="C53" s="15" t="s">
        <v>57</v>
      </c>
      <c r="D53" s="15" t="s">
        <v>17</v>
      </c>
      <c r="E53" s="15" t="s">
        <v>55</v>
      </c>
      <c r="F53"/>
    </row>
    <row r="54" spans="1:6" x14ac:dyDescent="0.25">
      <c r="A54" s="14" t="str">
        <f>HYPERLINK("https://www.3gpp.org/DynaReport/23255.htm","23.255")</f>
        <v>23.255</v>
      </c>
      <c r="B54" s="15" t="s">
        <v>19</v>
      </c>
      <c r="C54" s="15" t="s">
        <v>52</v>
      </c>
      <c r="D54" s="15" t="s">
        <v>17</v>
      </c>
      <c r="E54" s="15" t="s">
        <v>55</v>
      </c>
      <c r="F54"/>
    </row>
    <row r="55" spans="1:6" x14ac:dyDescent="0.25">
      <c r="A55" s="14" t="str">
        <f>HYPERLINK("https://www.3gpp.org/DynaReport/23256.htm","23.256")</f>
        <v>23.256</v>
      </c>
      <c r="B55" s="15" t="s">
        <v>31</v>
      </c>
      <c r="C55" s="15" t="s">
        <v>56</v>
      </c>
      <c r="D55" s="15" t="s">
        <v>17</v>
      </c>
      <c r="E55" s="15" t="s">
        <v>21</v>
      </c>
      <c r="F55"/>
    </row>
    <row r="56" spans="1:6" x14ac:dyDescent="0.25">
      <c r="A56" s="14" t="str">
        <f>HYPERLINK("https://www.3gpp.org/DynaReport/23256.htm","23.256")</f>
        <v>23.256</v>
      </c>
      <c r="B56" s="15" t="s">
        <v>19</v>
      </c>
      <c r="C56" s="15" t="s">
        <v>54</v>
      </c>
      <c r="D56" s="15" t="s">
        <v>17</v>
      </c>
      <c r="E56" s="15" t="s">
        <v>21</v>
      </c>
      <c r="F56"/>
    </row>
    <row r="57" spans="1:6" x14ac:dyDescent="0.25">
      <c r="A57" s="14" t="str">
        <f>HYPERLINK("https://www.3gpp.org/DynaReport/23273.htm","23.273")</f>
        <v>23.273</v>
      </c>
      <c r="B57" s="15" t="s">
        <v>41</v>
      </c>
      <c r="C57" s="15" t="s">
        <v>49</v>
      </c>
      <c r="D57" s="15" t="s">
        <v>17</v>
      </c>
      <c r="E57" s="15" t="s">
        <v>21</v>
      </c>
      <c r="F57"/>
    </row>
    <row r="58" spans="1:6" x14ac:dyDescent="0.25">
      <c r="A58" s="14" t="str">
        <f>HYPERLINK("https://www.3gpp.org/DynaReport/23273.htm","23.273")</f>
        <v>23.273</v>
      </c>
      <c r="B58" s="15" t="s">
        <v>31</v>
      </c>
      <c r="C58" s="15" t="s">
        <v>58</v>
      </c>
      <c r="D58" s="15" t="s">
        <v>17</v>
      </c>
      <c r="E58" s="15" t="s">
        <v>21</v>
      </c>
      <c r="F58"/>
    </row>
    <row r="59" spans="1:6" x14ac:dyDescent="0.25">
      <c r="A59" s="14" t="str">
        <f>HYPERLINK("https://www.3gpp.org/DynaReport/23273.htm","23.273")</f>
        <v>23.273</v>
      </c>
      <c r="B59" s="15" t="s">
        <v>19</v>
      </c>
      <c r="C59" s="15" t="s">
        <v>52</v>
      </c>
      <c r="D59" s="15" t="s">
        <v>17</v>
      </c>
      <c r="E59" s="15" t="s">
        <v>21</v>
      </c>
      <c r="F59"/>
    </row>
    <row r="60" spans="1:6" x14ac:dyDescent="0.25">
      <c r="A60" s="14" t="str">
        <f>HYPERLINK("https://www.3gpp.org/DynaReport/23280.htm","23.280")</f>
        <v>23.280</v>
      </c>
      <c r="B60" s="15" t="s">
        <v>19</v>
      </c>
      <c r="C60" s="15" t="s">
        <v>59</v>
      </c>
      <c r="D60" s="15" t="s">
        <v>17</v>
      </c>
      <c r="E60" s="15" t="s">
        <v>55</v>
      </c>
      <c r="F60"/>
    </row>
    <row r="61" spans="1:6" x14ac:dyDescent="0.25">
      <c r="A61" s="14" t="str">
        <f>HYPERLINK("https://www.3gpp.org/DynaReport/23281.htm","23.281")</f>
        <v>23.281</v>
      </c>
      <c r="B61" s="15" t="s">
        <v>19</v>
      </c>
      <c r="C61" s="15" t="s">
        <v>47</v>
      </c>
      <c r="D61" s="15" t="s">
        <v>17</v>
      </c>
      <c r="E61" s="15" t="s">
        <v>55</v>
      </c>
      <c r="F61"/>
    </row>
    <row r="62" spans="1:6" x14ac:dyDescent="0.25">
      <c r="A62" s="14" t="str">
        <f>HYPERLINK("https://www.3gpp.org/DynaReport/23282.htm","23.282")</f>
        <v>23.282</v>
      </c>
      <c r="B62" s="15" t="s">
        <v>19</v>
      </c>
      <c r="C62" s="15" t="s">
        <v>47</v>
      </c>
      <c r="D62" s="15" t="s">
        <v>17</v>
      </c>
      <c r="E62" s="15" t="s">
        <v>55</v>
      </c>
      <c r="F62"/>
    </row>
    <row r="63" spans="1:6" x14ac:dyDescent="0.25">
      <c r="A63" s="13" t="str">
        <f>HYPERLINK("https://www.3gpp.org/DynaReport/23283.htm","23.283")</f>
        <v>23.283</v>
      </c>
      <c r="B63" s="22" t="s">
        <v>19</v>
      </c>
      <c r="C63" s="22" t="s">
        <v>52</v>
      </c>
      <c r="D63" s="22" t="s">
        <v>17</v>
      </c>
      <c r="E63" s="22" t="s">
        <v>55</v>
      </c>
      <c r="F63"/>
    </row>
    <row r="64" spans="1:6" x14ac:dyDescent="0.25">
      <c r="A64" s="13" t="str">
        <f>HYPERLINK("https://www.3gpp.org/DynaReport/23286.htm","23.286")</f>
        <v>23.286</v>
      </c>
      <c r="B64" s="22" t="s">
        <v>19</v>
      </c>
      <c r="C64" s="22" t="s">
        <v>52</v>
      </c>
      <c r="D64" s="22" t="s">
        <v>17</v>
      </c>
      <c r="E64" s="22" t="s">
        <v>55</v>
      </c>
      <c r="F64"/>
    </row>
    <row r="65" spans="1:6" x14ac:dyDescent="0.25">
      <c r="A65" s="13" t="str">
        <f>HYPERLINK("https://www.3gpp.org/DynaReport/23287.htm","23.287")</f>
        <v>23.287</v>
      </c>
      <c r="B65" s="22" t="s">
        <v>31</v>
      </c>
      <c r="C65" s="22" t="s">
        <v>56</v>
      </c>
      <c r="D65" s="22" t="s">
        <v>17</v>
      </c>
      <c r="E65" s="22" t="s">
        <v>21</v>
      </c>
      <c r="F65"/>
    </row>
    <row r="66" spans="1:6" x14ac:dyDescent="0.25">
      <c r="A66" s="13" t="str">
        <f>HYPERLINK("https://www.3gpp.org/DynaReport/23287.htm","23.287")</f>
        <v>23.287</v>
      </c>
      <c r="B66" s="22" t="s">
        <v>19</v>
      </c>
      <c r="C66" s="22" t="s">
        <v>54</v>
      </c>
      <c r="D66" s="22" t="s">
        <v>17</v>
      </c>
      <c r="E66" s="22" t="s">
        <v>21</v>
      </c>
      <c r="F66"/>
    </row>
    <row r="67" spans="1:6" x14ac:dyDescent="0.25">
      <c r="A67" s="13" t="str">
        <f>HYPERLINK("https://www.3gpp.org/DynaReport/23288.htm","23.288")</f>
        <v>23.288</v>
      </c>
      <c r="B67" s="22" t="s">
        <v>31</v>
      </c>
      <c r="C67" s="22" t="s">
        <v>58</v>
      </c>
      <c r="D67" s="22" t="s">
        <v>17</v>
      </c>
      <c r="E67" s="22" t="s">
        <v>21</v>
      </c>
      <c r="F67"/>
    </row>
    <row r="68" spans="1:6" x14ac:dyDescent="0.25">
      <c r="A68" s="13" t="str">
        <f>HYPERLINK("https://www.3gpp.org/DynaReport/23288.htm","23.288")</f>
        <v>23.288</v>
      </c>
      <c r="B68" s="22" t="s">
        <v>19</v>
      </c>
      <c r="C68" s="22" t="s">
        <v>52</v>
      </c>
      <c r="D68" s="22" t="s">
        <v>17</v>
      </c>
      <c r="E68" s="22" t="s">
        <v>21</v>
      </c>
      <c r="F68"/>
    </row>
    <row r="69" spans="1:6" x14ac:dyDescent="0.25">
      <c r="A69" s="13" t="str">
        <f>HYPERLINK("https://www.3gpp.org/DynaReport/23289.htm","23.289")</f>
        <v>23.289</v>
      </c>
      <c r="B69" s="22" t="s">
        <v>19</v>
      </c>
      <c r="C69" s="22" t="s">
        <v>59</v>
      </c>
      <c r="D69" s="22" t="s">
        <v>17</v>
      </c>
      <c r="E69" s="22" t="s">
        <v>55</v>
      </c>
      <c r="F69"/>
    </row>
    <row r="70" spans="1:6" x14ac:dyDescent="0.25">
      <c r="A70" s="13" t="str">
        <f>HYPERLINK("https://www.3gpp.org/DynaReport/23304.htm","23.304")</f>
        <v>23.304</v>
      </c>
      <c r="B70" s="22" t="s">
        <v>31</v>
      </c>
      <c r="C70" s="22" t="s">
        <v>56</v>
      </c>
      <c r="D70" s="22" t="s">
        <v>17</v>
      </c>
      <c r="E70" s="22" t="s">
        <v>21</v>
      </c>
      <c r="F70"/>
    </row>
    <row r="71" spans="1:6" x14ac:dyDescent="0.25">
      <c r="A71" s="13" t="str">
        <f>HYPERLINK("https://www.3gpp.org/DynaReport/23304.htm","23.304")</f>
        <v>23.304</v>
      </c>
      <c r="B71" s="22" t="s">
        <v>19</v>
      </c>
      <c r="C71" s="22" t="s">
        <v>52</v>
      </c>
      <c r="D71" s="22" t="s">
        <v>17</v>
      </c>
      <c r="E71" s="22" t="s">
        <v>21</v>
      </c>
      <c r="F71"/>
    </row>
    <row r="72" spans="1:6" x14ac:dyDescent="0.25">
      <c r="A72" s="13" t="str">
        <f>HYPERLINK("https://www.3gpp.org/DynaReport/23316.htm","23.316")</f>
        <v>23.316</v>
      </c>
      <c r="B72" s="22" t="s">
        <v>19</v>
      </c>
      <c r="C72" s="22" t="s">
        <v>52</v>
      </c>
      <c r="D72" s="22" t="s">
        <v>17</v>
      </c>
      <c r="E72" s="22" t="s">
        <v>21</v>
      </c>
      <c r="F72"/>
    </row>
    <row r="73" spans="1:6" x14ac:dyDescent="0.25">
      <c r="A73" s="13" t="str">
        <f>HYPERLINK("https://www.3gpp.org/DynaReport/23379.htm","23.379")</f>
        <v>23.379</v>
      </c>
      <c r="B73" s="22" t="s">
        <v>19</v>
      </c>
      <c r="C73" s="22" t="s">
        <v>59</v>
      </c>
      <c r="D73" s="22" t="s">
        <v>17</v>
      </c>
      <c r="E73" s="22" t="s">
        <v>55</v>
      </c>
      <c r="F73"/>
    </row>
    <row r="74" spans="1:6" x14ac:dyDescent="0.25">
      <c r="A74" s="13" t="str">
        <f>HYPERLINK("https://www.3gpp.org/DynaReport/23401.htm","23.401")</f>
        <v>23.401</v>
      </c>
      <c r="B74" s="22" t="s">
        <v>19</v>
      </c>
      <c r="C74" s="22" t="s">
        <v>52</v>
      </c>
      <c r="D74" s="22" t="s">
        <v>17</v>
      </c>
      <c r="E74" s="22" t="s">
        <v>21</v>
      </c>
      <c r="F74"/>
    </row>
    <row r="75" spans="1:6" x14ac:dyDescent="0.25">
      <c r="A75" s="13" t="str">
        <f>HYPERLINK("https://www.3gpp.org/DynaReport/23402.htm","23.402")</f>
        <v>23.402</v>
      </c>
      <c r="B75" s="22" t="s">
        <v>19</v>
      </c>
      <c r="C75" s="22" t="s">
        <v>52</v>
      </c>
      <c r="D75" s="22" t="s">
        <v>17</v>
      </c>
      <c r="E75" s="22" t="s">
        <v>21</v>
      </c>
      <c r="F75"/>
    </row>
    <row r="76" spans="1:6" x14ac:dyDescent="0.25">
      <c r="A76" s="13" t="str">
        <f>HYPERLINK("https://www.3gpp.org/DynaReport/23434.htm","23.434")</f>
        <v>23.434</v>
      </c>
      <c r="B76" s="22" t="s">
        <v>19</v>
      </c>
      <c r="C76" s="22" t="s">
        <v>60</v>
      </c>
      <c r="D76" s="22" t="s">
        <v>17</v>
      </c>
      <c r="E76" s="22" t="s">
        <v>55</v>
      </c>
      <c r="F76"/>
    </row>
    <row r="77" spans="1:6" x14ac:dyDescent="0.25">
      <c r="A77" s="13" t="str">
        <f>HYPERLINK("https://www.3gpp.org/DynaReport/23435.htm","23.435")</f>
        <v>23.435</v>
      </c>
      <c r="B77" s="22" t="s">
        <v>19</v>
      </c>
      <c r="C77" s="22" t="s">
        <v>16</v>
      </c>
      <c r="D77" s="22" t="s">
        <v>17</v>
      </c>
      <c r="E77" s="22" t="s">
        <v>55</v>
      </c>
      <c r="F77"/>
    </row>
    <row r="78" spans="1:6" x14ac:dyDescent="0.25">
      <c r="A78" s="13" t="str">
        <f>HYPERLINK("https://www.3gpp.org/DynaReport/23435.htm","23.435")</f>
        <v>23.435</v>
      </c>
      <c r="B78" s="22" t="s">
        <v>19</v>
      </c>
      <c r="C78" s="22" t="s">
        <v>61</v>
      </c>
      <c r="D78" s="22" t="s">
        <v>17</v>
      </c>
      <c r="E78" s="22" t="s">
        <v>55</v>
      </c>
      <c r="F78"/>
    </row>
    <row r="79" spans="1:6" x14ac:dyDescent="0.25">
      <c r="A79" s="13" t="str">
        <f>HYPERLINK("https://www.3gpp.org/DynaReport/23436.htm","23.436")</f>
        <v>23.436</v>
      </c>
      <c r="B79" s="22" t="s">
        <v>19</v>
      </c>
      <c r="C79" s="22" t="s">
        <v>16</v>
      </c>
      <c r="D79" s="22" t="s">
        <v>17</v>
      </c>
      <c r="E79" s="22" t="s">
        <v>55</v>
      </c>
      <c r="F79"/>
    </row>
    <row r="80" spans="1:6" x14ac:dyDescent="0.25">
      <c r="A80" s="13" t="str">
        <f>HYPERLINK("https://www.3gpp.org/DynaReport/23501.htm","23.501")</f>
        <v>23.501</v>
      </c>
      <c r="B80" s="22" t="s">
        <v>41</v>
      </c>
      <c r="C80" s="22" t="s">
        <v>62</v>
      </c>
      <c r="D80" s="22" t="s">
        <v>17</v>
      </c>
      <c r="E80" s="22" t="s">
        <v>21</v>
      </c>
      <c r="F80"/>
    </row>
    <row r="81" spans="1:6" x14ac:dyDescent="0.25">
      <c r="A81" s="13" t="str">
        <f>HYPERLINK("https://www.3gpp.org/DynaReport/23501.htm","23.501")</f>
        <v>23.501</v>
      </c>
      <c r="B81" s="22" t="s">
        <v>31</v>
      </c>
      <c r="C81" s="22" t="s">
        <v>58</v>
      </c>
      <c r="D81" s="22" t="s">
        <v>17</v>
      </c>
      <c r="E81" s="22" t="s">
        <v>21</v>
      </c>
      <c r="F81"/>
    </row>
    <row r="82" spans="1:6" x14ac:dyDescent="0.25">
      <c r="A82" s="13" t="str">
        <f>HYPERLINK("https://www.3gpp.org/DynaReport/23501.htm","23.501")</f>
        <v>23.501</v>
      </c>
      <c r="B82" s="22" t="s">
        <v>19</v>
      </c>
      <c r="C82" s="22" t="s">
        <v>52</v>
      </c>
      <c r="D82" s="22" t="s">
        <v>17</v>
      </c>
      <c r="E82" s="22" t="s">
        <v>21</v>
      </c>
      <c r="F82"/>
    </row>
    <row r="83" spans="1:6" x14ac:dyDescent="0.25">
      <c r="A83" s="13" t="str">
        <f>HYPERLINK("https://www.3gpp.org/DynaReport/23502.htm","23.502")</f>
        <v>23.502</v>
      </c>
      <c r="B83" s="22" t="s">
        <v>31</v>
      </c>
      <c r="C83" s="22" t="s">
        <v>58</v>
      </c>
      <c r="D83" s="22" t="s">
        <v>17</v>
      </c>
      <c r="E83" s="22" t="s">
        <v>21</v>
      </c>
      <c r="F83"/>
    </row>
    <row r="84" spans="1:6" x14ac:dyDescent="0.25">
      <c r="A84" s="13" t="str">
        <f>HYPERLINK("https://www.3gpp.org/DynaReport/23502.htm","23.502")</f>
        <v>23.502</v>
      </c>
      <c r="B84" s="22" t="s">
        <v>19</v>
      </c>
      <c r="C84" s="22" t="s">
        <v>52</v>
      </c>
      <c r="D84" s="22" t="s">
        <v>17</v>
      </c>
      <c r="E84" s="22" t="s">
        <v>21</v>
      </c>
      <c r="F84"/>
    </row>
    <row r="85" spans="1:6" x14ac:dyDescent="0.25">
      <c r="A85" s="13" t="str">
        <f>HYPERLINK("https://www.3gpp.org/DynaReport/23503.htm","23.503")</f>
        <v>23.503</v>
      </c>
      <c r="B85" s="22" t="s">
        <v>41</v>
      </c>
      <c r="C85" s="22" t="s">
        <v>63</v>
      </c>
      <c r="D85" s="22" t="s">
        <v>17</v>
      </c>
      <c r="E85" s="22" t="s">
        <v>21</v>
      </c>
      <c r="F85"/>
    </row>
    <row r="86" spans="1:6" x14ac:dyDescent="0.25">
      <c r="A86" s="13" t="str">
        <f>HYPERLINK("https://www.3gpp.org/DynaReport/23503.htm","23.503")</f>
        <v>23.503</v>
      </c>
      <c r="B86" s="22" t="s">
        <v>31</v>
      </c>
      <c r="C86" s="22" t="s">
        <v>58</v>
      </c>
      <c r="D86" s="22" t="s">
        <v>17</v>
      </c>
      <c r="E86" s="22" t="s">
        <v>21</v>
      </c>
      <c r="F86"/>
    </row>
    <row r="87" spans="1:6" x14ac:dyDescent="0.25">
      <c r="A87" s="13" t="str">
        <f>HYPERLINK("https://www.3gpp.org/DynaReport/23503.htm","23.503")</f>
        <v>23.503</v>
      </c>
      <c r="B87" s="22" t="s">
        <v>19</v>
      </c>
      <c r="C87" s="22" t="s">
        <v>52</v>
      </c>
      <c r="D87" s="22" t="s">
        <v>17</v>
      </c>
      <c r="E87" s="22" t="s">
        <v>21</v>
      </c>
      <c r="F87"/>
    </row>
    <row r="88" spans="1:6" x14ac:dyDescent="0.25">
      <c r="A88" s="13" t="str">
        <f>HYPERLINK("https://www.3gpp.org/DynaReport/23548.htm","23.548")</f>
        <v>23.548</v>
      </c>
      <c r="B88" s="22" t="s">
        <v>19</v>
      </c>
      <c r="C88" s="22" t="s">
        <v>52</v>
      </c>
      <c r="D88" s="22" t="s">
        <v>17</v>
      </c>
      <c r="E88" s="22" t="s">
        <v>21</v>
      </c>
      <c r="F88"/>
    </row>
    <row r="89" spans="1:6" x14ac:dyDescent="0.25">
      <c r="A89" s="13" t="str">
        <f>HYPERLINK("https://www.3gpp.org/DynaReport/23554.htm","23.554")</f>
        <v>23.554</v>
      </c>
      <c r="B89" s="22" t="s">
        <v>19</v>
      </c>
      <c r="C89" s="22" t="s">
        <v>47</v>
      </c>
      <c r="D89" s="22" t="s">
        <v>17</v>
      </c>
      <c r="E89" s="22" t="s">
        <v>55</v>
      </c>
      <c r="F89"/>
    </row>
    <row r="90" spans="1:6" x14ac:dyDescent="0.25">
      <c r="A90" s="13" t="str">
        <f>HYPERLINK("https://www.3gpp.org/DynaReport/23558.htm","23.558")</f>
        <v>23.558</v>
      </c>
      <c r="B90" s="22" t="s">
        <v>31</v>
      </c>
      <c r="C90" s="22" t="s">
        <v>64</v>
      </c>
      <c r="D90" s="22" t="s">
        <v>17</v>
      </c>
      <c r="E90" s="22" t="s">
        <v>55</v>
      </c>
      <c r="F90"/>
    </row>
    <row r="91" spans="1:6" x14ac:dyDescent="0.25">
      <c r="A91" s="13" t="str">
        <f>HYPERLINK("https://www.3gpp.org/DynaReport/23558.htm","23.558")</f>
        <v>23.558</v>
      </c>
      <c r="B91" s="22" t="s">
        <v>19</v>
      </c>
      <c r="C91" s="22" t="s">
        <v>53</v>
      </c>
      <c r="D91" s="22" t="s">
        <v>17</v>
      </c>
      <c r="E91" s="22" t="s">
        <v>55</v>
      </c>
      <c r="F91"/>
    </row>
    <row r="92" spans="1:6" x14ac:dyDescent="0.25">
      <c r="A92" s="13" t="str">
        <f>HYPERLINK("https://www.3gpp.org/DynaReport/23632.htm","23.632")</f>
        <v>23.632</v>
      </c>
      <c r="B92" s="22" t="s">
        <v>19</v>
      </c>
      <c r="C92" s="22" t="s">
        <v>52</v>
      </c>
      <c r="D92" s="22" t="s">
        <v>23</v>
      </c>
      <c r="E92" s="22" t="s">
        <v>50</v>
      </c>
      <c r="F92"/>
    </row>
    <row r="93" spans="1:6" x14ac:dyDescent="0.25">
      <c r="A93" s="13" t="str">
        <f>HYPERLINK("https://www.3gpp.org/DynaReport/23682.htm","23.682")</f>
        <v>23.682</v>
      </c>
      <c r="B93" s="22" t="s">
        <v>19</v>
      </c>
      <c r="C93" s="22" t="s">
        <v>54</v>
      </c>
      <c r="D93" s="22" t="s">
        <v>17</v>
      </c>
      <c r="E93" s="22" t="s">
        <v>21</v>
      </c>
      <c r="F93"/>
    </row>
    <row r="94" spans="1:6" x14ac:dyDescent="0.25">
      <c r="A94" s="13" t="str">
        <f>HYPERLINK("https://www.3gpp.org/DynaReport/23700-08.htm","23.700-08")</f>
        <v>23.700-08</v>
      </c>
      <c r="B94" s="22" t="s">
        <v>19</v>
      </c>
      <c r="C94" s="22" t="s">
        <v>20</v>
      </c>
      <c r="D94" s="22" t="s">
        <v>17</v>
      </c>
      <c r="E94" s="22" t="s">
        <v>21</v>
      </c>
      <c r="F94"/>
    </row>
    <row r="95" spans="1:6" x14ac:dyDescent="0.25">
      <c r="A95" s="13" t="str">
        <f>HYPERLINK("https://www.3gpp.org/DynaReport/23700-08.htm","23.700-08")</f>
        <v>23.700-08</v>
      </c>
      <c r="B95" s="22" t="s">
        <v>19</v>
      </c>
      <c r="C95" s="22" t="s">
        <v>54</v>
      </c>
      <c r="D95" s="22" t="s">
        <v>17</v>
      </c>
      <c r="E95" s="22" t="s">
        <v>21</v>
      </c>
      <c r="F95"/>
    </row>
    <row r="96" spans="1:6" x14ac:dyDescent="0.25">
      <c r="A96" s="13" t="str">
        <f>HYPERLINK("https://www.3gpp.org/DynaReport/23700-17.htm","23.700-17")</f>
        <v>23.700-17</v>
      </c>
      <c r="B96" s="22" t="s">
        <v>19</v>
      </c>
      <c r="C96" s="22" t="s">
        <v>20</v>
      </c>
      <c r="D96" s="22" t="s">
        <v>17</v>
      </c>
      <c r="E96" s="22" t="s">
        <v>21</v>
      </c>
      <c r="F96"/>
    </row>
    <row r="97" spans="1:6" x14ac:dyDescent="0.25">
      <c r="A97" s="13" t="str">
        <f>HYPERLINK("https://www.3gpp.org/DynaReport/23700-17.htm","23.700-17")</f>
        <v>23.700-17</v>
      </c>
      <c r="B97" s="22" t="s">
        <v>19</v>
      </c>
      <c r="C97" s="22" t="s">
        <v>54</v>
      </c>
      <c r="D97" s="22" t="s">
        <v>17</v>
      </c>
      <c r="E97" s="22" t="s">
        <v>21</v>
      </c>
      <c r="F97"/>
    </row>
    <row r="98" spans="1:6" x14ac:dyDescent="0.25">
      <c r="A98" s="13" t="str">
        <f>HYPERLINK("https://www.3gpp.org/DynaReport/23700-25.htm","23.700-25")</f>
        <v>23.700-25</v>
      </c>
      <c r="B98" s="22" t="s">
        <v>19</v>
      </c>
      <c r="C98" s="22" t="s">
        <v>52</v>
      </c>
      <c r="D98" s="22" t="s">
        <v>17</v>
      </c>
      <c r="E98" s="22" t="s">
        <v>21</v>
      </c>
      <c r="F98"/>
    </row>
    <row r="99" spans="1:6" x14ac:dyDescent="0.25">
      <c r="A99" s="13" t="str">
        <f>HYPERLINK("https://www.3gpp.org/DynaReport/23700-28.htm","23.700-28")</f>
        <v>23.700-28</v>
      </c>
      <c r="B99" s="22" t="s">
        <v>19</v>
      </c>
      <c r="C99" s="22" t="s">
        <v>52</v>
      </c>
      <c r="D99" s="22" t="s">
        <v>17</v>
      </c>
      <c r="E99" s="22" t="s">
        <v>21</v>
      </c>
      <c r="F99"/>
    </row>
    <row r="100" spans="1:6" x14ac:dyDescent="0.25">
      <c r="A100" s="13" t="str">
        <f>HYPERLINK("https://www.3gpp.org/DynaReport/23700-34.htm","23.700-34")</f>
        <v>23.700-34</v>
      </c>
      <c r="B100" s="22" t="s">
        <v>19</v>
      </c>
      <c r="C100" s="22" t="s">
        <v>52</v>
      </c>
      <c r="D100" s="22" t="s">
        <v>17</v>
      </c>
      <c r="E100" s="22" t="s">
        <v>55</v>
      </c>
      <c r="F100"/>
    </row>
    <row r="101" spans="1:6" x14ac:dyDescent="0.25">
      <c r="A101" s="13" t="str">
        <f>HYPERLINK("https://www.3gpp.org/DynaReport/23700-46.htm","23.700-46")</f>
        <v>23.700-46</v>
      </c>
      <c r="B101" s="22" t="s">
        <v>19</v>
      </c>
      <c r="C101" s="22" t="s">
        <v>20</v>
      </c>
      <c r="D101" s="22" t="s">
        <v>17</v>
      </c>
      <c r="E101" s="22" t="s">
        <v>21</v>
      </c>
      <c r="F101"/>
    </row>
    <row r="102" spans="1:6" x14ac:dyDescent="0.25">
      <c r="A102" s="13" t="str">
        <f>HYPERLINK("https://www.3gpp.org/DynaReport/23700-46.htm","23.700-46")</f>
        <v>23.700-46</v>
      </c>
      <c r="B102" s="22" t="s">
        <v>19</v>
      </c>
      <c r="C102" s="22" t="s">
        <v>54</v>
      </c>
      <c r="D102" s="22" t="s">
        <v>17</v>
      </c>
      <c r="E102" s="22" t="s">
        <v>21</v>
      </c>
      <c r="F102"/>
    </row>
    <row r="103" spans="1:6" x14ac:dyDescent="0.25">
      <c r="A103" s="13" t="str">
        <f>HYPERLINK("https://www.3gpp.org/DynaReport/23700-58.htm","23.700-58")</f>
        <v>23.700-58</v>
      </c>
      <c r="B103" s="22" t="s">
        <v>19</v>
      </c>
      <c r="C103" s="22" t="s">
        <v>52</v>
      </c>
      <c r="D103" s="22" t="s">
        <v>17</v>
      </c>
      <c r="E103" s="22" t="s">
        <v>21</v>
      </c>
      <c r="F103"/>
    </row>
    <row r="104" spans="1:6" x14ac:dyDescent="0.25">
      <c r="A104" s="13" t="str">
        <f>HYPERLINK("https://www.3gpp.org/DynaReport/23700-62.htm","23.700-62")</f>
        <v>23.700-62</v>
      </c>
      <c r="B104" s="22" t="s">
        <v>19</v>
      </c>
      <c r="C104" s="22" t="s">
        <v>22</v>
      </c>
      <c r="D104" s="22" t="s">
        <v>17</v>
      </c>
      <c r="E104" s="22" t="s">
        <v>21</v>
      </c>
      <c r="F104"/>
    </row>
    <row r="105" spans="1:6" x14ac:dyDescent="0.25">
      <c r="A105" s="13" t="str">
        <f>HYPERLINK("https://www.3gpp.org/DynaReport/23700-62.htm","23.700-62")</f>
        <v>23.700-62</v>
      </c>
      <c r="B105" s="22" t="s">
        <v>19</v>
      </c>
      <c r="C105" s="22" t="s">
        <v>54</v>
      </c>
      <c r="D105" s="22" t="s">
        <v>17</v>
      </c>
      <c r="E105" s="22" t="s">
        <v>21</v>
      </c>
      <c r="F105"/>
    </row>
    <row r="106" spans="1:6" x14ac:dyDescent="0.25">
      <c r="A106" s="13" t="str">
        <f>HYPERLINK("https://www.3gpp.org/DynaReport/23700-64.htm","23.700-64")</f>
        <v>23.700-64</v>
      </c>
      <c r="B106" s="22" t="s">
        <v>19</v>
      </c>
      <c r="C106" s="22" t="s">
        <v>52</v>
      </c>
      <c r="D106" s="22" t="s">
        <v>17</v>
      </c>
      <c r="E106" s="22" t="s">
        <v>55</v>
      </c>
      <c r="F106"/>
    </row>
    <row r="107" spans="1:6" x14ac:dyDescent="0.25">
      <c r="A107" s="13" t="str">
        <f>HYPERLINK("https://www.3gpp.org/DynaReport/23700-74.htm","23.700-74")</f>
        <v>23.700-74</v>
      </c>
      <c r="B107" s="22" t="s">
        <v>19</v>
      </c>
      <c r="C107" s="22" t="s">
        <v>20</v>
      </c>
      <c r="D107" s="22" t="s">
        <v>17</v>
      </c>
      <c r="E107" s="22" t="s">
        <v>21</v>
      </c>
      <c r="F107"/>
    </row>
    <row r="108" spans="1:6" x14ac:dyDescent="0.25">
      <c r="A108" s="13" t="str">
        <f>HYPERLINK("https://www.3gpp.org/DynaReport/23700-74.htm","23.700-74")</f>
        <v>23.700-74</v>
      </c>
      <c r="B108" s="22" t="s">
        <v>19</v>
      </c>
      <c r="C108" s="22" t="s">
        <v>54</v>
      </c>
      <c r="D108" s="22" t="s">
        <v>17</v>
      </c>
      <c r="E108" s="22" t="s">
        <v>21</v>
      </c>
      <c r="F108"/>
    </row>
    <row r="109" spans="1:6" x14ac:dyDescent="0.25">
      <c r="A109" s="13" t="str">
        <f>HYPERLINK("https://www.3gpp.org/DynaReport/23700-78.htm","23.700-78")</f>
        <v>23.700-78</v>
      </c>
      <c r="B109" s="22" t="s">
        <v>19</v>
      </c>
      <c r="C109" s="22" t="s">
        <v>52</v>
      </c>
      <c r="D109" s="22" t="s">
        <v>17</v>
      </c>
      <c r="E109" s="22" t="s">
        <v>55</v>
      </c>
      <c r="F109"/>
    </row>
    <row r="110" spans="1:6" x14ac:dyDescent="0.25">
      <c r="A110" s="13" t="str">
        <f>HYPERLINK("https://www.3gpp.org/DynaReport/23700-85.htm","23.700-85")</f>
        <v>23.700-85</v>
      </c>
      <c r="B110" s="22" t="s">
        <v>19</v>
      </c>
      <c r="C110" s="22" t="s">
        <v>20</v>
      </c>
      <c r="D110" s="22" t="s">
        <v>17</v>
      </c>
      <c r="E110" s="22" t="s">
        <v>21</v>
      </c>
      <c r="F110"/>
    </row>
    <row r="111" spans="1:6" x14ac:dyDescent="0.25">
      <c r="A111" s="13" t="str">
        <f>HYPERLINK("https://www.3gpp.org/DynaReport/23700-85.htm","23.700-85")</f>
        <v>23.700-85</v>
      </c>
      <c r="B111" s="22" t="s">
        <v>19</v>
      </c>
      <c r="C111" s="22" t="s">
        <v>54</v>
      </c>
      <c r="D111" s="22" t="s">
        <v>17</v>
      </c>
      <c r="E111" s="22" t="s">
        <v>21</v>
      </c>
      <c r="F111"/>
    </row>
    <row r="112" spans="1:6" x14ac:dyDescent="0.25">
      <c r="A112" s="13" t="str">
        <f>HYPERLINK("https://www.3gpp.org/DynaReport/23700-86.htm","23.700-86")</f>
        <v>23.700-86</v>
      </c>
      <c r="B112" s="22" t="s">
        <v>19</v>
      </c>
      <c r="C112" s="22" t="s">
        <v>20</v>
      </c>
      <c r="D112" s="22" t="s">
        <v>17</v>
      </c>
      <c r="E112" s="22" t="s">
        <v>21</v>
      </c>
      <c r="F112"/>
    </row>
    <row r="113" spans="1:6" x14ac:dyDescent="0.25">
      <c r="A113" s="13" t="str">
        <f>HYPERLINK("https://www.3gpp.org/DynaReport/23700-86.htm","23.700-86")</f>
        <v>23.700-86</v>
      </c>
      <c r="B113" s="22" t="s">
        <v>19</v>
      </c>
      <c r="C113" s="22" t="s">
        <v>54</v>
      </c>
      <c r="D113" s="22" t="s">
        <v>17</v>
      </c>
      <c r="E113" s="22" t="s">
        <v>21</v>
      </c>
      <c r="F113"/>
    </row>
    <row r="114" spans="1:6" x14ac:dyDescent="0.25">
      <c r="A114" s="13" t="str">
        <f>HYPERLINK("https://www.3gpp.org/DynaReport/23700-87.htm","23.700-87")</f>
        <v>23.700-87</v>
      </c>
      <c r="B114" s="22" t="s">
        <v>19</v>
      </c>
      <c r="C114" s="22" t="s">
        <v>20</v>
      </c>
      <c r="D114" s="22" t="s">
        <v>17</v>
      </c>
      <c r="E114" s="22" t="s">
        <v>21</v>
      </c>
      <c r="F114"/>
    </row>
    <row r="115" spans="1:6" x14ac:dyDescent="0.25">
      <c r="A115" s="13" t="str">
        <f>HYPERLINK("https://www.3gpp.org/DynaReport/23700-87.htm","23.700-87")</f>
        <v>23.700-87</v>
      </c>
      <c r="B115" s="22" t="s">
        <v>19</v>
      </c>
      <c r="C115" s="22" t="s">
        <v>65</v>
      </c>
      <c r="D115" s="22" t="s">
        <v>17</v>
      </c>
      <c r="E115" s="22" t="s">
        <v>21</v>
      </c>
      <c r="F115"/>
    </row>
    <row r="116" spans="1:6" x14ac:dyDescent="0.25">
      <c r="A116" s="13" t="str">
        <f>HYPERLINK("https://www.3gpp.org/DynaReport/23700-87.htm","23.700-87")</f>
        <v>23.700-87</v>
      </c>
      <c r="B116" s="22" t="s">
        <v>19</v>
      </c>
      <c r="C116" s="22" t="s">
        <v>54</v>
      </c>
      <c r="D116" s="22" t="s">
        <v>17</v>
      </c>
      <c r="E116" s="22" t="s">
        <v>21</v>
      </c>
      <c r="F116"/>
    </row>
    <row r="117" spans="1:6" x14ac:dyDescent="0.25">
      <c r="A117" s="13" t="str">
        <f>HYPERLINK("https://www.3gpp.org/DynaReport/23700-88.htm","23.700-88")</f>
        <v>23.700-88</v>
      </c>
      <c r="B117" s="22" t="s">
        <v>19</v>
      </c>
      <c r="C117" s="22" t="s">
        <v>20</v>
      </c>
      <c r="D117" s="22" t="s">
        <v>17</v>
      </c>
      <c r="E117" s="22" t="s">
        <v>21</v>
      </c>
      <c r="F117"/>
    </row>
    <row r="118" spans="1:6" x14ac:dyDescent="0.25">
      <c r="A118" s="13" t="str">
        <f>HYPERLINK("https://www.3gpp.org/DynaReport/23700-88.htm","23.700-88")</f>
        <v>23.700-88</v>
      </c>
      <c r="B118" s="22" t="s">
        <v>19</v>
      </c>
      <c r="C118" s="22" t="s">
        <v>54</v>
      </c>
      <c r="D118" s="22" t="s">
        <v>17</v>
      </c>
      <c r="E118" s="22" t="s">
        <v>21</v>
      </c>
      <c r="F118"/>
    </row>
    <row r="119" spans="1:6" x14ac:dyDescent="0.25">
      <c r="A119" s="13" t="str">
        <f>HYPERLINK("https://www.3gpp.org/DynaReport/23700-95.htm","23.700-95")</f>
        <v>23.700-95</v>
      </c>
      <c r="B119" s="22" t="s">
        <v>19</v>
      </c>
      <c r="C119" s="22" t="s">
        <v>52</v>
      </c>
      <c r="D119" s="22" t="s">
        <v>17</v>
      </c>
      <c r="E119" s="22" t="s">
        <v>55</v>
      </c>
      <c r="F119"/>
    </row>
    <row r="120" spans="1:6" x14ac:dyDescent="0.25">
      <c r="A120" s="13" t="str">
        <f>HYPERLINK("https://www.3gpp.org/DynaReport/23700-97.htm","23.700-97")</f>
        <v>23.700-97</v>
      </c>
      <c r="B120" s="22" t="s">
        <v>19</v>
      </c>
      <c r="C120" s="22" t="s">
        <v>20</v>
      </c>
      <c r="D120" s="22" t="s">
        <v>17</v>
      </c>
      <c r="E120" s="22" t="s">
        <v>55</v>
      </c>
      <c r="F120"/>
    </row>
    <row r="121" spans="1:6" x14ac:dyDescent="0.25">
      <c r="A121" s="13" t="str">
        <f>HYPERLINK("https://www.3gpp.org/DynaReport/23700-97.htm","23.700-97")</f>
        <v>23.700-97</v>
      </c>
      <c r="B121" s="22" t="s">
        <v>19</v>
      </c>
      <c r="C121" s="22" t="s">
        <v>54</v>
      </c>
      <c r="D121" s="22" t="s">
        <v>17</v>
      </c>
      <c r="E121" s="22" t="s">
        <v>55</v>
      </c>
      <c r="F121"/>
    </row>
    <row r="122" spans="1:6" x14ac:dyDescent="0.25">
      <c r="A122" s="13" t="str">
        <f>HYPERLINK("https://www.3gpp.org/DynaReport/23700-98.htm","23.700-98")</f>
        <v>23.700-98</v>
      </c>
      <c r="B122" s="22" t="s">
        <v>19</v>
      </c>
      <c r="C122" s="22" t="s">
        <v>52</v>
      </c>
      <c r="D122" s="22" t="s">
        <v>17</v>
      </c>
      <c r="E122" s="22" t="s">
        <v>55</v>
      </c>
      <c r="F122"/>
    </row>
    <row r="123" spans="1:6" x14ac:dyDescent="0.25">
      <c r="A123" s="13" t="str">
        <f>HYPERLINK("https://www.3gpp.org/DynaReport/24008.htm","24.008")</f>
        <v>24.008</v>
      </c>
      <c r="B123" s="22" t="s">
        <v>19</v>
      </c>
      <c r="C123" s="22" t="s">
        <v>53</v>
      </c>
      <c r="D123" s="22" t="s">
        <v>23</v>
      </c>
      <c r="E123" s="22" t="s">
        <v>24</v>
      </c>
      <c r="F123"/>
    </row>
    <row r="124" spans="1:6" x14ac:dyDescent="0.25">
      <c r="A124" s="13" t="str">
        <f>HYPERLINK("https://www.3gpp.org/DynaReport/24193.htm","24.193")</f>
        <v>24.193</v>
      </c>
      <c r="B124" s="22" t="s">
        <v>31</v>
      </c>
      <c r="C124" s="22" t="s">
        <v>58</v>
      </c>
      <c r="D124" s="22" t="s">
        <v>23</v>
      </c>
      <c r="E124" s="22" t="s">
        <v>24</v>
      </c>
      <c r="F124"/>
    </row>
    <row r="125" spans="1:6" x14ac:dyDescent="0.25">
      <c r="A125" s="13" t="str">
        <f>HYPERLINK("https://www.3gpp.org/DynaReport/24193.htm","24.193")</f>
        <v>24.193</v>
      </c>
      <c r="B125" s="22" t="s">
        <v>19</v>
      </c>
      <c r="C125" s="22" t="s">
        <v>52</v>
      </c>
      <c r="D125" s="22" t="s">
        <v>23</v>
      </c>
      <c r="E125" s="22" t="s">
        <v>24</v>
      </c>
      <c r="F125"/>
    </row>
    <row r="126" spans="1:6" x14ac:dyDescent="0.25">
      <c r="A126" s="13" t="str">
        <f>HYPERLINK("https://www.3gpp.org/DynaReport/24229.htm","24.229")</f>
        <v>24.229</v>
      </c>
      <c r="B126" s="22" t="s">
        <v>66</v>
      </c>
      <c r="C126" s="22" t="s">
        <v>67</v>
      </c>
      <c r="D126" s="22" t="s">
        <v>23</v>
      </c>
      <c r="E126" s="22" t="s">
        <v>24</v>
      </c>
      <c r="F126"/>
    </row>
    <row r="127" spans="1:6" x14ac:dyDescent="0.25">
      <c r="A127" s="13" t="str">
        <f>HYPERLINK("https://www.3gpp.org/DynaReport/24229.htm","24.229")</f>
        <v>24.229</v>
      </c>
      <c r="B127" s="22" t="s">
        <v>68</v>
      </c>
      <c r="C127" s="22" t="s">
        <v>69</v>
      </c>
      <c r="D127" s="22" t="s">
        <v>23</v>
      </c>
      <c r="E127" s="22" t="s">
        <v>24</v>
      </c>
      <c r="F127"/>
    </row>
    <row r="128" spans="1:6" x14ac:dyDescent="0.25">
      <c r="A128" s="13" t="str">
        <f>HYPERLINK("https://www.3gpp.org/DynaReport/24229.htm","24.229")</f>
        <v>24.229</v>
      </c>
      <c r="B128" s="22" t="s">
        <v>70</v>
      </c>
      <c r="C128" s="22" t="s">
        <v>71</v>
      </c>
      <c r="D128" s="22" t="s">
        <v>23</v>
      </c>
      <c r="E128" s="22" t="s">
        <v>24</v>
      </c>
      <c r="F128"/>
    </row>
    <row r="129" spans="1:6" x14ac:dyDescent="0.25">
      <c r="A129" s="13" t="str">
        <f>HYPERLINK("https://www.3gpp.org/DynaReport/24229.htm","24.229")</f>
        <v>24.229</v>
      </c>
      <c r="B129" s="22" t="s">
        <v>36</v>
      </c>
      <c r="C129" s="22" t="s">
        <v>72</v>
      </c>
      <c r="D129" s="22" t="s">
        <v>23</v>
      </c>
      <c r="E129" s="22" t="s">
        <v>24</v>
      </c>
      <c r="F129"/>
    </row>
    <row r="130" spans="1:6" x14ac:dyDescent="0.25">
      <c r="A130" s="13" t="str">
        <f>HYPERLINK("https://www.3gpp.org/DynaReport/24229.htm","24.229")</f>
        <v>24.229</v>
      </c>
      <c r="B130" s="22" t="s">
        <v>39</v>
      </c>
      <c r="C130" s="22" t="s">
        <v>73</v>
      </c>
      <c r="D130" s="22" t="s">
        <v>23</v>
      </c>
      <c r="E130" s="22" t="s">
        <v>24</v>
      </c>
      <c r="F130"/>
    </row>
    <row r="131" spans="1:6" x14ac:dyDescent="0.25">
      <c r="A131" s="13" t="str">
        <f>HYPERLINK("https://www.3gpp.org/DynaReport/24229.htm","24.229")</f>
        <v>24.229</v>
      </c>
      <c r="B131" s="22" t="s">
        <v>41</v>
      </c>
      <c r="C131" s="22" t="s">
        <v>74</v>
      </c>
      <c r="D131" s="22" t="s">
        <v>23</v>
      </c>
      <c r="E131" s="22" t="s">
        <v>24</v>
      </c>
      <c r="F131"/>
    </row>
    <row r="132" spans="1:6" x14ac:dyDescent="0.25">
      <c r="A132" s="13" t="str">
        <f>HYPERLINK("https://www.3gpp.org/DynaReport/24229.htm","24.229")</f>
        <v>24.229</v>
      </c>
      <c r="B132" s="22" t="s">
        <v>31</v>
      </c>
      <c r="C132" s="22" t="s">
        <v>75</v>
      </c>
      <c r="D132" s="22" t="s">
        <v>23</v>
      </c>
      <c r="E132" s="22" t="s">
        <v>24</v>
      </c>
      <c r="F132"/>
    </row>
    <row r="133" spans="1:6" x14ac:dyDescent="0.25">
      <c r="A133" s="13" t="str">
        <f>HYPERLINK("https://www.3gpp.org/DynaReport/24229.htm","24.229")</f>
        <v>24.229</v>
      </c>
      <c r="B133" s="22" t="s">
        <v>19</v>
      </c>
      <c r="C133" s="22" t="s">
        <v>52</v>
      </c>
      <c r="D133" s="22" t="s">
        <v>23</v>
      </c>
      <c r="E133" s="22" t="s">
        <v>24</v>
      </c>
      <c r="F133"/>
    </row>
    <row r="134" spans="1:6" x14ac:dyDescent="0.25">
      <c r="A134" s="13" t="str">
        <f>HYPERLINK("https://www.3gpp.org/DynaReport/24281.htm","24.281")</f>
        <v>24.281</v>
      </c>
      <c r="B134" s="22" t="s">
        <v>19</v>
      </c>
      <c r="C134" s="22" t="s">
        <v>53</v>
      </c>
      <c r="D134" s="22" t="s">
        <v>23</v>
      </c>
      <c r="E134" s="22" t="s">
        <v>24</v>
      </c>
      <c r="F134"/>
    </row>
    <row r="135" spans="1:6" x14ac:dyDescent="0.25">
      <c r="A135" s="13" t="str">
        <f>HYPERLINK("https://www.3gpp.org/DynaReport/24282.htm","24.282")</f>
        <v>24.282</v>
      </c>
      <c r="B135" s="22" t="s">
        <v>19</v>
      </c>
      <c r="C135" s="22" t="s">
        <v>53</v>
      </c>
      <c r="D135" s="22" t="s">
        <v>23</v>
      </c>
      <c r="E135" s="22" t="s">
        <v>24</v>
      </c>
      <c r="F135"/>
    </row>
    <row r="136" spans="1:6" x14ac:dyDescent="0.25">
      <c r="A136" s="13" t="str">
        <f>HYPERLINK("https://www.3gpp.org/DynaReport/24301.htm","24.301")</f>
        <v>24.301</v>
      </c>
      <c r="B136" s="22" t="s">
        <v>31</v>
      </c>
      <c r="C136" s="22" t="s">
        <v>75</v>
      </c>
      <c r="D136" s="22" t="s">
        <v>23</v>
      </c>
      <c r="E136" s="22" t="s">
        <v>24</v>
      </c>
      <c r="F136"/>
    </row>
    <row r="137" spans="1:6" x14ac:dyDescent="0.25">
      <c r="A137" s="13" t="str">
        <f>HYPERLINK("https://www.3gpp.org/DynaReport/24301.htm","24.301")</f>
        <v>24.301</v>
      </c>
      <c r="B137" s="22" t="s">
        <v>19</v>
      </c>
      <c r="C137" s="22" t="s">
        <v>53</v>
      </c>
      <c r="D137" s="22" t="s">
        <v>23</v>
      </c>
      <c r="E137" s="22" t="s">
        <v>24</v>
      </c>
      <c r="F137"/>
    </row>
    <row r="138" spans="1:6" x14ac:dyDescent="0.25">
      <c r="A138" s="13" t="str">
        <f>HYPERLINK("https://www.3gpp.org/DynaReport/24302.htm","24.302")</f>
        <v>24.302</v>
      </c>
      <c r="B138" s="22" t="s">
        <v>31</v>
      </c>
      <c r="C138" s="22" t="s">
        <v>58</v>
      </c>
      <c r="D138" s="22" t="s">
        <v>23</v>
      </c>
      <c r="E138" s="22" t="s">
        <v>24</v>
      </c>
      <c r="F138"/>
    </row>
    <row r="139" spans="1:6" x14ac:dyDescent="0.25">
      <c r="A139" s="13" t="str">
        <f>HYPERLINK("https://www.3gpp.org/DynaReport/24302.htm","24.302")</f>
        <v>24.302</v>
      </c>
      <c r="B139" s="22" t="s">
        <v>19</v>
      </c>
      <c r="C139" s="22" t="s">
        <v>52</v>
      </c>
      <c r="D139" s="22" t="s">
        <v>23</v>
      </c>
      <c r="E139" s="22" t="s">
        <v>24</v>
      </c>
      <c r="F139"/>
    </row>
    <row r="140" spans="1:6" x14ac:dyDescent="0.25">
      <c r="A140" s="13" t="str">
        <f>HYPERLINK("https://www.3gpp.org/DynaReport/24368.htm","24.368")</f>
        <v>24.368</v>
      </c>
      <c r="B140" s="22" t="s">
        <v>19</v>
      </c>
      <c r="C140" s="22" t="s">
        <v>52</v>
      </c>
      <c r="D140" s="22" t="s">
        <v>23</v>
      </c>
      <c r="E140" s="22" t="s">
        <v>24</v>
      </c>
      <c r="F140"/>
    </row>
    <row r="141" spans="1:6" x14ac:dyDescent="0.25">
      <c r="A141" s="13" t="str">
        <f>HYPERLINK("https://www.3gpp.org/DynaReport/24379.htm","24.379")</f>
        <v>24.379</v>
      </c>
      <c r="B141" s="22" t="s">
        <v>31</v>
      </c>
      <c r="C141" s="22" t="s">
        <v>75</v>
      </c>
      <c r="D141" s="22" t="s">
        <v>23</v>
      </c>
      <c r="E141" s="22" t="s">
        <v>24</v>
      </c>
      <c r="F141"/>
    </row>
    <row r="142" spans="1:6" x14ac:dyDescent="0.25">
      <c r="A142" s="13" t="str">
        <f>HYPERLINK("https://www.3gpp.org/DynaReport/24379.htm","24.379")</f>
        <v>24.379</v>
      </c>
      <c r="B142" s="22" t="s">
        <v>19</v>
      </c>
      <c r="C142" s="22" t="s">
        <v>53</v>
      </c>
      <c r="D142" s="22" t="s">
        <v>23</v>
      </c>
      <c r="E142" s="22" t="s">
        <v>24</v>
      </c>
      <c r="F142"/>
    </row>
    <row r="143" spans="1:6" x14ac:dyDescent="0.25">
      <c r="A143" s="13" t="str">
        <f>HYPERLINK("https://www.3gpp.org/DynaReport/24380.htm","24.380")</f>
        <v>24.380</v>
      </c>
      <c r="B143" s="22" t="s">
        <v>19</v>
      </c>
      <c r="C143" s="22" t="s">
        <v>52</v>
      </c>
      <c r="D143" s="22" t="s">
        <v>23</v>
      </c>
      <c r="E143" s="22" t="s">
        <v>24</v>
      </c>
      <c r="F143"/>
    </row>
    <row r="144" spans="1:6" x14ac:dyDescent="0.25">
      <c r="A144" s="13" t="str">
        <f>HYPERLINK("https://www.3gpp.org/DynaReport/24385.htm","24.385")</f>
        <v>24.385</v>
      </c>
      <c r="B144" s="22" t="s">
        <v>31</v>
      </c>
      <c r="C144" s="22" t="s">
        <v>76</v>
      </c>
      <c r="D144" s="22" t="s">
        <v>23</v>
      </c>
      <c r="E144" s="22" t="s">
        <v>24</v>
      </c>
      <c r="F144"/>
    </row>
    <row r="145" spans="1:6" x14ac:dyDescent="0.25">
      <c r="A145" s="13" t="str">
        <f>HYPERLINK("https://www.3gpp.org/DynaReport/24386.htm","24.386")</f>
        <v>24.386</v>
      </c>
      <c r="B145" s="22" t="s">
        <v>31</v>
      </c>
      <c r="C145" s="22" t="s">
        <v>76</v>
      </c>
      <c r="D145" s="22" t="s">
        <v>23</v>
      </c>
      <c r="E145" s="22" t="s">
        <v>24</v>
      </c>
      <c r="F145"/>
    </row>
    <row r="146" spans="1:6" x14ac:dyDescent="0.25">
      <c r="A146" s="13" t="str">
        <f>HYPERLINK("https://www.3gpp.org/DynaReport/24481.htm","24.481")</f>
        <v>24.481</v>
      </c>
      <c r="B146" s="22" t="s">
        <v>31</v>
      </c>
      <c r="C146" s="22" t="s">
        <v>56</v>
      </c>
      <c r="D146" s="22" t="s">
        <v>23</v>
      </c>
      <c r="E146" s="22" t="s">
        <v>24</v>
      </c>
      <c r="F146"/>
    </row>
    <row r="147" spans="1:6" x14ac:dyDescent="0.25">
      <c r="A147" s="13" t="str">
        <f>HYPERLINK("https://www.3gpp.org/DynaReport/24484.htm","24.484")</f>
        <v>24.484</v>
      </c>
      <c r="B147" s="22" t="s">
        <v>31</v>
      </c>
      <c r="C147" s="22" t="s">
        <v>51</v>
      </c>
      <c r="D147" s="22" t="s">
        <v>23</v>
      </c>
      <c r="E147" s="22" t="s">
        <v>24</v>
      </c>
      <c r="F147"/>
    </row>
    <row r="148" spans="1:6" x14ac:dyDescent="0.25">
      <c r="A148" s="13" t="str">
        <f>HYPERLINK("https://www.3gpp.org/DynaReport/24484.htm","24.484")</f>
        <v>24.484</v>
      </c>
      <c r="B148" s="22" t="s">
        <v>19</v>
      </c>
      <c r="C148" s="22" t="s">
        <v>52</v>
      </c>
      <c r="D148" s="22" t="s">
        <v>23</v>
      </c>
      <c r="E148" s="22" t="s">
        <v>24</v>
      </c>
      <c r="F148"/>
    </row>
    <row r="149" spans="1:6" x14ac:dyDescent="0.25">
      <c r="A149" s="13" t="str">
        <f>HYPERLINK("https://www.3gpp.org/DynaReport/24486.htm","24.486")</f>
        <v>24.486</v>
      </c>
      <c r="B149" s="22" t="s">
        <v>41</v>
      </c>
      <c r="C149" s="22" t="s">
        <v>77</v>
      </c>
      <c r="D149" s="22" t="s">
        <v>23</v>
      </c>
      <c r="E149" s="22" t="s">
        <v>24</v>
      </c>
      <c r="F149"/>
    </row>
    <row r="150" spans="1:6" x14ac:dyDescent="0.25">
      <c r="A150" s="13" t="str">
        <f>HYPERLINK("https://www.3gpp.org/DynaReport/24486.htm","24.486")</f>
        <v>24.486</v>
      </c>
      <c r="B150" s="22" t="s">
        <v>31</v>
      </c>
      <c r="C150" s="22" t="s">
        <v>56</v>
      </c>
      <c r="D150" s="22" t="s">
        <v>23</v>
      </c>
      <c r="E150" s="22" t="s">
        <v>24</v>
      </c>
      <c r="F150"/>
    </row>
    <row r="151" spans="1:6" x14ac:dyDescent="0.25">
      <c r="A151" s="13" t="str">
        <f>HYPERLINK("https://www.3gpp.org/DynaReport/24501.htm","24.501")</f>
        <v>24.501</v>
      </c>
      <c r="B151" s="22" t="s">
        <v>31</v>
      </c>
      <c r="C151" s="22" t="s">
        <v>75</v>
      </c>
      <c r="D151" s="22" t="s">
        <v>23</v>
      </c>
      <c r="E151" s="22" t="s">
        <v>24</v>
      </c>
      <c r="F151"/>
    </row>
    <row r="152" spans="1:6" x14ac:dyDescent="0.25">
      <c r="A152" s="13" t="str">
        <f>HYPERLINK("https://www.3gpp.org/DynaReport/24501.htm","24.501")</f>
        <v>24.501</v>
      </c>
      <c r="B152" s="22" t="s">
        <v>19</v>
      </c>
      <c r="C152" s="22" t="s">
        <v>53</v>
      </c>
      <c r="D152" s="22" t="s">
        <v>23</v>
      </c>
      <c r="E152" s="22" t="s">
        <v>24</v>
      </c>
      <c r="F152"/>
    </row>
    <row r="153" spans="1:6" x14ac:dyDescent="0.25">
      <c r="A153" s="13" t="str">
        <f>HYPERLINK("https://www.3gpp.org/DynaReport/24502.htm","24.502")</f>
        <v>24.502</v>
      </c>
      <c r="B153" s="22" t="s">
        <v>31</v>
      </c>
      <c r="C153" s="22" t="s">
        <v>58</v>
      </c>
      <c r="D153" s="22" t="s">
        <v>23</v>
      </c>
      <c r="E153" s="22" t="s">
        <v>24</v>
      </c>
      <c r="F153"/>
    </row>
    <row r="154" spans="1:6" x14ac:dyDescent="0.25">
      <c r="A154" s="13" t="str">
        <f>HYPERLINK("https://www.3gpp.org/DynaReport/24502.htm","24.502")</f>
        <v>24.502</v>
      </c>
      <c r="B154" s="22" t="s">
        <v>19</v>
      </c>
      <c r="C154" s="22" t="s">
        <v>52</v>
      </c>
      <c r="D154" s="22" t="s">
        <v>23</v>
      </c>
      <c r="E154" s="22" t="s">
        <v>24</v>
      </c>
      <c r="F154"/>
    </row>
    <row r="155" spans="1:6" x14ac:dyDescent="0.25">
      <c r="A155" s="13" t="str">
        <f>HYPERLINK("https://www.3gpp.org/DynaReport/24526.htm","24.526")</f>
        <v>24.526</v>
      </c>
      <c r="B155" s="22" t="s">
        <v>19</v>
      </c>
      <c r="C155" s="22" t="s">
        <v>53</v>
      </c>
      <c r="D155" s="22" t="s">
        <v>23</v>
      </c>
      <c r="E155" s="22" t="s">
        <v>24</v>
      </c>
      <c r="F155"/>
    </row>
    <row r="156" spans="1:6" x14ac:dyDescent="0.25">
      <c r="A156" s="13" t="str">
        <f>HYPERLINK("https://www.3gpp.org/DynaReport/24538.htm","24.538")</f>
        <v>24.538</v>
      </c>
      <c r="B156" s="22" t="s">
        <v>31</v>
      </c>
      <c r="C156" s="22" t="s">
        <v>78</v>
      </c>
      <c r="D156" s="22" t="s">
        <v>23</v>
      </c>
      <c r="E156" s="22" t="s">
        <v>24</v>
      </c>
      <c r="F156"/>
    </row>
    <row r="157" spans="1:6" x14ac:dyDescent="0.25">
      <c r="A157" s="13" t="str">
        <f>HYPERLINK("https://www.3gpp.org/DynaReport/24538.htm","24.538")</f>
        <v>24.538</v>
      </c>
      <c r="B157" s="22" t="s">
        <v>19</v>
      </c>
      <c r="C157" s="22" t="s">
        <v>54</v>
      </c>
      <c r="D157" s="22" t="s">
        <v>23</v>
      </c>
      <c r="E157" s="22" t="s">
        <v>24</v>
      </c>
      <c r="F157"/>
    </row>
    <row r="158" spans="1:6" x14ac:dyDescent="0.25">
      <c r="A158" s="13" t="str">
        <f>HYPERLINK("https://www.3gpp.org/DynaReport/24539.htm","24.539")</f>
        <v>24.539</v>
      </c>
      <c r="B158" s="22" t="s">
        <v>19</v>
      </c>
      <c r="C158" s="22" t="s">
        <v>52</v>
      </c>
      <c r="D158" s="22" t="s">
        <v>23</v>
      </c>
      <c r="E158" s="22" t="s">
        <v>24</v>
      </c>
      <c r="F158"/>
    </row>
    <row r="159" spans="1:6" x14ac:dyDescent="0.25">
      <c r="A159" s="13" t="str">
        <f>HYPERLINK("https://www.3gpp.org/DynaReport/24544.htm","24.544")</f>
        <v>24.544</v>
      </c>
      <c r="B159" s="22" t="s">
        <v>41</v>
      </c>
      <c r="C159" s="22" t="s">
        <v>77</v>
      </c>
      <c r="D159" s="22" t="s">
        <v>23</v>
      </c>
      <c r="E159" s="22" t="s">
        <v>24</v>
      </c>
      <c r="F159"/>
    </row>
    <row r="160" spans="1:6" x14ac:dyDescent="0.25">
      <c r="A160" s="13" t="str">
        <f>HYPERLINK("https://www.3gpp.org/DynaReport/24544.htm","24.544")</f>
        <v>24.544</v>
      </c>
      <c r="B160" s="22" t="s">
        <v>31</v>
      </c>
      <c r="C160" s="22" t="s">
        <v>57</v>
      </c>
      <c r="D160" s="22" t="s">
        <v>23</v>
      </c>
      <c r="E160" s="22" t="s">
        <v>24</v>
      </c>
      <c r="F160"/>
    </row>
    <row r="161" spans="1:6" x14ac:dyDescent="0.25">
      <c r="A161" s="13" t="str">
        <f>HYPERLINK("https://www.3gpp.org/DynaReport/24544.htm","24.544")</f>
        <v>24.544</v>
      </c>
      <c r="B161" s="22" t="s">
        <v>19</v>
      </c>
      <c r="C161" s="22" t="s">
        <v>54</v>
      </c>
      <c r="D161" s="22" t="s">
        <v>23</v>
      </c>
      <c r="E161" s="22" t="s">
        <v>24</v>
      </c>
      <c r="F161"/>
    </row>
    <row r="162" spans="1:6" x14ac:dyDescent="0.25">
      <c r="A162" s="13" t="str">
        <f>HYPERLINK("https://www.3gpp.org/DynaReport/24545.htm","24.545")</f>
        <v>24.545</v>
      </c>
      <c r="B162" s="22" t="s">
        <v>41</v>
      </c>
      <c r="C162" s="22" t="s">
        <v>79</v>
      </c>
      <c r="D162" s="22" t="s">
        <v>23</v>
      </c>
      <c r="E162" s="22" t="s">
        <v>24</v>
      </c>
      <c r="F162"/>
    </row>
    <row r="163" spans="1:6" x14ac:dyDescent="0.25">
      <c r="A163" s="13" t="str">
        <f>HYPERLINK("https://www.3gpp.org/DynaReport/24545.htm","24.545")</f>
        <v>24.545</v>
      </c>
      <c r="B163" s="22" t="s">
        <v>31</v>
      </c>
      <c r="C163" s="22" t="s">
        <v>56</v>
      </c>
      <c r="D163" s="22" t="s">
        <v>23</v>
      </c>
      <c r="E163" s="22" t="s">
        <v>24</v>
      </c>
      <c r="F163"/>
    </row>
    <row r="164" spans="1:6" x14ac:dyDescent="0.25">
      <c r="A164" s="13" t="str">
        <f>HYPERLINK("https://www.3gpp.org/DynaReport/24545.htm","24.545")</f>
        <v>24.545</v>
      </c>
      <c r="B164" s="22" t="s">
        <v>19</v>
      </c>
      <c r="C164" s="22" t="s">
        <v>54</v>
      </c>
      <c r="D164" s="22" t="s">
        <v>23</v>
      </c>
      <c r="E164" s="22" t="s">
        <v>24</v>
      </c>
      <c r="F164"/>
    </row>
    <row r="165" spans="1:6" x14ac:dyDescent="0.25">
      <c r="A165" s="13" t="str">
        <f>HYPERLINK("https://www.3gpp.org/DynaReport/24546.htm","24.546")</f>
        <v>24.546</v>
      </c>
      <c r="B165" s="22" t="s">
        <v>41</v>
      </c>
      <c r="C165" s="22" t="s">
        <v>80</v>
      </c>
      <c r="D165" s="22" t="s">
        <v>23</v>
      </c>
      <c r="E165" s="22" t="s">
        <v>24</v>
      </c>
      <c r="F165"/>
    </row>
    <row r="166" spans="1:6" x14ac:dyDescent="0.25">
      <c r="A166" s="13" t="str">
        <f>HYPERLINK("https://www.3gpp.org/DynaReport/24546.htm","24.546")</f>
        <v>24.546</v>
      </c>
      <c r="B166" s="22" t="s">
        <v>31</v>
      </c>
      <c r="C166" s="22" t="s">
        <v>56</v>
      </c>
      <c r="D166" s="22" t="s">
        <v>23</v>
      </c>
      <c r="E166" s="22" t="s">
        <v>24</v>
      </c>
      <c r="F166"/>
    </row>
    <row r="167" spans="1:6" x14ac:dyDescent="0.25">
      <c r="A167" s="13" t="str">
        <f>HYPERLINK("https://www.3gpp.org/DynaReport/24546.htm","24.546")</f>
        <v>24.546</v>
      </c>
      <c r="B167" s="22" t="s">
        <v>19</v>
      </c>
      <c r="C167" s="22" t="s">
        <v>54</v>
      </c>
      <c r="D167" s="22" t="s">
        <v>23</v>
      </c>
      <c r="E167" s="22" t="s">
        <v>24</v>
      </c>
      <c r="F167"/>
    </row>
    <row r="168" spans="1:6" x14ac:dyDescent="0.25">
      <c r="A168" s="13" t="str">
        <f>HYPERLINK("https://www.3gpp.org/DynaReport/24547.htm","24.547")</f>
        <v>24.547</v>
      </c>
      <c r="B168" s="22" t="s">
        <v>31</v>
      </c>
      <c r="C168" s="22" t="s">
        <v>78</v>
      </c>
      <c r="D168" s="22" t="s">
        <v>23</v>
      </c>
      <c r="E168" s="22" t="s">
        <v>24</v>
      </c>
      <c r="F168"/>
    </row>
    <row r="169" spans="1:6" x14ac:dyDescent="0.25">
      <c r="A169" s="13" t="str">
        <f>HYPERLINK("https://www.3gpp.org/DynaReport/24548.htm","24.548")</f>
        <v>24.548</v>
      </c>
      <c r="B169" s="22" t="s">
        <v>41</v>
      </c>
      <c r="C169" s="22" t="s">
        <v>81</v>
      </c>
      <c r="D169" s="22" t="s">
        <v>23</v>
      </c>
      <c r="E169" s="22" t="s">
        <v>24</v>
      </c>
      <c r="F169"/>
    </row>
    <row r="170" spans="1:6" x14ac:dyDescent="0.25">
      <c r="A170" s="13" t="str">
        <f>HYPERLINK("https://www.3gpp.org/DynaReport/24548.htm","24.548")</f>
        <v>24.548</v>
      </c>
      <c r="B170" s="22" t="s">
        <v>31</v>
      </c>
      <c r="C170" s="22" t="s">
        <v>82</v>
      </c>
      <c r="D170" s="22" t="s">
        <v>23</v>
      </c>
      <c r="E170" s="22" t="s">
        <v>24</v>
      </c>
      <c r="F170"/>
    </row>
    <row r="171" spans="1:6" x14ac:dyDescent="0.25">
      <c r="A171" s="13" t="str">
        <f>HYPERLINK("https://www.3gpp.org/DynaReport/24548.htm","24.548")</f>
        <v>24.548</v>
      </c>
      <c r="B171" s="22" t="s">
        <v>19</v>
      </c>
      <c r="C171" s="22" t="s">
        <v>54</v>
      </c>
      <c r="D171" s="22" t="s">
        <v>23</v>
      </c>
      <c r="E171" s="22" t="s">
        <v>24</v>
      </c>
      <c r="F171"/>
    </row>
    <row r="172" spans="1:6" x14ac:dyDescent="0.25">
      <c r="A172" s="13" t="str">
        <f>HYPERLINK("https://www.3gpp.org/DynaReport/24549.htm","24.549")</f>
        <v>24.549</v>
      </c>
      <c r="B172" s="22" t="s">
        <v>31</v>
      </c>
      <c r="C172" s="22" t="s">
        <v>78</v>
      </c>
      <c r="D172" s="22" t="s">
        <v>23</v>
      </c>
      <c r="E172" s="22" t="s">
        <v>24</v>
      </c>
      <c r="F172"/>
    </row>
    <row r="173" spans="1:6" x14ac:dyDescent="0.25">
      <c r="A173" s="13" t="str">
        <f>HYPERLINK("https://www.3gpp.org/DynaReport/24554.htm","24.554")</f>
        <v>24.554</v>
      </c>
      <c r="B173" s="22" t="s">
        <v>31</v>
      </c>
      <c r="C173" s="22" t="s">
        <v>82</v>
      </c>
      <c r="D173" s="22" t="s">
        <v>23</v>
      </c>
      <c r="E173" s="22" t="s">
        <v>24</v>
      </c>
      <c r="F173"/>
    </row>
    <row r="174" spans="1:6" x14ac:dyDescent="0.25">
      <c r="A174" s="13" t="str">
        <f>HYPERLINK("https://www.3gpp.org/DynaReport/24554.htm","24.554")</f>
        <v>24.554</v>
      </c>
      <c r="B174" s="22" t="s">
        <v>19</v>
      </c>
      <c r="C174" s="22" t="s">
        <v>54</v>
      </c>
      <c r="D174" s="22" t="s">
        <v>23</v>
      </c>
      <c r="E174" s="22" t="s">
        <v>24</v>
      </c>
      <c r="F174"/>
    </row>
    <row r="175" spans="1:6" x14ac:dyDescent="0.25">
      <c r="A175" s="13" t="str">
        <f>HYPERLINK("https://www.3gpp.org/DynaReport/24555.htm","24.555")</f>
        <v>24.555</v>
      </c>
      <c r="B175" s="22" t="s">
        <v>31</v>
      </c>
      <c r="C175" s="22" t="s">
        <v>82</v>
      </c>
      <c r="D175" s="22" t="s">
        <v>23</v>
      </c>
      <c r="E175" s="22" t="s">
        <v>24</v>
      </c>
      <c r="F175"/>
    </row>
    <row r="176" spans="1:6" x14ac:dyDescent="0.25">
      <c r="A176" s="13" t="str">
        <f>HYPERLINK("https://www.3gpp.org/DynaReport/24555.htm","24.555")</f>
        <v>24.555</v>
      </c>
      <c r="B176" s="22" t="s">
        <v>19</v>
      </c>
      <c r="C176" s="22" t="s">
        <v>54</v>
      </c>
      <c r="D176" s="22" t="s">
        <v>23</v>
      </c>
      <c r="E176" s="22" t="s">
        <v>24</v>
      </c>
      <c r="F176"/>
    </row>
    <row r="177" spans="1:6" x14ac:dyDescent="0.25">
      <c r="A177" s="13" t="str">
        <f>HYPERLINK("https://www.3gpp.org/DynaReport/24558.htm","24.558")</f>
        <v>24.558</v>
      </c>
      <c r="B177" s="22" t="s">
        <v>31</v>
      </c>
      <c r="C177" s="22" t="s">
        <v>78</v>
      </c>
      <c r="D177" s="22" t="s">
        <v>23</v>
      </c>
      <c r="E177" s="22" t="s">
        <v>24</v>
      </c>
      <c r="F177"/>
    </row>
    <row r="178" spans="1:6" x14ac:dyDescent="0.25">
      <c r="A178" s="13" t="str">
        <f>HYPERLINK("https://www.3gpp.org/DynaReport/24558.htm","24.558")</f>
        <v>24.558</v>
      </c>
      <c r="B178" s="22" t="s">
        <v>19</v>
      </c>
      <c r="C178" s="22" t="s">
        <v>54</v>
      </c>
      <c r="D178" s="22" t="s">
        <v>23</v>
      </c>
      <c r="E178" s="22" t="s">
        <v>24</v>
      </c>
      <c r="F178"/>
    </row>
    <row r="179" spans="1:6" x14ac:dyDescent="0.25">
      <c r="A179" s="13" t="str">
        <f>HYPERLINK("https://www.3gpp.org/DynaReport/24571.htm","24.571")</f>
        <v>24.571</v>
      </c>
      <c r="B179" s="22" t="s">
        <v>19</v>
      </c>
      <c r="C179" s="22" t="s">
        <v>54</v>
      </c>
      <c r="D179" s="22" t="s">
        <v>23</v>
      </c>
      <c r="E179" s="22" t="s">
        <v>24</v>
      </c>
      <c r="F179"/>
    </row>
    <row r="180" spans="1:6" x14ac:dyDescent="0.25">
      <c r="A180" s="13" t="str">
        <f>HYPERLINK("https://www.3gpp.org/DynaReport/24575.htm","24.575")</f>
        <v>24.575</v>
      </c>
      <c r="B180" s="22" t="s">
        <v>19</v>
      </c>
      <c r="C180" s="22" t="s">
        <v>16</v>
      </c>
      <c r="D180" s="22" t="s">
        <v>23</v>
      </c>
      <c r="E180" s="22" t="s">
        <v>24</v>
      </c>
      <c r="F180"/>
    </row>
    <row r="181" spans="1:6" x14ac:dyDescent="0.25">
      <c r="A181" s="13" t="str">
        <f>HYPERLINK("https://www.3gpp.org/DynaReport/24575.htm","24.575")</f>
        <v>24.575</v>
      </c>
      <c r="B181" s="22" t="s">
        <v>19</v>
      </c>
      <c r="C181" s="22" t="s">
        <v>54</v>
      </c>
      <c r="D181" s="22" t="s">
        <v>23</v>
      </c>
      <c r="E181" s="22" t="s">
        <v>24</v>
      </c>
      <c r="F181"/>
    </row>
    <row r="182" spans="1:6" x14ac:dyDescent="0.25">
      <c r="A182" s="13" t="str">
        <f>HYPERLINK("https://www.3gpp.org/DynaReport/24581.htm","24.581")</f>
        <v>24.581</v>
      </c>
      <c r="B182" s="22" t="s">
        <v>19</v>
      </c>
      <c r="C182" s="22" t="s">
        <v>52</v>
      </c>
      <c r="D182" s="22" t="s">
        <v>23</v>
      </c>
      <c r="E182" s="22" t="s">
        <v>24</v>
      </c>
      <c r="F182"/>
    </row>
    <row r="183" spans="1:6" x14ac:dyDescent="0.25">
      <c r="A183" s="13" t="str">
        <f>HYPERLINK("https://www.3gpp.org/DynaReport/24582.htm","24.582")</f>
        <v>24.582</v>
      </c>
      <c r="B183" s="22" t="s">
        <v>19</v>
      </c>
      <c r="C183" s="22" t="s">
        <v>54</v>
      </c>
      <c r="D183" s="22" t="s">
        <v>23</v>
      </c>
      <c r="E183" s="22" t="s">
        <v>24</v>
      </c>
      <c r="F183"/>
    </row>
    <row r="184" spans="1:6" x14ac:dyDescent="0.25">
      <c r="A184" s="13" t="str">
        <f>HYPERLINK("https://www.3gpp.org/DynaReport/24587.htm","24.587")</f>
        <v>24.587</v>
      </c>
      <c r="B184" s="22" t="s">
        <v>19</v>
      </c>
      <c r="C184" s="22" t="s">
        <v>52</v>
      </c>
      <c r="D184" s="22" t="s">
        <v>23</v>
      </c>
      <c r="E184" s="22" t="s">
        <v>24</v>
      </c>
      <c r="F184"/>
    </row>
    <row r="185" spans="1:6" x14ac:dyDescent="0.25">
      <c r="A185" s="13" t="str">
        <f>HYPERLINK("https://www.3gpp.org/DynaReport/26114.htm","26.114")</f>
        <v>26.114</v>
      </c>
      <c r="B185" s="22" t="s">
        <v>41</v>
      </c>
      <c r="C185" s="22" t="s">
        <v>83</v>
      </c>
      <c r="D185" s="22" t="s">
        <v>17</v>
      </c>
      <c r="E185" s="22" t="s">
        <v>84</v>
      </c>
      <c r="F185"/>
    </row>
    <row r="186" spans="1:6" x14ac:dyDescent="0.25">
      <c r="A186" s="13" t="str">
        <f>HYPERLINK("https://www.3gpp.org/DynaReport/26114.htm","26.114")</f>
        <v>26.114</v>
      </c>
      <c r="B186" s="22" t="s">
        <v>31</v>
      </c>
      <c r="C186" s="22" t="s">
        <v>64</v>
      </c>
      <c r="D186" s="22" t="s">
        <v>17</v>
      </c>
      <c r="E186" s="22" t="s">
        <v>84</v>
      </c>
      <c r="F186"/>
    </row>
    <row r="187" spans="1:6" x14ac:dyDescent="0.25">
      <c r="A187" s="13" t="str">
        <f>HYPERLINK("https://www.3gpp.org/DynaReport/26114.htm","26.114")</f>
        <v>26.114</v>
      </c>
      <c r="B187" s="22" t="s">
        <v>19</v>
      </c>
      <c r="C187" s="22" t="s">
        <v>53</v>
      </c>
      <c r="D187" s="22" t="s">
        <v>17</v>
      </c>
      <c r="E187" s="22" t="s">
        <v>84</v>
      </c>
      <c r="F187"/>
    </row>
    <row r="188" spans="1:6" x14ac:dyDescent="0.25">
      <c r="A188" s="13" t="str">
        <f>HYPERLINK("https://www.3gpp.org/DynaReport/26117.htm","26.117")</f>
        <v>26.117</v>
      </c>
      <c r="B188" s="22" t="s">
        <v>19</v>
      </c>
      <c r="C188" s="22" t="s">
        <v>54</v>
      </c>
      <c r="D188" s="22" t="s">
        <v>17</v>
      </c>
      <c r="E188" s="22" t="s">
        <v>84</v>
      </c>
      <c r="F188"/>
    </row>
    <row r="189" spans="1:6" x14ac:dyDescent="0.25">
      <c r="A189" s="13" t="str">
        <f>HYPERLINK("https://www.3gpp.org/DynaReport/26118.htm","26.118")</f>
        <v>26.118</v>
      </c>
      <c r="B189" s="22" t="s">
        <v>19</v>
      </c>
      <c r="C189" s="22" t="s">
        <v>54</v>
      </c>
      <c r="D189" s="22" t="s">
        <v>17</v>
      </c>
      <c r="E189" s="22" t="s">
        <v>84</v>
      </c>
      <c r="F189"/>
    </row>
    <row r="190" spans="1:6" x14ac:dyDescent="0.25">
      <c r="A190" s="13" t="str">
        <f>HYPERLINK("https://www.3gpp.org/DynaReport/26132.htm","26.132")</f>
        <v>26.132</v>
      </c>
      <c r="B190" s="22" t="s">
        <v>31</v>
      </c>
      <c r="C190" s="22" t="s">
        <v>76</v>
      </c>
      <c r="D190" s="22" t="s">
        <v>17</v>
      </c>
      <c r="E190" s="22" t="s">
        <v>84</v>
      </c>
      <c r="F190"/>
    </row>
    <row r="191" spans="1:6" x14ac:dyDescent="0.25">
      <c r="A191" s="13" t="str">
        <f>HYPERLINK("https://www.3gpp.org/DynaReport/26132.htm","26.132")</f>
        <v>26.132</v>
      </c>
      <c r="B191" s="22" t="s">
        <v>19</v>
      </c>
      <c r="C191" s="22" t="s">
        <v>52</v>
      </c>
      <c r="D191" s="22" t="s">
        <v>17</v>
      </c>
      <c r="E191" s="22" t="s">
        <v>84</v>
      </c>
      <c r="F191"/>
    </row>
    <row r="192" spans="1:6" x14ac:dyDescent="0.25">
      <c r="A192" s="13" t="str">
        <f>HYPERLINK("https://www.3gpp.org/DynaReport/26173.htm","26.173")</f>
        <v>26.173</v>
      </c>
      <c r="B192" s="22" t="s">
        <v>31</v>
      </c>
      <c r="C192" s="22" t="s">
        <v>43</v>
      </c>
      <c r="D192" s="22" t="s">
        <v>17</v>
      </c>
      <c r="E192" s="22" t="s">
        <v>84</v>
      </c>
      <c r="F192"/>
    </row>
    <row r="193" spans="1:6" x14ac:dyDescent="0.25">
      <c r="A193" s="13" t="str">
        <f>HYPERLINK("https://www.3gpp.org/DynaReport/26174.htm","26.174")</f>
        <v>26.174</v>
      </c>
      <c r="B193" s="22" t="s">
        <v>31</v>
      </c>
      <c r="C193" s="22" t="s">
        <v>43</v>
      </c>
      <c r="D193" s="22" t="s">
        <v>17</v>
      </c>
      <c r="E193" s="22" t="s">
        <v>84</v>
      </c>
      <c r="F193"/>
    </row>
    <row r="194" spans="1:6" x14ac:dyDescent="0.25">
      <c r="A194" s="13" t="str">
        <f>HYPERLINK("https://www.3gpp.org/DynaReport/26204.htm","26.204")</f>
        <v>26.204</v>
      </c>
      <c r="B194" s="22" t="s">
        <v>31</v>
      </c>
      <c r="C194" s="22" t="s">
        <v>43</v>
      </c>
      <c r="D194" s="22" t="s">
        <v>17</v>
      </c>
      <c r="E194" s="22" t="s">
        <v>84</v>
      </c>
      <c r="F194"/>
    </row>
    <row r="195" spans="1:6" x14ac:dyDescent="0.25">
      <c r="A195" s="13" t="str">
        <f>HYPERLINK("https://www.3gpp.org/DynaReport/26247.htm","26.247")</f>
        <v>26.247</v>
      </c>
      <c r="B195" s="22" t="s">
        <v>41</v>
      </c>
      <c r="C195" s="22" t="s">
        <v>85</v>
      </c>
      <c r="D195" s="22" t="s">
        <v>17</v>
      </c>
      <c r="E195" s="22" t="s">
        <v>84</v>
      </c>
      <c r="F195"/>
    </row>
    <row r="196" spans="1:6" x14ac:dyDescent="0.25">
      <c r="A196" s="13" t="str">
        <f>HYPERLINK("https://www.3gpp.org/DynaReport/26247.htm","26.247")</f>
        <v>26.247</v>
      </c>
      <c r="B196" s="22" t="s">
        <v>31</v>
      </c>
      <c r="C196" s="22" t="s">
        <v>78</v>
      </c>
      <c r="D196" s="22" t="s">
        <v>17</v>
      </c>
      <c r="E196" s="22" t="s">
        <v>84</v>
      </c>
      <c r="F196"/>
    </row>
    <row r="197" spans="1:6" x14ac:dyDescent="0.25">
      <c r="A197" s="13" t="str">
        <f>HYPERLINK("https://www.3gpp.org/DynaReport/26346.htm","26.346")</f>
        <v>26.346</v>
      </c>
      <c r="B197" s="22" t="s">
        <v>31</v>
      </c>
      <c r="C197" s="22" t="s">
        <v>78</v>
      </c>
      <c r="D197" s="22" t="s">
        <v>17</v>
      </c>
      <c r="E197" s="22" t="s">
        <v>84</v>
      </c>
      <c r="F197"/>
    </row>
    <row r="198" spans="1:6" x14ac:dyDescent="0.25">
      <c r="A198" s="13" t="str">
        <f>HYPERLINK("https://www.3gpp.org/DynaReport/26501.htm","26.501")</f>
        <v>26.501</v>
      </c>
      <c r="B198" s="22" t="s">
        <v>31</v>
      </c>
      <c r="C198" s="22" t="s">
        <v>57</v>
      </c>
      <c r="D198" s="22" t="s">
        <v>17</v>
      </c>
      <c r="E198" s="22" t="s">
        <v>84</v>
      </c>
      <c r="F198"/>
    </row>
    <row r="199" spans="1:6" x14ac:dyDescent="0.25">
      <c r="A199" s="13" t="str">
        <f>HYPERLINK("https://www.3gpp.org/DynaReport/26501.htm","26.501")</f>
        <v>26.501</v>
      </c>
      <c r="B199" s="22" t="s">
        <v>19</v>
      </c>
      <c r="C199" s="22" t="s">
        <v>52</v>
      </c>
      <c r="D199" s="22" t="s">
        <v>17</v>
      </c>
      <c r="E199" s="22" t="s">
        <v>84</v>
      </c>
      <c r="F199"/>
    </row>
    <row r="200" spans="1:6" x14ac:dyDescent="0.25">
      <c r="A200" s="13" t="str">
        <f>HYPERLINK("https://www.3gpp.org/DynaReport/26502.htm","26.502")</f>
        <v>26.502</v>
      </c>
      <c r="B200" s="22" t="s">
        <v>31</v>
      </c>
      <c r="C200" s="22" t="s">
        <v>82</v>
      </c>
      <c r="D200" s="22" t="s">
        <v>17</v>
      </c>
      <c r="E200" s="22" t="s">
        <v>84</v>
      </c>
      <c r="F200"/>
    </row>
    <row r="201" spans="1:6" x14ac:dyDescent="0.25">
      <c r="A201" s="13" t="str">
        <f>HYPERLINK("https://www.3gpp.org/DynaReport/26511.htm","26.511")</f>
        <v>26.511</v>
      </c>
      <c r="B201" s="22" t="s">
        <v>19</v>
      </c>
      <c r="C201" s="22" t="s">
        <v>54</v>
      </c>
      <c r="D201" s="22" t="s">
        <v>17</v>
      </c>
      <c r="E201" s="22" t="s">
        <v>84</v>
      </c>
      <c r="F201"/>
    </row>
    <row r="202" spans="1:6" x14ac:dyDescent="0.25">
      <c r="A202" s="13" t="str">
        <f>HYPERLINK("https://www.3gpp.org/DynaReport/26512.htm","26.512")</f>
        <v>26.512</v>
      </c>
      <c r="B202" s="22" t="s">
        <v>41</v>
      </c>
      <c r="C202" s="22" t="s">
        <v>86</v>
      </c>
      <c r="D202" s="22" t="s">
        <v>17</v>
      </c>
      <c r="E202" s="22" t="s">
        <v>84</v>
      </c>
      <c r="F202"/>
    </row>
    <row r="203" spans="1:6" x14ac:dyDescent="0.25">
      <c r="A203" s="13" t="str">
        <f>HYPERLINK("https://www.3gpp.org/DynaReport/26512.htm","26.512")</f>
        <v>26.512</v>
      </c>
      <c r="B203" s="22" t="s">
        <v>31</v>
      </c>
      <c r="C203" s="22" t="s">
        <v>82</v>
      </c>
      <c r="D203" s="22" t="s">
        <v>17</v>
      </c>
      <c r="E203" s="22" t="s">
        <v>84</v>
      </c>
      <c r="F203"/>
    </row>
    <row r="204" spans="1:6" x14ac:dyDescent="0.25">
      <c r="A204" s="13" t="str">
        <f>HYPERLINK("https://www.3gpp.org/DynaReport/26517.htm","26.517")</f>
        <v>26.517</v>
      </c>
      <c r="B204" s="22" t="s">
        <v>31</v>
      </c>
      <c r="C204" s="22" t="s">
        <v>76</v>
      </c>
      <c r="D204" s="22" t="s">
        <v>17</v>
      </c>
      <c r="E204" s="22" t="s">
        <v>84</v>
      </c>
      <c r="F204"/>
    </row>
    <row r="205" spans="1:6" x14ac:dyDescent="0.25">
      <c r="A205" s="13" t="str">
        <f>HYPERLINK("https://www.3gpp.org/DynaReport/26804.htm","26.804")</f>
        <v>26.804</v>
      </c>
      <c r="B205" s="22" t="s">
        <v>19</v>
      </c>
      <c r="C205" s="22" t="s">
        <v>54</v>
      </c>
      <c r="D205" s="22" t="s">
        <v>17</v>
      </c>
      <c r="E205" s="22" t="s">
        <v>84</v>
      </c>
      <c r="F205"/>
    </row>
    <row r="206" spans="1:6" x14ac:dyDescent="0.25">
      <c r="A206" s="13" t="str">
        <f>HYPERLINK("https://www.3gpp.org/DynaReport/26928.htm","26.928")</f>
        <v>26.928</v>
      </c>
      <c r="B206" s="22" t="s">
        <v>19</v>
      </c>
      <c r="C206" s="22" t="s">
        <v>54</v>
      </c>
      <c r="D206" s="22" t="s">
        <v>17</v>
      </c>
      <c r="E206" s="22" t="s">
        <v>84</v>
      </c>
      <c r="F206"/>
    </row>
    <row r="207" spans="1:6" x14ac:dyDescent="0.25">
      <c r="A207" s="13" t="str">
        <f>HYPERLINK("https://www.3gpp.org/DynaReport/27007.htm","27.007")</f>
        <v>27.007</v>
      </c>
      <c r="B207" s="22" t="s">
        <v>19</v>
      </c>
      <c r="C207" s="22" t="s">
        <v>53</v>
      </c>
      <c r="D207" s="22" t="s">
        <v>23</v>
      </c>
      <c r="E207" s="22" t="s">
        <v>24</v>
      </c>
      <c r="F207"/>
    </row>
    <row r="208" spans="1:6" x14ac:dyDescent="0.25">
      <c r="A208" s="13" t="str">
        <f>HYPERLINK("https://www.3gpp.org/DynaReport/28104.htm","28.104")</f>
        <v>28.104</v>
      </c>
      <c r="B208" s="22" t="s">
        <v>31</v>
      </c>
      <c r="C208" s="22" t="s">
        <v>78</v>
      </c>
      <c r="D208" s="22" t="s">
        <v>17</v>
      </c>
      <c r="E208" s="22" t="s">
        <v>25</v>
      </c>
      <c r="F208"/>
    </row>
    <row r="209" spans="1:6" x14ac:dyDescent="0.25">
      <c r="A209" s="13" t="str">
        <f>HYPERLINK("https://www.3gpp.org/DynaReport/28105.htm","28.105")</f>
        <v>28.105</v>
      </c>
      <c r="B209" s="22" t="s">
        <v>31</v>
      </c>
      <c r="C209" s="22" t="s">
        <v>78</v>
      </c>
      <c r="D209" s="22" t="s">
        <v>17</v>
      </c>
      <c r="E209" s="22" t="s">
        <v>25</v>
      </c>
      <c r="F209"/>
    </row>
    <row r="210" spans="1:6" x14ac:dyDescent="0.25">
      <c r="A210" s="13" t="str">
        <f>HYPERLINK("https://www.3gpp.org/DynaReport/28310.htm","28.310")</f>
        <v>28.310</v>
      </c>
      <c r="B210" s="22" t="s">
        <v>31</v>
      </c>
      <c r="C210" s="22" t="s">
        <v>57</v>
      </c>
      <c r="D210" s="22" t="s">
        <v>17</v>
      </c>
      <c r="E210" s="22" t="s">
        <v>25</v>
      </c>
      <c r="F210"/>
    </row>
    <row r="211" spans="1:6" x14ac:dyDescent="0.25">
      <c r="A211" s="13" t="str">
        <f>HYPERLINK("https://www.3gpp.org/DynaReport/28310.htm","28.310")</f>
        <v>28.310</v>
      </c>
      <c r="B211" s="22" t="s">
        <v>19</v>
      </c>
      <c r="C211" s="22" t="s">
        <v>52</v>
      </c>
      <c r="D211" s="22" t="s">
        <v>17</v>
      </c>
      <c r="E211" s="22" t="s">
        <v>25</v>
      </c>
      <c r="F211"/>
    </row>
    <row r="212" spans="1:6" x14ac:dyDescent="0.25">
      <c r="A212" s="13" t="str">
        <f>HYPERLINK("https://www.3gpp.org/DynaReport/28312.htm","28.312")</f>
        <v>28.312</v>
      </c>
      <c r="B212" s="22" t="s">
        <v>31</v>
      </c>
      <c r="C212" s="22" t="s">
        <v>78</v>
      </c>
      <c r="D212" s="22" t="s">
        <v>17</v>
      </c>
      <c r="E212" s="22" t="s">
        <v>25</v>
      </c>
      <c r="F212"/>
    </row>
    <row r="213" spans="1:6" x14ac:dyDescent="0.25">
      <c r="A213" s="13" t="str">
        <f>HYPERLINK("https://www.3gpp.org/DynaReport/28313.htm","28.313")</f>
        <v>28.313</v>
      </c>
      <c r="B213" s="22" t="s">
        <v>41</v>
      </c>
      <c r="C213" s="22" t="s">
        <v>81</v>
      </c>
      <c r="D213" s="22" t="s">
        <v>17</v>
      </c>
      <c r="E213" s="22" t="s">
        <v>25</v>
      </c>
      <c r="F213"/>
    </row>
    <row r="214" spans="1:6" x14ac:dyDescent="0.25">
      <c r="A214" s="13" t="str">
        <f>HYPERLINK("https://www.3gpp.org/DynaReport/28313.htm","28.313")</f>
        <v>28.313</v>
      </c>
      <c r="B214" s="22" t="s">
        <v>31</v>
      </c>
      <c r="C214" s="22" t="s">
        <v>58</v>
      </c>
      <c r="D214" s="22" t="s">
        <v>17</v>
      </c>
      <c r="E214" s="22" t="s">
        <v>25</v>
      </c>
      <c r="F214"/>
    </row>
    <row r="215" spans="1:6" x14ac:dyDescent="0.25">
      <c r="A215" s="13" t="str">
        <f>HYPERLINK("https://www.3gpp.org/DynaReport/28405.htm","28.405")</f>
        <v>28.405</v>
      </c>
      <c r="B215" s="22" t="s">
        <v>19</v>
      </c>
      <c r="C215" s="22" t="s">
        <v>53</v>
      </c>
      <c r="D215" s="22" t="s">
        <v>17</v>
      </c>
      <c r="E215" s="22" t="s">
        <v>25</v>
      </c>
      <c r="F215"/>
    </row>
    <row r="216" spans="1:6" x14ac:dyDescent="0.25">
      <c r="A216" s="13" t="str">
        <f>HYPERLINK("https://www.3gpp.org/DynaReport/28530.htm","28.530")</f>
        <v>28.530</v>
      </c>
      <c r="B216" s="22" t="s">
        <v>41</v>
      </c>
      <c r="C216" s="22" t="s">
        <v>79</v>
      </c>
      <c r="D216" s="22" t="s">
        <v>17</v>
      </c>
      <c r="E216" s="22" t="s">
        <v>25</v>
      </c>
      <c r="F216"/>
    </row>
    <row r="217" spans="1:6" x14ac:dyDescent="0.25">
      <c r="A217" s="13" t="str">
        <f>HYPERLINK("https://www.3gpp.org/DynaReport/28530.htm","28.530")</f>
        <v>28.530</v>
      </c>
      <c r="B217" s="22" t="s">
        <v>31</v>
      </c>
      <c r="C217" s="22" t="s">
        <v>82</v>
      </c>
      <c r="D217" s="22" t="s">
        <v>17</v>
      </c>
      <c r="E217" s="22" t="s">
        <v>25</v>
      </c>
      <c r="F217"/>
    </row>
    <row r="218" spans="1:6" x14ac:dyDescent="0.25">
      <c r="A218" s="13" t="str">
        <f>HYPERLINK("https://www.3gpp.org/DynaReport/28531.htm","28.531")</f>
        <v>28.531</v>
      </c>
      <c r="B218" s="22" t="s">
        <v>31</v>
      </c>
      <c r="C218" s="22" t="s">
        <v>64</v>
      </c>
      <c r="D218" s="22" t="s">
        <v>17</v>
      </c>
      <c r="E218" s="22" t="s">
        <v>25</v>
      </c>
      <c r="F218"/>
    </row>
    <row r="219" spans="1:6" x14ac:dyDescent="0.25">
      <c r="A219" s="13" t="str">
        <f>HYPERLINK("https://www.3gpp.org/DynaReport/28532.htm","28.532")</f>
        <v>28.532</v>
      </c>
      <c r="B219" s="22" t="s">
        <v>39</v>
      </c>
      <c r="C219" s="22" t="s">
        <v>87</v>
      </c>
      <c r="D219" s="22" t="s">
        <v>17</v>
      </c>
      <c r="E219" s="22" t="s">
        <v>25</v>
      </c>
      <c r="F219"/>
    </row>
    <row r="220" spans="1:6" x14ac:dyDescent="0.25">
      <c r="A220" s="13" t="str">
        <f>HYPERLINK("https://www.3gpp.org/DynaReport/28532.htm","28.532")</f>
        <v>28.532</v>
      </c>
      <c r="B220" s="22" t="s">
        <v>41</v>
      </c>
      <c r="C220" s="22" t="s">
        <v>63</v>
      </c>
      <c r="D220" s="22" t="s">
        <v>17</v>
      </c>
      <c r="E220" s="22" t="s">
        <v>25</v>
      </c>
      <c r="F220"/>
    </row>
    <row r="221" spans="1:6" x14ac:dyDescent="0.25">
      <c r="A221" s="13" t="str">
        <f>HYPERLINK("https://www.3gpp.org/DynaReport/28532.htm","28.532")</f>
        <v>28.532</v>
      </c>
      <c r="B221" s="22" t="s">
        <v>31</v>
      </c>
      <c r="C221" s="22" t="s">
        <v>82</v>
      </c>
      <c r="D221" s="22" t="s">
        <v>17</v>
      </c>
      <c r="E221" s="22" t="s">
        <v>25</v>
      </c>
      <c r="F221"/>
    </row>
    <row r="222" spans="1:6" x14ac:dyDescent="0.25">
      <c r="A222" s="13" t="str">
        <f>HYPERLINK("https://www.3gpp.org/DynaReport/28533.htm","28.533")</f>
        <v>28.533</v>
      </c>
      <c r="B222" s="22" t="s">
        <v>39</v>
      </c>
      <c r="C222" s="22" t="s">
        <v>88</v>
      </c>
      <c r="D222" s="22" t="s">
        <v>17</v>
      </c>
      <c r="E222" s="22" t="s">
        <v>25</v>
      </c>
      <c r="F222"/>
    </row>
    <row r="223" spans="1:6" x14ac:dyDescent="0.25">
      <c r="A223" s="13" t="str">
        <f>HYPERLINK("https://www.3gpp.org/DynaReport/28533.htm","28.533")</f>
        <v>28.533</v>
      </c>
      <c r="B223" s="22" t="s">
        <v>41</v>
      </c>
      <c r="C223" s="22" t="s">
        <v>86</v>
      </c>
      <c r="D223" s="22" t="s">
        <v>17</v>
      </c>
      <c r="E223" s="22" t="s">
        <v>25</v>
      </c>
      <c r="F223"/>
    </row>
    <row r="224" spans="1:6" x14ac:dyDescent="0.25">
      <c r="A224" s="13" t="str">
        <f>HYPERLINK("https://www.3gpp.org/DynaReport/28533.htm","28.533")</f>
        <v>28.533</v>
      </c>
      <c r="B224" s="22" t="s">
        <v>31</v>
      </c>
      <c r="C224" s="22" t="s">
        <v>78</v>
      </c>
      <c r="D224" s="22" t="s">
        <v>17</v>
      </c>
      <c r="E224" s="22" t="s">
        <v>25</v>
      </c>
      <c r="F224"/>
    </row>
    <row r="225" spans="1:6" x14ac:dyDescent="0.25">
      <c r="A225" s="13" t="str">
        <f>HYPERLINK("https://www.3gpp.org/DynaReport/28535.htm","28.535")</f>
        <v>28.535</v>
      </c>
      <c r="B225" s="22" t="s">
        <v>31</v>
      </c>
      <c r="C225" s="22" t="s">
        <v>56</v>
      </c>
      <c r="D225" s="22" t="s">
        <v>17</v>
      </c>
      <c r="E225" s="22" t="s">
        <v>25</v>
      </c>
      <c r="F225"/>
    </row>
    <row r="226" spans="1:6" x14ac:dyDescent="0.25">
      <c r="A226" s="13" t="str">
        <f>HYPERLINK("https://www.3gpp.org/DynaReport/28536.htm","28.536")</f>
        <v>28.536</v>
      </c>
      <c r="B226" s="22" t="s">
        <v>31</v>
      </c>
      <c r="C226" s="22" t="s">
        <v>57</v>
      </c>
      <c r="D226" s="22" t="s">
        <v>17</v>
      </c>
      <c r="E226" s="22" t="s">
        <v>25</v>
      </c>
      <c r="F226"/>
    </row>
    <row r="227" spans="1:6" x14ac:dyDescent="0.25">
      <c r="A227" s="13" t="str">
        <f>HYPERLINK("https://www.3gpp.org/DynaReport/28538.htm","28.538")</f>
        <v>28.538</v>
      </c>
      <c r="B227" s="22" t="s">
        <v>31</v>
      </c>
      <c r="C227" s="22" t="s">
        <v>76</v>
      </c>
      <c r="D227" s="22" t="s">
        <v>17</v>
      </c>
      <c r="E227" s="22" t="s">
        <v>25</v>
      </c>
      <c r="F227"/>
    </row>
    <row r="228" spans="1:6" x14ac:dyDescent="0.25">
      <c r="A228" s="13" t="str">
        <f>HYPERLINK("https://www.3gpp.org/DynaReport/28538.htm","28.538")</f>
        <v>28.538</v>
      </c>
      <c r="B228" s="22" t="s">
        <v>19</v>
      </c>
      <c r="C228" s="22" t="s">
        <v>53</v>
      </c>
      <c r="D228" s="22" t="s">
        <v>17</v>
      </c>
      <c r="E228" s="22" t="s">
        <v>25</v>
      </c>
      <c r="F228"/>
    </row>
    <row r="229" spans="1:6" x14ac:dyDescent="0.25">
      <c r="A229" s="13" t="str">
        <f>HYPERLINK("https://www.3gpp.org/DynaReport/28541.htm","28.541")</f>
        <v>28.541</v>
      </c>
      <c r="B229" s="22" t="s">
        <v>39</v>
      </c>
      <c r="C229" s="22" t="s">
        <v>89</v>
      </c>
      <c r="D229" s="22" t="s">
        <v>17</v>
      </c>
      <c r="E229" s="22" t="s">
        <v>25</v>
      </c>
      <c r="F229"/>
    </row>
    <row r="230" spans="1:6" x14ac:dyDescent="0.25">
      <c r="A230" s="13" t="str">
        <f>HYPERLINK("https://www.3gpp.org/DynaReport/28541.htm","28.541")</f>
        <v>28.541</v>
      </c>
      <c r="B230" s="22" t="s">
        <v>41</v>
      </c>
      <c r="C230" s="22" t="s">
        <v>90</v>
      </c>
      <c r="D230" s="22" t="s">
        <v>17</v>
      </c>
      <c r="E230" s="22" t="s">
        <v>25</v>
      </c>
      <c r="F230"/>
    </row>
    <row r="231" spans="1:6" x14ac:dyDescent="0.25">
      <c r="A231" s="13" t="str">
        <f>HYPERLINK("https://www.3gpp.org/DynaReport/28541.htm","28.541")</f>
        <v>28.541</v>
      </c>
      <c r="B231" s="22" t="s">
        <v>31</v>
      </c>
      <c r="C231" s="22" t="s">
        <v>75</v>
      </c>
      <c r="D231" s="22" t="s">
        <v>17</v>
      </c>
      <c r="E231" s="22" t="s">
        <v>25</v>
      </c>
      <c r="F231"/>
    </row>
    <row r="232" spans="1:6" x14ac:dyDescent="0.25">
      <c r="A232" s="13" t="str">
        <f>HYPERLINK("https://www.3gpp.org/DynaReport/28541.htm","28.541")</f>
        <v>28.541</v>
      </c>
      <c r="B232" s="22" t="s">
        <v>19</v>
      </c>
      <c r="C232" s="22" t="s">
        <v>47</v>
      </c>
      <c r="D232" s="22" t="s">
        <v>17</v>
      </c>
      <c r="E232" s="22" t="s">
        <v>25</v>
      </c>
      <c r="F232"/>
    </row>
    <row r="233" spans="1:6" x14ac:dyDescent="0.25">
      <c r="A233" s="13" t="str">
        <f>HYPERLINK("https://www.3gpp.org/DynaReport/28550.htm","28.550")</f>
        <v>28.550</v>
      </c>
      <c r="B233" s="22" t="s">
        <v>19</v>
      </c>
      <c r="C233" s="22" t="s">
        <v>52</v>
      </c>
      <c r="D233" s="22" t="s">
        <v>17</v>
      </c>
      <c r="E233" s="22" t="s">
        <v>25</v>
      </c>
      <c r="F233"/>
    </row>
    <row r="234" spans="1:6" x14ac:dyDescent="0.25">
      <c r="A234" s="13" t="str">
        <f>HYPERLINK("https://www.3gpp.org/DynaReport/28552.htm","28.552")</f>
        <v>28.552</v>
      </c>
      <c r="B234" s="22" t="s">
        <v>31</v>
      </c>
      <c r="C234" s="22" t="s">
        <v>75</v>
      </c>
      <c r="D234" s="22" t="s">
        <v>17</v>
      </c>
      <c r="E234" s="22" t="s">
        <v>25</v>
      </c>
      <c r="F234"/>
    </row>
    <row r="235" spans="1:6" x14ac:dyDescent="0.25">
      <c r="A235" s="13" t="str">
        <f>HYPERLINK("https://www.3gpp.org/DynaReport/28552.htm","28.552")</f>
        <v>28.552</v>
      </c>
      <c r="B235" s="22" t="s">
        <v>19</v>
      </c>
      <c r="C235" s="22" t="s">
        <v>53</v>
      </c>
      <c r="D235" s="22" t="s">
        <v>17</v>
      </c>
      <c r="E235" s="22" t="s">
        <v>25</v>
      </c>
      <c r="F235"/>
    </row>
    <row r="236" spans="1:6" x14ac:dyDescent="0.25">
      <c r="A236" s="13" t="str">
        <f>HYPERLINK("https://www.3gpp.org/DynaReport/28554.htm","28.554")</f>
        <v>28.554</v>
      </c>
      <c r="B236" s="22" t="s">
        <v>39</v>
      </c>
      <c r="C236" s="22" t="s">
        <v>91</v>
      </c>
      <c r="D236" s="22" t="s">
        <v>17</v>
      </c>
      <c r="E236" s="22" t="s">
        <v>25</v>
      </c>
      <c r="F236"/>
    </row>
    <row r="237" spans="1:6" x14ac:dyDescent="0.25">
      <c r="A237" s="13" t="str">
        <f>HYPERLINK("https://www.3gpp.org/DynaReport/28554.htm","28.554")</f>
        <v>28.554</v>
      </c>
      <c r="B237" s="22" t="s">
        <v>41</v>
      </c>
      <c r="C237" s="22" t="s">
        <v>74</v>
      </c>
      <c r="D237" s="22" t="s">
        <v>17</v>
      </c>
      <c r="E237" s="22" t="s">
        <v>25</v>
      </c>
      <c r="F237"/>
    </row>
    <row r="238" spans="1:6" x14ac:dyDescent="0.25">
      <c r="A238" s="13" t="str">
        <f>HYPERLINK("https://www.3gpp.org/DynaReport/28554.htm","28.554")</f>
        <v>28.554</v>
      </c>
      <c r="B238" s="22" t="s">
        <v>31</v>
      </c>
      <c r="C238" s="22" t="s">
        <v>51</v>
      </c>
      <c r="D238" s="22" t="s">
        <v>17</v>
      </c>
      <c r="E238" s="22" t="s">
        <v>25</v>
      </c>
      <c r="F238"/>
    </row>
    <row r="239" spans="1:6" x14ac:dyDescent="0.25">
      <c r="A239" s="13" t="str">
        <f>HYPERLINK("https://www.3gpp.org/DynaReport/28554.htm","28.554")</f>
        <v>28.554</v>
      </c>
      <c r="B239" s="22" t="s">
        <v>19</v>
      </c>
      <c r="C239" s="22" t="s">
        <v>52</v>
      </c>
      <c r="D239" s="22" t="s">
        <v>17</v>
      </c>
      <c r="E239" s="22" t="s">
        <v>25</v>
      </c>
      <c r="F239"/>
    </row>
    <row r="240" spans="1:6" x14ac:dyDescent="0.25">
      <c r="A240" s="13" t="str">
        <f>HYPERLINK("https://www.3gpp.org/DynaReport/28557.htm","28.557")</f>
        <v>28.557</v>
      </c>
      <c r="B240" s="22" t="s">
        <v>31</v>
      </c>
      <c r="C240" s="22" t="s">
        <v>43</v>
      </c>
      <c r="D240" s="22" t="s">
        <v>17</v>
      </c>
      <c r="E240" s="22" t="s">
        <v>25</v>
      </c>
      <c r="F240"/>
    </row>
    <row r="241" spans="1:6" x14ac:dyDescent="0.25">
      <c r="A241" s="13" t="str">
        <f>HYPERLINK("https://www.3gpp.org/DynaReport/28622.htm","28.622")</f>
        <v>28.622</v>
      </c>
      <c r="B241" s="22" t="s">
        <v>66</v>
      </c>
      <c r="C241" s="22" t="s">
        <v>92</v>
      </c>
      <c r="D241" s="22" t="s">
        <v>17</v>
      </c>
      <c r="E241" s="22" t="s">
        <v>25</v>
      </c>
      <c r="F241"/>
    </row>
    <row r="242" spans="1:6" x14ac:dyDescent="0.25">
      <c r="A242" s="13" t="str">
        <f>HYPERLINK("https://www.3gpp.org/DynaReport/28622.htm","28.622")</f>
        <v>28.622</v>
      </c>
      <c r="B242" s="22" t="s">
        <v>68</v>
      </c>
      <c r="C242" s="22" t="s">
        <v>93</v>
      </c>
      <c r="D242" s="22" t="s">
        <v>17</v>
      </c>
      <c r="E242" s="22" t="s">
        <v>25</v>
      </c>
      <c r="F242"/>
    </row>
    <row r="243" spans="1:6" x14ac:dyDescent="0.25">
      <c r="A243" s="13" t="str">
        <f>HYPERLINK("https://www.3gpp.org/DynaReport/28622.htm","28.622")</f>
        <v>28.622</v>
      </c>
      <c r="B243" s="22" t="s">
        <v>70</v>
      </c>
      <c r="C243" s="22" t="s">
        <v>94</v>
      </c>
      <c r="D243" s="22" t="s">
        <v>17</v>
      </c>
      <c r="E243" s="22" t="s">
        <v>25</v>
      </c>
      <c r="F243"/>
    </row>
    <row r="244" spans="1:6" x14ac:dyDescent="0.25">
      <c r="A244" s="13" t="str">
        <f>HYPERLINK("https://www.3gpp.org/DynaReport/28622.htm","28.622")</f>
        <v>28.622</v>
      </c>
      <c r="B244" s="22" t="s">
        <v>36</v>
      </c>
      <c r="C244" s="22" t="s">
        <v>95</v>
      </c>
      <c r="D244" s="22" t="s">
        <v>17</v>
      </c>
      <c r="E244" s="22" t="s">
        <v>25</v>
      </c>
      <c r="F244"/>
    </row>
    <row r="245" spans="1:6" x14ac:dyDescent="0.25">
      <c r="A245" s="13" t="str">
        <f>HYPERLINK("https://www.3gpp.org/DynaReport/28622.htm","28.622")</f>
        <v>28.622</v>
      </c>
      <c r="B245" s="22" t="s">
        <v>39</v>
      </c>
      <c r="C245" s="22" t="s">
        <v>88</v>
      </c>
      <c r="D245" s="22" t="s">
        <v>17</v>
      </c>
      <c r="E245" s="22" t="s">
        <v>25</v>
      </c>
      <c r="F245"/>
    </row>
    <row r="246" spans="1:6" x14ac:dyDescent="0.25">
      <c r="A246" s="13" t="str">
        <f>HYPERLINK("https://www.3gpp.org/DynaReport/28622.htm","28.622")</f>
        <v>28.622</v>
      </c>
      <c r="B246" s="22" t="s">
        <v>41</v>
      </c>
      <c r="C246" s="22" t="s">
        <v>90</v>
      </c>
      <c r="D246" s="22" t="s">
        <v>17</v>
      </c>
      <c r="E246" s="22" t="s">
        <v>25</v>
      </c>
      <c r="F246"/>
    </row>
    <row r="247" spans="1:6" x14ac:dyDescent="0.25">
      <c r="A247" s="13" t="str">
        <f>HYPERLINK("https://www.3gpp.org/DynaReport/28622.htm","28.622")</f>
        <v>28.622</v>
      </c>
      <c r="B247" s="22" t="s">
        <v>31</v>
      </c>
      <c r="C247" s="22" t="s">
        <v>57</v>
      </c>
      <c r="D247" s="22" t="s">
        <v>17</v>
      </c>
      <c r="E247" s="22" t="s">
        <v>25</v>
      </c>
      <c r="F247"/>
    </row>
    <row r="248" spans="1:6" x14ac:dyDescent="0.25">
      <c r="A248" s="13" t="str">
        <f>HYPERLINK("https://www.3gpp.org/DynaReport/28622.htm","28.622")</f>
        <v>28.622</v>
      </c>
      <c r="B248" s="22" t="s">
        <v>19</v>
      </c>
      <c r="C248" s="22" t="s">
        <v>53</v>
      </c>
      <c r="D248" s="22" t="s">
        <v>17</v>
      </c>
      <c r="E248" s="22" t="s">
        <v>25</v>
      </c>
      <c r="F248"/>
    </row>
    <row r="249" spans="1:6" x14ac:dyDescent="0.25">
      <c r="A249" s="13" t="str">
        <f>HYPERLINK("https://www.3gpp.org/DynaReport/28623.htm","28.623")</f>
        <v>28.623</v>
      </c>
      <c r="B249" s="22" t="s">
        <v>39</v>
      </c>
      <c r="C249" s="22" t="s">
        <v>88</v>
      </c>
      <c r="D249" s="22" t="s">
        <v>17</v>
      </c>
      <c r="E249" s="22" t="s">
        <v>25</v>
      </c>
      <c r="F249"/>
    </row>
    <row r="250" spans="1:6" x14ac:dyDescent="0.25">
      <c r="A250" s="13" t="str">
        <f>HYPERLINK("https://www.3gpp.org/DynaReport/28623.htm","28.623")</f>
        <v>28.623</v>
      </c>
      <c r="B250" s="22" t="s">
        <v>41</v>
      </c>
      <c r="C250" s="22" t="s">
        <v>63</v>
      </c>
      <c r="D250" s="22" t="s">
        <v>17</v>
      </c>
      <c r="E250" s="22" t="s">
        <v>25</v>
      </c>
      <c r="F250"/>
    </row>
    <row r="251" spans="1:6" x14ac:dyDescent="0.25">
      <c r="A251" s="13" t="str">
        <f>HYPERLINK("https://www.3gpp.org/DynaReport/28623.htm","28.623")</f>
        <v>28.623</v>
      </c>
      <c r="B251" s="22" t="s">
        <v>31</v>
      </c>
      <c r="C251" s="22" t="s">
        <v>57</v>
      </c>
      <c r="D251" s="22" t="s">
        <v>17</v>
      </c>
      <c r="E251" s="22" t="s">
        <v>25</v>
      </c>
      <c r="F251"/>
    </row>
    <row r="252" spans="1:6" x14ac:dyDescent="0.25">
      <c r="A252" s="13" t="str">
        <f>HYPERLINK("https://www.3gpp.org/DynaReport/28623.htm","28.623")</f>
        <v>28.623</v>
      </c>
      <c r="B252" s="22" t="s">
        <v>19</v>
      </c>
      <c r="C252" s="22" t="s">
        <v>53</v>
      </c>
      <c r="D252" s="22" t="s">
        <v>17</v>
      </c>
      <c r="E252" s="22" t="s">
        <v>25</v>
      </c>
      <c r="F252"/>
    </row>
    <row r="253" spans="1:6" x14ac:dyDescent="0.25">
      <c r="A253" s="13" t="str">
        <f>HYPERLINK("https://www.3gpp.org/DynaReport/28828.htm","28.828")</f>
        <v>28.828</v>
      </c>
      <c r="B253" s="22" t="s">
        <v>19</v>
      </c>
      <c r="C253" s="22" t="s">
        <v>20</v>
      </c>
      <c r="D253" s="22" t="s">
        <v>17</v>
      </c>
      <c r="E253" s="22" t="s">
        <v>25</v>
      </c>
      <c r="F253"/>
    </row>
    <row r="254" spans="1:6" x14ac:dyDescent="0.25">
      <c r="A254" s="13" t="str">
        <f>HYPERLINK("https://www.3gpp.org/DynaReport/28828.htm","28.828")</f>
        <v>28.828</v>
      </c>
      <c r="B254" s="22" t="s">
        <v>19</v>
      </c>
      <c r="C254" s="22" t="s">
        <v>54</v>
      </c>
      <c r="D254" s="22" t="s">
        <v>17</v>
      </c>
      <c r="E254" s="22" t="s">
        <v>25</v>
      </c>
      <c r="F254"/>
    </row>
    <row r="255" spans="1:6" x14ac:dyDescent="0.25">
      <c r="A255" s="13" t="str">
        <f>HYPERLINK("https://www.3gpp.org/DynaReport/28829.htm","28.829")</f>
        <v>28.829</v>
      </c>
      <c r="B255" s="22" t="s">
        <v>19</v>
      </c>
      <c r="C255" s="22" t="s">
        <v>16</v>
      </c>
      <c r="D255" s="22" t="s">
        <v>17</v>
      </c>
      <c r="E255" s="22" t="s">
        <v>25</v>
      </c>
      <c r="F255"/>
    </row>
    <row r="256" spans="1:6" x14ac:dyDescent="0.25">
      <c r="A256" s="13" t="str">
        <f>HYPERLINK("https://www.3gpp.org/DynaReport/28833.htm","28.833")</f>
        <v>28.833</v>
      </c>
      <c r="B256" s="22" t="s">
        <v>19</v>
      </c>
      <c r="C256" s="22" t="s">
        <v>16</v>
      </c>
      <c r="D256" s="22" t="s">
        <v>17</v>
      </c>
      <c r="E256" s="22" t="s">
        <v>25</v>
      </c>
      <c r="F256"/>
    </row>
    <row r="257" spans="1:6" x14ac:dyDescent="0.25">
      <c r="A257" s="13" t="str">
        <f>HYPERLINK("https://www.3gpp.org/DynaReport/28833.htm","28.833")</f>
        <v>28.833</v>
      </c>
      <c r="B257" s="22" t="s">
        <v>19</v>
      </c>
      <c r="C257" s="22" t="s">
        <v>54</v>
      </c>
      <c r="D257" s="22" t="s">
        <v>17</v>
      </c>
      <c r="E257" s="22" t="s">
        <v>25</v>
      </c>
      <c r="F257"/>
    </row>
    <row r="258" spans="1:6" x14ac:dyDescent="0.25">
      <c r="A258" s="13" t="str">
        <f>HYPERLINK("https://www.3gpp.org/DynaReport/28834.htm","28.834")</f>
        <v>28.834</v>
      </c>
      <c r="B258" s="22" t="s">
        <v>19</v>
      </c>
      <c r="C258" s="22" t="s">
        <v>16</v>
      </c>
      <c r="D258" s="22" t="s">
        <v>17</v>
      </c>
      <c r="E258" s="22" t="s">
        <v>25</v>
      </c>
      <c r="F258"/>
    </row>
    <row r="259" spans="1:6" x14ac:dyDescent="0.25">
      <c r="A259" s="13" t="str">
        <f>HYPERLINK("https://www.3gpp.org/DynaReport/28864.htm","28.864")</f>
        <v>28.864</v>
      </c>
      <c r="B259" s="22" t="s">
        <v>19</v>
      </c>
      <c r="C259" s="22" t="s">
        <v>16</v>
      </c>
      <c r="D259" s="22" t="s">
        <v>17</v>
      </c>
      <c r="E259" s="22" t="s">
        <v>25</v>
      </c>
      <c r="F259"/>
    </row>
    <row r="260" spans="1:6" x14ac:dyDescent="0.25">
      <c r="A260" s="13" t="str">
        <f>HYPERLINK("https://www.3gpp.org/DynaReport/28907.htm","28.907")</f>
        <v>28.907</v>
      </c>
      <c r="B260" s="22" t="s">
        <v>19</v>
      </c>
      <c r="C260" s="22" t="s">
        <v>20</v>
      </c>
      <c r="D260" s="22" t="s">
        <v>17</v>
      </c>
      <c r="E260" s="22" t="s">
        <v>25</v>
      </c>
      <c r="F260"/>
    </row>
    <row r="261" spans="1:6" x14ac:dyDescent="0.25">
      <c r="A261" s="13" t="str">
        <f>HYPERLINK("https://www.3gpp.org/DynaReport/28907.htm","28.907")</f>
        <v>28.907</v>
      </c>
      <c r="B261" s="22" t="s">
        <v>19</v>
      </c>
      <c r="C261" s="22" t="s">
        <v>54</v>
      </c>
      <c r="D261" s="22" t="s">
        <v>17</v>
      </c>
      <c r="E261" s="22" t="s">
        <v>25</v>
      </c>
      <c r="F261"/>
    </row>
    <row r="262" spans="1:6" x14ac:dyDescent="0.25">
      <c r="A262" s="13" t="str">
        <f>HYPERLINK("https://www.3gpp.org/DynaReport/29061.htm","29.061")</f>
        <v>29.061</v>
      </c>
      <c r="B262" s="22" t="s">
        <v>19</v>
      </c>
      <c r="C262" s="22" t="s">
        <v>54</v>
      </c>
      <c r="D262" s="22" t="s">
        <v>23</v>
      </c>
      <c r="E262" s="22" t="s">
        <v>96</v>
      </c>
      <c r="F262"/>
    </row>
    <row r="263" spans="1:6" x14ac:dyDescent="0.25">
      <c r="A263" s="13" t="str">
        <f>HYPERLINK("https://www.3gpp.org/DynaReport/29118.htm","29.118")</f>
        <v>29.118</v>
      </c>
      <c r="B263" s="22" t="s">
        <v>19</v>
      </c>
      <c r="C263" s="22" t="s">
        <v>54</v>
      </c>
      <c r="D263" s="22" t="s">
        <v>23</v>
      </c>
      <c r="E263" s="22" t="s">
        <v>24</v>
      </c>
      <c r="F263"/>
    </row>
    <row r="264" spans="1:6" x14ac:dyDescent="0.25">
      <c r="A264" s="13" t="str">
        <f>HYPERLINK("https://www.3gpp.org/DynaReport/29122.htm","29.122")</f>
        <v>29.122</v>
      </c>
      <c r="B264" s="22" t="s">
        <v>41</v>
      </c>
      <c r="C264" s="22" t="s">
        <v>90</v>
      </c>
      <c r="D264" s="22" t="s">
        <v>23</v>
      </c>
      <c r="E264" s="22" t="s">
        <v>96</v>
      </c>
      <c r="F264"/>
    </row>
    <row r="265" spans="1:6" x14ac:dyDescent="0.25">
      <c r="A265" s="13" t="str">
        <f>HYPERLINK("https://www.3gpp.org/DynaReport/29122.htm","29.122")</f>
        <v>29.122</v>
      </c>
      <c r="B265" s="22" t="s">
        <v>31</v>
      </c>
      <c r="C265" s="22" t="s">
        <v>51</v>
      </c>
      <c r="D265" s="22" t="s">
        <v>23</v>
      </c>
      <c r="E265" s="22" t="s">
        <v>96</v>
      </c>
      <c r="F265"/>
    </row>
    <row r="266" spans="1:6" x14ac:dyDescent="0.25">
      <c r="A266" s="13" t="str">
        <f>HYPERLINK("https://www.3gpp.org/DynaReport/29122.htm","29.122")</f>
        <v>29.122</v>
      </c>
      <c r="B266" s="22" t="s">
        <v>19</v>
      </c>
      <c r="C266" s="22" t="s">
        <v>52</v>
      </c>
      <c r="D266" s="22" t="s">
        <v>23</v>
      </c>
      <c r="E266" s="22" t="s">
        <v>96</v>
      </c>
      <c r="F266"/>
    </row>
    <row r="267" spans="1:6" x14ac:dyDescent="0.25">
      <c r="A267" s="13" t="str">
        <f>HYPERLINK("https://www.3gpp.org/DynaReport/29128.htm","29.128")</f>
        <v>29.128</v>
      </c>
      <c r="B267" s="22" t="s">
        <v>19</v>
      </c>
      <c r="C267" s="22" t="s">
        <v>54</v>
      </c>
      <c r="D267" s="22" t="s">
        <v>23</v>
      </c>
      <c r="E267" s="22" t="s">
        <v>50</v>
      </c>
      <c r="F267"/>
    </row>
    <row r="268" spans="1:6" x14ac:dyDescent="0.25">
      <c r="A268" s="13" t="str">
        <f>HYPERLINK("https://www.3gpp.org/DynaReport/29214.htm","29.214")</f>
        <v>29.214</v>
      </c>
      <c r="B268" s="22" t="s">
        <v>19</v>
      </c>
      <c r="C268" s="22" t="s">
        <v>54</v>
      </c>
      <c r="D268" s="22" t="s">
        <v>23</v>
      </c>
      <c r="E268" s="22" t="s">
        <v>96</v>
      </c>
      <c r="F268"/>
    </row>
    <row r="269" spans="1:6" x14ac:dyDescent="0.25">
      <c r="A269" s="13" t="str">
        <f>HYPERLINK("https://www.3gpp.org/DynaReport/29222.htm","29.222")</f>
        <v>29.222</v>
      </c>
      <c r="B269" s="22" t="s">
        <v>39</v>
      </c>
      <c r="C269" s="22" t="s">
        <v>97</v>
      </c>
      <c r="D269" s="22" t="s">
        <v>23</v>
      </c>
      <c r="E269" s="22" t="s">
        <v>96</v>
      </c>
      <c r="F269"/>
    </row>
    <row r="270" spans="1:6" x14ac:dyDescent="0.25">
      <c r="A270" s="13" t="str">
        <f>HYPERLINK("https://www.3gpp.org/DynaReport/29222.htm","29.222")</f>
        <v>29.222</v>
      </c>
      <c r="B270" s="22" t="s">
        <v>41</v>
      </c>
      <c r="C270" s="22" t="s">
        <v>49</v>
      </c>
      <c r="D270" s="22" t="s">
        <v>23</v>
      </c>
      <c r="E270" s="22" t="s">
        <v>96</v>
      </c>
      <c r="F270"/>
    </row>
    <row r="271" spans="1:6" x14ac:dyDescent="0.25">
      <c r="A271" s="13" t="str">
        <f>HYPERLINK("https://www.3gpp.org/DynaReport/29222.htm","29.222")</f>
        <v>29.222</v>
      </c>
      <c r="B271" s="22" t="s">
        <v>31</v>
      </c>
      <c r="C271" s="22" t="s">
        <v>58</v>
      </c>
      <c r="D271" s="22" t="s">
        <v>23</v>
      </c>
      <c r="E271" s="22" t="s">
        <v>96</v>
      </c>
      <c r="F271"/>
    </row>
    <row r="272" spans="1:6" x14ac:dyDescent="0.25">
      <c r="A272" s="13" t="str">
        <f>HYPERLINK("https://www.3gpp.org/DynaReport/29222.htm","29.222")</f>
        <v>29.222</v>
      </c>
      <c r="B272" s="22" t="s">
        <v>19</v>
      </c>
      <c r="C272" s="22" t="s">
        <v>52</v>
      </c>
      <c r="D272" s="22" t="s">
        <v>23</v>
      </c>
      <c r="E272" s="22" t="s">
        <v>96</v>
      </c>
      <c r="F272"/>
    </row>
    <row r="273" spans="1:6" x14ac:dyDescent="0.25">
      <c r="A273" s="13" t="str">
        <f>HYPERLINK("https://www.3gpp.org/DynaReport/29244.htm","29.244")</f>
        <v>29.244</v>
      </c>
      <c r="B273" s="22" t="s">
        <v>41</v>
      </c>
      <c r="C273" s="22" t="s">
        <v>49</v>
      </c>
      <c r="D273" s="22" t="s">
        <v>23</v>
      </c>
      <c r="E273" s="22" t="s">
        <v>50</v>
      </c>
      <c r="F273"/>
    </row>
    <row r="274" spans="1:6" x14ac:dyDescent="0.25">
      <c r="A274" s="13" t="str">
        <f>HYPERLINK("https://www.3gpp.org/DynaReport/29244.htm","29.244")</f>
        <v>29.244</v>
      </c>
      <c r="B274" s="22" t="s">
        <v>31</v>
      </c>
      <c r="C274" s="22" t="s">
        <v>58</v>
      </c>
      <c r="D274" s="22" t="s">
        <v>23</v>
      </c>
      <c r="E274" s="22" t="s">
        <v>50</v>
      </c>
      <c r="F274"/>
    </row>
    <row r="275" spans="1:6" x14ac:dyDescent="0.25">
      <c r="A275" s="13" t="str">
        <f>HYPERLINK("https://www.3gpp.org/DynaReport/29244.htm","29.244")</f>
        <v>29.244</v>
      </c>
      <c r="B275" s="22" t="s">
        <v>19</v>
      </c>
      <c r="C275" s="22" t="s">
        <v>52</v>
      </c>
      <c r="D275" s="22" t="s">
        <v>23</v>
      </c>
      <c r="E275" s="22" t="s">
        <v>50</v>
      </c>
      <c r="F275"/>
    </row>
    <row r="276" spans="1:6" x14ac:dyDescent="0.25">
      <c r="A276" s="13" t="str">
        <f>HYPERLINK("https://www.3gpp.org/DynaReport/29255.htm","29.255")</f>
        <v>29.255</v>
      </c>
      <c r="B276" s="22" t="s">
        <v>19</v>
      </c>
      <c r="C276" s="22" t="s">
        <v>54</v>
      </c>
      <c r="D276" s="22" t="s">
        <v>23</v>
      </c>
      <c r="E276" s="22" t="s">
        <v>96</v>
      </c>
      <c r="F276"/>
    </row>
    <row r="277" spans="1:6" x14ac:dyDescent="0.25">
      <c r="A277" s="13" t="str">
        <f>HYPERLINK("https://www.3gpp.org/DynaReport/29256.htm","29.256")</f>
        <v>29.256</v>
      </c>
      <c r="B277" s="22" t="s">
        <v>31</v>
      </c>
      <c r="C277" s="22" t="s">
        <v>82</v>
      </c>
      <c r="D277" s="22" t="s">
        <v>23</v>
      </c>
      <c r="E277" s="22" t="s">
        <v>50</v>
      </c>
      <c r="F277"/>
    </row>
    <row r="278" spans="1:6" x14ac:dyDescent="0.25">
      <c r="A278" s="13" t="str">
        <f>HYPERLINK("https://www.3gpp.org/DynaReport/29256.htm","29.256")</f>
        <v>29.256</v>
      </c>
      <c r="B278" s="22" t="s">
        <v>19</v>
      </c>
      <c r="C278" s="22" t="s">
        <v>54</v>
      </c>
      <c r="D278" s="22" t="s">
        <v>23</v>
      </c>
      <c r="E278" s="22" t="s">
        <v>50</v>
      </c>
      <c r="F278"/>
    </row>
    <row r="279" spans="1:6" x14ac:dyDescent="0.25">
      <c r="A279" s="13" t="str">
        <f>HYPERLINK("https://www.3gpp.org/DynaReport/29257.htm","29.257")</f>
        <v>29.257</v>
      </c>
      <c r="B279" s="22" t="s">
        <v>19</v>
      </c>
      <c r="C279" s="22" t="s">
        <v>54</v>
      </c>
      <c r="D279" s="22" t="s">
        <v>23</v>
      </c>
      <c r="E279" s="22" t="s">
        <v>96</v>
      </c>
      <c r="F279"/>
    </row>
    <row r="280" spans="1:6" x14ac:dyDescent="0.25">
      <c r="A280" s="13" t="str">
        <f>HYPERLINK("https://www.3gpp.org/DynaReport/29272.htm","29.272")</f>
        <v>29.272</v>
      </c>
      <c r="B280" s="22" t="s">
        <v>19</v>
      </c>
      <c r="C280" s="22" t="s">
        <v>54</v>
      </c>
      <c r="D280" s="22" t="s">
        <v>23</v>
      </c>
      <c r="E280" s="22" t="s">
        <v>50</v>
      </c>
      <c r="F280"/>
    </row>
    <row r="281" spans="1:6" x14ac:dyDescent="0.25">
      <c r="A281" s="13" t="str">
        <f>HYPERLINK("https://www.3gpp.org/DynaReport/29273.htm","29.273")</f>
        <v>29.273</v>
      </c>
      <c r="B281" s="22" t="s">
        <v>31</v>
      </c>
      <c r="C281" s="22" t="s">
        <v>56</v>
      </c>
      <c r="D281" s="22" t="s">
        <v>23</v>
      </c>
      <c r="E281" s="22" t="s">
        <v>50</v>
      </c>
      <c r="F281"/>
    </row>
    <row r="282" spans="1:6" x14ac:dyDescent="0.25">
      <c r="A282" s="13" t="str">
        <f>HYPERLINK("https://www.3gpp.org/DynaReport/29273.htm","29.273")</f>
        <v>29.273</v>
      </c>
      <c r="B282" s="22" t="s">
        <v>19</v>
      </c>
      <c r="C282" s="22" t="s">
        <v>53</v>
      </c>
      <c r="D282" s="22" t="s">
        <v>23</v>
      </c>
      <c r="E282" s="22" t="s">
        <v>50</v>
      </c>
      <c r="F282"/>
    </row>
    <row r="283" spans="1:6" x14ac:dyDescent="0.25">
      <c r="A283" s="13" t="str">
        <f>HYPERLINK("https://www.3gpp.org/DynaReport/29274.htm","29.274")</f>
        <v>29.274</v>
      </c>
      <c r="B283" s="22" t="s">
        <v>31</v>
      </c>
      <c r="C283" s="22" t="s">
        <v>58</v>
      </c>
      <c r="D283" s="22" t="s">
        <v>23</v>
      </c>
      <c r="E283" s="22" t="s">
        <v>50</v>
      </c>
      <c r="F283"/>
    </row>
    <row r="284" spans="1:6" x14ac:dyDescent="0.25">
      <c r="A284" s="13" t="str">
        <f>HYPERLINK("https://www.3gpp.org/DynaReport/29274.htm","29.274")</f>
        <v>29.274</v>
      </c>
      <c r="B284" s="22" t="s">
        <v>19</v>
      </c>
      <c r="C284" s="22" t="s">
        <v>53</v>
      </c>
      <c r="D284" s="22" t="s">
        <v>23</v>
      </c>
      <c r="E284" s="22" t="s">
        <v>50</v>
      </c>
      <c r="F284"/>
    </row>
    <row r="285" spans="1:6" x14ac:dyDescent="0.25">
      <c r="A285" s="13" t="str">
        <f>HYPERLINK("https://www.3gpp.org/DynaReport/29328.htm","29.328")</f>
        <v>29.328</v>
      </c>
      <c r="B285" s="22" t="s">
        <v>19</v>
      </c>
      <c r="C285" s="22" t="s">
        <v>52</v>
      </c>
      <c r="D285" s="22" t="s">
        <v>23</v>
      </c>
      <c r="E285" s="22" t="s">
        <v>50</v>
      </c>
      <c r="F285"/>
    </row>
    <row r="286" spans="1:6" x14ac:dyDescent="0.25">
      <c r="A286" s="13" t="str">
        <f>HYPERLINK("https://www.3gpp.org/DynaReport/29413.htm","29.413")</f>
        <v>29.413</v>
      </c>
      <c r="B286" s="22" t="s">
        <v>31</v>
      </c>
      <c r="C286" s="22" t="s">
        <v>78</v>
      </c>
      <c r="D286" s="22" t="s">
        <v>29</v>
      </c>
      <c r="E286" s="22" t="s">
        <v>98</v>
      </c>
      <c r="F286"/>
    </row>
    <row r="287" spans="1:6" x14ac:dyDescent="0.25">
      <c r="A287" s="13" t="str">
        <f>HYPERLINK("https://www.3gpp.org/DynaReport/29500.htm","29.500")</f>
        <v>29.500</v>
      </c>
      <c r="B287" s="22" t="s">
        <v>41</v>
      </c>
      <c r="C287" s="22" t="s">
        <v>83</v>
      </c>
      <c r="D287" s="22" t="s">
        <v>23</v>
      </c>
      <c r="E287" s="22" t="s">
        <v>50</v>
      </c>
      <c r="F287"/>
    </row>
    <row r="288" spans="1:6" x14ac:dyDescent="0.25">
      <c r="A288" s="13" t="str">
        <f>HYPERLINK("https://www.3gpp.org/DynaReport/29500.htm","29.500")</f>
        <v>29.500</v>
      </c>
      <c r="B288" s="22" t="s">
        <v>31</v>
      </c>
      <c r="C288" s="22" t="s">
        <v>75</v>
      </c>
      <c r="D288" s="22" t="s">
        <v>23</v>
      </c>
      <c r="E288" s="22" t="s">
        <v>50</v>
      </c>
      <c r="F288"/>
    </row>
    <row r="289" spans="1:6" x14ac:dyDescent="0.25">
      <c r="A289" s="13" t="str">
        <f>HYPERLINK("https://www.3gpp.org/DynaReport/29500.htm","29.500")</f>
        <v>29.500</v>
      </c>
      <c r="B289" s="22" t="s">
        <v>19</v>
      </c>
      <c r="C289" s="22" t="s">
        <v>52</v>
      </c>
      <c r="D289" s="22" t="s">
        <v>23</v>
      </c>
      <c r="E289" s="22" t="s">
        <v>50</v>
      </c>
      <c r="F289"/>
    </row>
    <row r="290" spans="1:6" x14ac:dyDescent="0.25">
      <c r="A290" s="13" t="str">
        <f>HYPERLINK("https://www.3gpp.org/DynaReport/29501.htm","29.501")</f>
        <v>29.501</v>
      </c>
      <c r="B290" s="22" t="s">
        <v>19</v>
      </c>
      <c r="C290" s="22" t="s">
        <v>52</v>
      </c>
      <c r="D290" s="22" t="s">
        <v>23</v>
      </c>
      <c r="E290" s="22" t="s">
        <v>50</v>
      </c>
      <c r="F290"/>
    </row>
    <row r="291" spans="1:6" x14ac:dyDescent="0.25">
      <c r="A291" s="13" t="str">
        <f>HYPERLINK("https://www.3gpp.org/DynaReport/29502.htm","29.502")</f>
        <v>29.502</v>
      </c>
      <c r="B291" s="22" t="s">
        <v>31</v>
      </c>
      <c r="C291" s="22" t="s">
        <v>58</v>
      </c>
      <c r="D291" s="22" t="s">
        <v>23</v>
      </c>
      <c r="E291" s="22" t="s">
        <v>50</v>
      </c>
      <c r="F291"/>
    </row>
    <row r="292" spans="1:6" x14ac:dyDescent="0.25">
      <c r="A292" s="13" t="str">
        <f>HYPERLINK("https://www.3gpp.org/DynaReport/29502.htm","29.502")</f>
        <v>29.502</v>
      </c>
      <c r="B292" s="22" t="s">
        <v>19</v>
      </c>
      <c r="C292" s="22" t="s">
        <v>53</v>
      </c>
      <c r="D292" s="22" t="s">
        <v>23</v>
      </c>
      <c r="E292" s="22" t="s">
        <v>50</v>
      </c>
      <c r="F292"/>
    </row>
    <row r="293" spans="1:6" x14ac:dyDescent="0.25">
      <c r="A293" s="13" t="str">
        <f>HYPERLINK("https://www.3gpp.org/DynaReport/29503.htm","29.503")</f>
        <v>29.503</v>
      </c>
      <c r="B293" s="22" t="s">
        <v>41</v>
      </c>
      <c r="C293" s="22" t="s">
        <v>90</v>
      </c>
      <c r="D293" s="22" t="s">
        <v>23</v>
      </c>
      <c r="E293" s="22" t="s">
        <v>50</v>
      </c>
      <c r="F293"/>
    </row>
    <row r="294" spans="1:6" x14ac:dyDescent="0.25">
      <c r="A294" s="13" t="str">
        <f>HYPERLINK("https://www.3gpp.org/DynaReport/29503.htm","29.503")</f>
        <v>29.503</v>
      </c>
      <c r="B294" s="22" t="s">
        <v>31</v>
      </c>
      <c r="C294" s="22" t="s">
        <v>75</v>
      </c>
      <c r="D294" s="22" t="s">
        <v>23</v>
      </c>
      <c r="E294" s="22" t="s">
        <v>50</v>
      </c>
      <c r="F294"/>
    </row>
    <row r="295" spans="1:6" x14ac:dyDescent="0.25">
      <c r="A295" s="13" t="str">
        <f>HYPERLINK("https://www.3gpp.org/DynaReport/29503.htm","29.503")</f>
        <v>29.503</v>
      </c>
      <c r="B295" s="22" t="s">
        <v>19</v>
      </c>
      <c r="C295" s="22" t="s">
        <v>52</v>
      </c>
      <c r="D295" s="22" t="s">
        <v>23</v>
      </c>
      <c r="E295" s="22" t="s">
        <v>50</v>
      </c>
      <c r="F295"/>
    </row>
    <row r="296" spans="1:6" x14ac:dyDescent="0.25">
      <c r="A296" s="13" t="str">
        <f>HYPERLINK("https://www.3gpp.org/DynaReport/29504.htm","29.504")</f>
        <v>29.504</v>
      </c>
      <c r="B296" s="22" t="s">
        <v>31</v>
      </c>
      <c r="C296" s="22" t="s">
        <v>75</v>
      </c>
      <c r="D296" s="22" t="s">
        <v>23</v>
      </c>
      <c r="E296" s="22" t="s">
        <v>50</v>
      </c>
      <c r="F296"/>
    </row>
    <row r="297" spans="1:6" x14ac:dyDescent="0.25">
      <c r="A297" s="13" t="str">
        <f>HYPERLINK("https://www.3gpp.org/DynaReport/29504.htm","29.504")</f>
        <v>29.504</v>
      </c>
      <c r="B297" s="22" t="s">
        <v>19</v>
      </c>
      <c r="C297" s="22" t="s">
        <v>52</v>
      </c>
      <c r="D297" s="22" t="s">
        <v>23</v>
      </c>
      <c r="E297" s="22" t="s">
        <v>50</v>
      </c>
      <c r="F297"/>
    </row>
    <row r="298" spans="1:6" x14ac:dyDescent="0.25">
      <c r="A298" s="13" t="str">
        <f>HYPERLINK("https://www.3gpp.org/DynaReport/29505.htm","29.505")</f>
        <v>29.505</v>
      </c>
      <c r="B298" s="22" t="s">
        <v>19</v>
      </c>
      <c r="C298" s="22" t="s">
        <v>52</v>
      </c>
      <c r="D298" s="22" t="s">
        <v>23</v>
      </c>
      <c r="E298" s="22" t="s">
        <v>50</v>
      </c>
      <c r="F298"/>
    </row>
    <row r="299" spans="1:6" x14ac:dyDescent="0.25">
      <c r="A299" s="13" t="str">
        <f>HYPERLINK("https://www.3gpp.org/DynaReport/29507.htm","29.507")</f>
        <v>29.507</v>
      </c>
      <c r="B299" s="22" t="s">
        <v>31</v>
      </c>
      <c r="C299" s="22" t="s">
        <v>51</v>
      </c>
      <c r="D299" s="22" t="s">
        <v>23</v>
      </c>
      <c r="E299" s="22" t="s">
        <v>96</v>
      </c>
      <c r="F299"/>
    </row>
    <row r="300" spans="1:6" x14ac:dyDescent="0.25">
      <c r="A300" s="13" t="str">
        <f>HYPERLINK("https://www.3gpp.org/DynaReport/29507.htm","29.507")</f>
        <v>29.507</v>
      </c>
      <c r="B300" s="22" t="s">
        <v>19</v>
      </c>
      <c r="C300" s="22" t="s">
        <v>52</v>
      </c>
      <c r="D300" s="22" t="s">
        <v>23</v>
      </c>
      <c r="E300" s="22" t="s">
        <v>96</v>
      </c>
      <c r="F300"/>
    </row>
    <row r="301" spans="1:6" x14ac:dyDescent="0.25">
      <c r="A301" s="13" t="str">
        <f>HYPERLINK("https://www.3gpp.org/DynaReport/29508.htm","29.508")</f>
        <v>29.508</v>
      </c>
      <c r="B301" s="22" t="s">
        <v>31</v>
      </c>
      <c r="C301" s="22" t="s">
        <v>75</v>
      </c>
      <c r="D301" s="22" t="s">
        <v>23</v>
      </c>
      <c r="E301" s="22" t="s">
        <v>96</v>
      </c>
      <c r="F301"/>
    </row>
    <row r="302" spans="1:6" x14ac:dyDescent="0.25">
      <c r="A302" s="13" t="str">
        <f>HYPERLINK("https://www.3gpp.org/DynaReport/29508.htm","29.508")</f>
        <v>29.508</v>
      </c>
      <c r="B302" s="22" t="s">
        <v>19</v>
      </c>
      <c r="C302" s="22" t="s">
        <v>52</v>
      </c>
      <c r="D302" s="22" t="s">
        <v>23</v>
      </c>
      <c r="E302" s="22" t="s">
        <v>96</v>
      </c>
      <c r="F302"/>
    </row>
    <row r="303" spans="1:6" x14ac:dyDescent="0.25">
      <c r="A303" s="13" t="str">
        <f>HYPERLINK("https://www.3gpp.org/DynaReport/29510.htm","29.510")</f>
        <v>29.510</v>
      </c>
      <c r="B303" s="22" t="s">
        <v>41</v>
      </c>
      <c r="C303" s="22" t="s">
        <v>63</v>
      </c>
      <c r="D303" s="22" t="s">
        <v>23</v>
      </c>
      <c r="E303" s="22" t="s">
        <v>50</v>
      </c>
      <c r="F303"/>
    </row>
    <row r="304" spans="1:6" x14ac:dyDescent="0.25">
      <c r="A304" s="13" t="str">
        <f>HYPERLINK("https://www.3gpp.org/DynaReport/29510.htm","29.510")</f>
        <v>29.510</v>
      </c>
      <c r="B304" s="22" t="s">
        <v>31</v>
      </c>
      <c r="C304" s="22" t="s">
        <v>51</v>
      </c>
      <c r="D304" s="22" t="s">
        <v>23</v>
      </c>
      <c r="E304" s="22" t="s">
        <v>50</v>
      </c>
      <c r="F304"/>
    </row>
    <row r="305" spans="1:6" x14ac:dyDescent="0.25">
      <c r="A305" s="13" t="str">
        <f>HYPERLINK("https://www.3gpp.org/DynaReport/29510.htm","29.510")</f>
        <v>29.510</v>
      </c>
      <c r="B305" s="22" t="s">
        <v>19</v>
      </c>
      <c r="C305" s="22" t="s">
        <v>53</v>
      </c>
      <c r="D305" s="22" t="s">
        <v>23</v>
      </c>
      <c r="E305" s="22" t="s">
        <v>50</v>
      </c>
      <c r="F305"/>
    </row>
    <row r="306" spans="1:6" x14ac:dyDescent="0.25">
      <c r="A306" s="13" t="str">
        <f>HYPERLINK("https://www.3gpp.org/DynaReport/29512.htm","29.512")</f>
        <v>29.512</v>
      </c>
      <c r="B306" s="22" t="s">
        <v>39</v>
      </c>
      <c r="C306" s="22" t="s">
        <v>73</v>
      </c>
      <c r="D306" s="22" t="s">
        <v>23</v>
      </c>
      <c r="E306" s="22" t="s">
        <v>96</v>
      </c>
      <c r="F306"/>
    </row>
    <row r="307" spans="1:6" x14ac:dyDescent="0.25">
      <c r="A307" s="13" t="str">
        <f>HYPERLINK("https://www.3gpp.org/DynaReport/29512.htm","29.512")</f>
        <v>29.512</v>
      </c>
      <c r="B307" s="22" t="s">
        <v>41</v>
      </c>
      <c r="C307" s="22" t="s">
        <v>62</v>
      </c>
      <c r="D307" s="22" t="s">
        <v>23</v>
      </c>
      <c r="E307" s="22" t="s">
        <v>96</v>
      </c>
      <c r="F307"/>
    </row>
    <row r="308" spans="1:6" x14ac:dyDescent="0.25">
      <c r="A308" s="13" t="str">
        <f>HYPERLINK("https://www.3gpp.org/DynaReport/29512.htm","29.512")</f>
        <v>29.512</v>
      </c>
      <c r="B308" s="22" t="s">
        <v>31</v>
      </c>
      <c r="C308" s="22" t="s">
        <v>75</v>
      </c>
      <c r="D308" s="22" t="s">
        <v>23</v>
      </c>
      <c r="E308" s="22" t="s">
        <v>96</v>
      </c>
      <c r="F308"/>
    </row>
    <row r="309" spans="1:6" x14ac:dyDescent="0.25">
      <c r="A309" s="13" t="str">
        <f>HYPERLINK("https://www.3gpp.org/DynaReport/29512.htm","29.512")</f>
        <v>29.512</v>
      </c>
      <c r="B309" s="22" t="s">
        <v>19</v>
      </c>
      <c r="C309" s="22" t="s">
        <v>52</v>
      </c>
      <c r="D309" s="22" t="s">
        <v>23</v>
      </c>
      <c r="E309" s="22" t="s">
        <v>96</v>
      </c>
      <c r="F309"/>
    </row>
    <row r="310" spans="1:6" x14ac:dyDescent="0.25">
      <c r="A310" s="13" t="str">
        <f>HYPERLINK("https://www.3gpp.org/DynaReport/29513.htm","29.513")</f>
        <v>29.513</v>
      </c>
      <c r="B310" s="22" t="s">
        <v>31</v>
      </c>
      <c r="C310" s="22" t="s">
        <v>75</v>
      </c>
      <c r="D310" s="22" t="s">
        <v>23</v>
      </c>
      <c r="E310" s="22" t="s">
        <v>96</v>
      </c>
      <c r="F310"/>
    </row>
    <row r="311" spans="1:6" x14ac:dyDescent="0.25">
      <c r="A311" s="13" t="str">
        <f>HYPERLINK("https://www.3gpp.org/DynaReport/29513.htm","29.513")</f>
        <v>29.513</v>
      </c>
      <c r="B311" s="22" t="s">
        <v>19</v>
      </c>
      <c r="C311" s="22" t="s">
        <v>52</v>
      </c>
      <c r="D311" s="22" t="s">
        <v>23</v>
      </c>
      <c r="E311" s="22" t="s">
        <v>96</v>
      </c>
      <c r="F311"/>
    </row>
    <row r="312" spans="1:6" x14ac:dyDescent="0.25">
      <c r="A312" s="13" t="str">
        <f>HYPERLINK("https://www.3gpp.org/DynaReport/29514.htm","29.514")</f>
        <v>29.514</v>
      </c>
      <c r="B312" s="22" t="s">
        <v>41</v>
      </c>
      <c r="C312" s="22" t="s">
        <v>62</v>
      </c>
      <c r="D312" s="22" t="s">
        <v>23</v>
      </c>
      <c r="E312" s="22" t="s">
        <v>96</v>
      </c>
      <c r="F312"/>
    </row>
    <row r="313" spans="1:6" x14ac:dyDescent="0.25">
      <c r="A313" s="13" t="str">
        <f>HYPERLINK("https://www.3gpp.org/DynaReport/29514.htm","29.514")</f>
        <v>29.514</v>
      </c>
      <c r="B313" s="22" t="s">
        <v>31</v>
      </c>
      <c r="C313" s="22" t="s">
        <v>58</v>
      </c>
      <c r="D313" s="22" t="s">
        <v>23</v>
      </c>
      <c r="E313" s="22" t="s">
        <v>96</v>
      </c>
      <c r="F313"/>
    </row>
    <row r="314" spans="1:6" x14ac:dyDescent="0.25">
      <c r="A314" s="13" t="str">
        <f>HYPERLINK("https://www.3gpp.org/DynaReport/29514.htm","29.514")</f>
        <v>29.514</v>
      </c>
      <c r="B314" s="22" t="s">
        <v>19</v>
      </c>
      <c r="C314" s="22" t="s">
        <v>52</v>
      </c>
      <c r="D314" s="22" t="s">
        <v>23</v>
      </c>
      <c r="E314" s="22" t="s">
        <v>96</v>
      </c>
      <c r="F314"/>
    </row>
    <row r="315" spans="1:6" x14ac:dyDescent="0.25">
      <c r="A315" s="13" t="str">
        <f>HYPERLINK("https://www.3gpp.org/DynaReport/29515.htm","29.515")</f>
        <v>29.515</v>
      </c>
      <c r="B315" s="22" t="s">
        <v>19</v>
      </c>
      <c r="C315" s="22" t="s">
        <v>52</v>
      </c>
      <c r="D315" s="22" t="s">
        <v>23</v>
      </c>
      <c r="E315" s="22" t="s">
        <v>50</v>
      </c>
      <c r="F315"/>
    </row>
    <row r="316" spans="1:6" x14ac:dyDescent="0.25">
      <c r="A316" s="13" t="str">
        <f>HYPERLINK("https://www.3gpp.org/DynaReport/29517.htm","29.517")</f>
        <v>29.517</v>
      </c>
      <c r="B316" s="22" t="s">
        <v>31</v>
      </c>
      <c r="C316" s="22" t="s">
        <v>51</v>
      </c>
      <c r="D316" s="22" t="s">
        <v>23</v>
      </c>
      <c r="E316" s="22" t="s">
        <v>96</v>
      </c>
      <c r="F316"/>
    </row>
    <row r="317" spans="1:6" x14ac:dyDescent="0.25">
      <c r="A317" s="13" t="str">
        <f>HYPERLINK("https://www.3gpp.org/DynaReport/29517.htm","29.517")</f>
        <v>29.517</v>
      </c>
      <c r="B317" s="22" t="s">
        <v>19</v>
      </c>
      <c r="C317" s="22" t="s">
        <v>52</v>
      </c>
      <c r="D317" s="22" t="s">
        <v>23</v>
      </c>
      <c r="E317" s="22" t="s">
        <v>96</v>
      </c>
      <c r="F317"/>
    </row>
    <row r="318" spans="1:6" x14ac:dyDescent="0.25">
      <c r="A318" s="13" t="str">
        <f>HYPERLINK("https://www.3gpp.org/DynaReport/29518.htm","29.518")</f>
        <v>29.518</v>
      </c>
      <c r="B318" s="22" t="s">
        <v>41</v>
      </c>
      <c r="C318" s="22" t="s">
        <v>90</v>
      </c>
      <c r="D318" s="22" t="s">
        <v>23</v>
      </c>
      <c r="E318" s="22" t="s">
        <v>50</v>
      </c>
      <c r="F318"/>
    </row>
    <row r="319" spans="1:6" x14ac:dyDescent="0.25">
      <c r="A319" s="13" t="str">
        <f>HYPERLINK("https://www.3gpp.org/DynaReport/29518.htm","29.518")</f>
        <v>29.518</v>
      </c>
      <c r="B319" s="22" t="s">
        <v>31</v>
      </c>
      <c r="C319" s="22" t="s">
        <v>51</v>
      </c>
      <c r="D319" s="22" t="s">
        <v>23</v>
      </c>
      <c r="E319" s="22" t="s">
        <v>50</v>
      </c>
      <c r="F319"/>
    </row>
    <row r="320" spans="1:6" x14ac:dyDescent="0.25">
      <c r="A320" s="13" t="str">
        <f>HYPERLINK("https://www.3gpp.org/DynaReport/29518.htm","29.518")</f>
        <v>29.518</v>
      </c>
      <c r="B320" s="22" t="s">
        <v>19</v>
      </c>
      <c r="C320" s="22" t="s">
        <v>52</v>
      </c>
      <c r="D320" s="22" t="s">
        <v>23</v>
      </c>
      <c r="E320" s="22" t="s">
        <v>50</v>
      </c>
      <c r="F320"/>
    </row>
    <row r="321" spans="1:6" x14ac:dyDescent="0.25">
      <c r="A321" s="13" t="str">
        <f>HYPERLINK("https://www.3gpp.org/DynaReport/29519.htm","29.519")</f>
        <v>29.519</v>
      </c>
      <c r="B321" s="22" t="s">
        <v>39</v>
      </c>
      <c r="C321" s="22" t="s">
        <v>99</v>
      </c>
      <c r="D321" s="22" t="s">
        <v>23</v>
      </c>
      <c r="E321" s="22" t="s">
        <v>96</v>
      </c>
      <c r="F321"/>
    </row>
    <row r="322" spans="1:6" x14ac:dyDescent="0.25">
      <c r="A322" s="13" t="str">
        <f>HYPERLINK("https://www.3gpp.org/DynaReport/29519.htm","29.519")</f>
        <v>29.519</v>
      </c>
      <c r="B322" s="22" t="s">
        <v>41</v>
      </c>
      <c r="C322" s="22" t="s">
        <v>74</v>
      </c>
      <c r="D322" s="22" t="s">
        <v>23</v>
      </c>
      <c r="E322" s="22" t="s">
        <v>96</v>
      </c>
      <c r="F322"/>
    </row>
    <row r="323" spans="1:6" x14ac:dyDescent="0.25">
      <c r="A323" s="13" t="str">
        <f>HYPERLINK("https://www.3gpp.org/DynaReport/29519.htm","29.519")</f>
        <v>29.519</v>
      </c>
      <c r="B323" s="22" t="s">
        <v>31</v>
      </c>
      <c r="C323" s="22" t="s">
        <v>75</v>
      </c>
      <c r="D323" s="22" t="s">
        <v>23</v>
      </c>
      <c r="E323" s="22" t="s">
        <v>96</v>
      </c>
      <c r="F323"/>
    </row>
    <row r="324" spans="1:6" x14ac:dyDescent="0.25">
      <c r="A324" s="13" t="str">
        <f>HYPERLINK("https://www.3gpp.org/DynaReport/29519.htm","29.519")</f>
        <v>29.519</v>
      </c>
      <c r="B324" s="22" t="s">
        <v>19</v>
      </c>
      <c r="C324" s="22" t="s">
        <v>52</v>
      </c>
      <c r="D324" s="22" t="s">
        <v>23</v>
      </c>
      <c r="E324" s="22" t="s">
        <v>96</v>
      </c>
      <c r="F324"/>
    </row>
    <row r="325" spans="1:6" x14ac:dyDescent="0.25">
      <c r="A325" s="13" t="str">
        <f>HYPERLINK("https://www.3gpp.org/DynaReport/29520.htm","29.520")</f>
        <v>29.520</v>
      </c>
      <c r="B325" s="22" t="s">
        <v>39</v>
      </c>
      <c r="C325" s="22" t="s">
        <v>99</v>
      </c>
      <c r="D325" s="22" t="s">
        <v>23</v>
      </c>
      <c r="E325" s="22" t="s">
        <v>96</v>
      </c>
      <c r="F325"/>
    </row>
    <row r="326" spans="1:6" x14ac:dyDescent="0.25">
      <c r="A326" s="13" t="str">
        <f>HYPERLINK("https://www.3gpp.org/DynaReport/29520.htm","29.520")</f>
        <v>29.520</v>
      </c>
      <c r="B326" s="22" t="s">
        <v>41</v>
      </c>
      <c r="C326" s="22" t="s">
        <v>83</v>
      </c>
      <c r="D326" s="22" t="s">
        <v>23</v>
      </c>
      <c r="E326" s="22" t="s">
        <v>96</v>
      </c>
      <c r="F326"/>
    </row>
    <row r="327" spans="1:6" x14ac:dyDescent="0.25">
      <c r="A327" s="13" t="str">
        <f>HYPERLINK("https://www.3gpp.org/DynaReport/29520.htm","29.520")</f>
        <v>29.520</v>
      </c>
      <c r="B327" s="22" t="s">
        <v>31</v>
      </c>
      <c r="C327" s="22" t="s">
        <v>75</v>
      </c>
      <c r="D327" s="22" t="s">
        <v>23</v>
      </c>
      <c r="E327" s="22" t="s">
        <v>96</v>
      </c>
      <c r="F327"/>
    </row>
    <row r="328" spans="1:6" x14ac:dyDescent="0.25">
      <c r="A328" s="13" t="str">
        <f>HYPERLINK("https://www.3gpp.org/DynaReport/29520.htm","29.520")</f>
        <v>29.520</v>
      </c>
      <c r="B328" s="22" t="s">
        <v>19</v>
      </c>
      <c r="C328" s="22" t="s">
        <v>52</v>
      </c>
      <c r="D328" s="22" t="s">
        <v>23</v>
      </c>
      <c r="E328" s="22" t="s">
        <v>96</v>
      </c>
      <c r="F328"/>
    </row>
    <row r="329" spans="1:6" x14ac:dyDescent="0.25">
      <c r="A329" s="13" t="str">
        <f>HYPERLINK("https://www.3gpp.org/DynaReport/29521.htm","29.521")</f>
        <v>29.521</v>
      </c>
      <c r="B329" s="22" t="s">
        <v>31</v>
      </c>
      <c r="C329" s="22" t="s">
        <v>58</v>
      </c>
      <c r="D329" s="22" t="s">
        <v>23</v>
      </c>
      <c r="E329" s="22" t="s">
        <v>96</v>
      </c>
      <c r="F329"/>
    </row>
    <row r="330" spans="1:6" x14ac:dyDescent="0.25">
      <c r="A330" s="13" t="str">
        <f>HYPERLINK("https://www.3gpp.org/DynaReport/29521.htm","29.521")</f>
        <v>29.521</v>
      </c>
      <c r="B330" s="22" t="s">
        <v>19</v>
      </c>
      <c r="C330" s="22" t="s">
        <v>52</v>
      </c>
      <c r="D330" s="22" t="s">
        <v>23</v>
      </c>
      <c r="E330" s="22" t="s">
        <v>96</v>
      </c>
      <c r="F330"/>
    </row>
    <row r="331" spans="1:6" x14ac:dyDescent="0.25">
      <c r="A331" s="13" t="str">
        <f>HYPERLINK("https://www.3gpp.org/DynaReport/29522.htm","29.522")</f>
        <v>29.522</v>
      </c>
      <c r="B331" s="22" t="s">
        <v>31</v>
      </c>
      <c r="C331" s="22" t="s">
        <v>51</v>
      </c>
      <c r="D331" s="22" t="s">
        <v>23</v>
      </c>
      <c r="E331" s="22" t="s">
        <v>96</v>
      </c>
      <c r="F331"/>
    </row>
    <row r="332" spans="1:6" x14ac:dyDescent="0.25">
      <c r="A332" s="13" t="str">
        <f>HYPERLINK("https://www.3gpp.org/DynaReport/29522.htm","29.522")</f>
        <v>29.522</v>
      </c>
      <c r="B332" s="22" t="s">
        <v>19</v>
      </c>
      <c r="C332" s="22" t="s">
        <v>52</v>
      </c>
      <c r="D332" s="22" t="s">
        <v>23</v>
      </c>
      <c r="E332" s="22" t="s">
        <v>96</v>
      </c>
      <c r="F332"/>
    </row>
    <row r="333" spans="1:6" x14ac:dyDescent="0.25">
      <c r="A333" s="13" t="str">
        <f>HYPERLINK("https://www.3gpp.org/DynaReport/29523.htm","29.523")</f>
        <v>29.523</v>
      </c>
      <c r="B333" s="22" t="s">
        <v>19</v>
      </c>
      <c r="C333" s="22" t="s">
        <v>52</v>
      </c>
      <c r="D333" s="22" t="s">
        <v>23</v>
      </c>
      <c r="E333" s="22" t="s">
        <v>96</v>
      </c>
      <c r="F333"/>
    </row>
    <row r="334" spans="1:6" x14ac:dyDescent="0.25">
      <c r="A334" s="13" t="str">
        <f>HYPERLINK("https://www.3gpp.org/DynaReport/29525.htm","29.525")</f>
        <v>29.525</v>
      </c>
      <c r="B334" s="22" t="s">
        <v>19</v>
      </c>
      <c r="C334" s="22" t="s">
        <v>52</v>
      </c>
      <c r="D334" s="22" t="s">
        <v>23</v>
      </c>
      <c r="E334" s="22" t="s">
        <v>96</v>
      </c>
      <c r="F334"/>
    </row>
    <row r="335" spans="1:6" x14ac:dyDescent="0.25">
      <c r="A335" s="13" t="str">
        <f>HYPERLINK("https://www.3gpp.org/DynaReport/29526.htm","29.526")</f>
        <v>29.526</v>
      </c>
      <c r="B335" s="22" t="s">
        <v>19</v>
      </c>
      <c r="C335" s="22" t="s">
        <v>52</v>
      </c>
      <c r="D335" s="22" t="s">
        <v>23</v>
      </c>
      <c r="E335" s="22" t="s">
        <v>50</v>
      </c>
      <c r="F335"/>
    </row>
    <row r="336" spans="1:6" x14ac:dyDescent="0.25">
      <c r="A336" s="13" t="str">
        <f>HYPERLINK("https://www.3gpp.org/DynaReport/29531.htm","29.531")</f>
        <v>29.531</v>
      </c>
      <c r="B336" s="22" t="s">
        <v>31</v>
      </c>
      <c r="C336" s="22" t="s">
        <v>64</v>
      </c>
      <c r="D336" s="22" t="s">
        <v>23</v>
      </c>
      <c r="E336" s="22" t="s">
        <v>50</v>
      </c>
      <c r="F336"/>
    </row>
    <row r="337" spans="1:6" x14ac:dyDescent="0.25">
      <c r="A337" s="13" t="str">
        <f>HYPERLINK("https://www.3gpp.org/DynaReport/29531.htm","29.531")</f>
        <v>29.531</v>
      </c>
      <c r="B337" s="22" t="s">
        <v>19</v>
      </c>
      <c r="C337" s="22" t="s">
        <v>53</v>
      </c>
      <c r="D337" s="22" t="s">
        <v>23</v>
      </c>
      <c r="E337" s="22" t="s">
        <v>50</v>
      </c>
      <c r="F337"/>
    </row>
    <row r="338" spans="1:6" x14ac:dyDescent="0.25">
      <c r="A338" s="13" t="str">
        <f>HYPERLINK("https://www.3gpp.org/DynaReport/29532.htm","29.532")</f>
        <v>29.532</v>
      </c>
      <c r="B338" s="22" t="s">
        <v>19</v>
      </c>
      <c r="C338" s="22" t="s">
        <v>54</v>
      </c>
      <c r="D338" s="22" t="s">
        <v>23</v>
      </c>
      <c r="E338" s="22" t="s">
        <v>50</v>
      </c>
      <c r="F338"/>
    </row>
    <row r="339" spans="1:6" x14ac:dyDescent="0.25">
      <c r="A339" s="13" t="str">
        <f>HYPERLINK("https://www.3gpp.org/DynaReport/29534.htm","29.534")</f>
        <v>29.534</v>
      </c>
      <c r="B339" s="22" t="s">
        <v>19</v>
      </c>
      <c r="C339" s="22" t="s">
        <v>52</v>
      </c>
      <c r="D339" s="22" t="s">
        <v>23</v>
      </c>
      <c r="E339" s="22" t="s">
        <v>96</v>
      </c>
      <c r="F339"/>
    </row>
    <row r="340" spans="1:6" x14ac:dyDescent="0.25">
      <c r="A340" s="13" t="str">
        <f>HYPERLINK("https://www.3gpp.org/DynaReport/29535.htm","29.535")</f>
        <v>29.535</v>
      </c>
      <c r="B340" s="22" t="s">
        <v>19</v>
      </c>
      <c r="C340" s="22" t="s">
        <v>52</v>
      </c>
      <c r="D340" s="22" t="s">
        <v>23</v>
      </c>
      <c r="E340" s="22" t="s">
        <v>96</v>
      </c>
      <c r="F340"/>
    </row>
    <row r="341" spans="1:6" x14ac:dyDescent="0.25">
      <c r="A341" s="13" t="str">
        <f>HYPERLINK("https://www.3gpp.org/DynaReport/29536.htm","29.536")</f>
        <v>29.536</v>
      </c>
      <c r="B341" s="22" t="s">
        <v>19</v>
      </c>
      <c r="C341" s="22" t="s">
        <v>52</v>
      </c>
      <c r="D341" s="22" t="s">
        <v>23</v>
      </c>
      <c r="E341" s="22" t="s">
        <v>50</v>
      </c>
      <c r="F341"/>
    </row>
    <row r="342" spans="1:6" x14ac:dyDescent="0.25">
      <c r="A342" s="13" t="str">
        <f>HYPERLINK("https://www.3gpp.org/DynaReport/29537.htm","29.537")</f>
        <v>29.537</v>
      </c>
      <c r="B342" s="22" t="s">
        <v>31</v>
      </c>
      <c r="C342" s="22" t="s">
        <v>76</v>
      </c>
      <c r="D342" s="22" t="s">
        <v>23</v>
      </c>
      <c r="E342" s="22" t="s">
        <v>96</v>
      </c>
      <c r="F342"/>
    </row>
    <row r="343" spans="1:6" x14ac:dyDescent="0.25">
      <c r="A343" s="13" t="str">
        <f>HYPERLINK("https://www.3gpp.org/DynaReport/29537.htm","29.537")</f>
        <v>29.537</v>
      </c>
      <c r="B343" s="22" t="s">
        <v>19</v>
      </c>
      <c r="C343" s="22" t="s">
        <v>52</v>
      </c>
      <c r="D343" s="22" t="s">
        <v>23</v>
      </c>
      <c r="E343" s="22" t="s">
        <v>96</v>
      </c>
      <c r="F343"/>
    </row>
    <row r="344" spans="1:6" x14ac:dyDescent="0.25">
      <c r="A344" s="13" t="str">
        <f>HYPERLINK("https://www.3gpp.org/DynaReport/29538.htm","29.538")</f>
        <v>29.538</v>
      </c>
      <c r="B344" s="22" t="s">
        <v>19</v>
      </c>
      <c r="C344" s="22" t="s">
        <v>52</v>
      </c>
      <c r="D344" s="22" t="s">
        <v>23</v>
      </c>
      <c r="E344" s="22" t="s">
        <v>96</v>
      </c>
      <c r="F344"/>
    </row>
    <row r="345" spans="1:6" x14ac:dyDescent="0.25">
      <c r="A345" s="13" t="str">
        <f>HYPERLINK("https://www.3gpp.org/DynaReport/29540.htm","29.540")</f>
        <v>29.540</v>
      </c>
      <c r="B345" s="22" t="s">
        <v>19</v>
      </c>
      <c r="C345" s="22" t="s">
        <v>52</v>
      </c>
      <c r="D345" s="22" t="s">
        <v>23</v>
      </c>
      <c r="E345" s="22" t="s">
        <v>50</v>
      </c>
      <c r="F345"/>
    </row>
    <row r="346" spans="1:6" x14ac:dyDescent="0.25">
      <c r="A346" s="13" t="str">
        <f>HYPERLINK("https://www.3gpp.org/DynaReport/29549.htm","29.549")</f>
        <v>29.549</v>
      </c>
      <c r="B346" s="22" t="s">
        <v>19</v>
      </c>
      <c r="C346" s="22" t="s">
        <v>52</v>
      </c>
      <c r="D346" s="22" t="s">
        <v>23</v>
      </c>
      <c r="E346" s="22" t="s">
        <v>96</v>
      </c>
      <c r="F346"/>
    </row>
    <row r="347" spans="1:6" x14ac:dyDescent="0.25">
      <c r="A347" s="13" t="str">
        <f>HYPERLINK("https://www.3gpp.org/DynaReport/29551.htm","29.551")</f>
        <v>29.551</v>
      </c>
      <c r="B347" s="22" t="s">
        <v>19</v>
      </c>
      <c r="C347" s="22" t="s">
        <v>52</v>
      </c>
      <c r="D347" s="22" t="s">
        <v>23</v>
      </c>
      <c r="E347" s="22" t="s">
        <v>96</v>
      </c>
      <c r="F347"/>
    </row>
    <row r="348" spans="1:6" x14ac:dyDescent="0.25">
      <c r="A348" s="13" t="str">
        <f>HYPERLINK("https://www.3gpp.org/DynaReport/29552.htm","29.552")</f>
        <v>29.552</v>
      </c>
      <c r="B348" s="22" t="s">
        <v>31</v>
      </c>
      <c r="C348" s="22" t="s">
        <v>82</v>
      </c>
      <c r="D348" s="22" t="s">
        <v>23</v>
      </c>
      <c r="E348" s="22" t="s">
        <v>96</v>
      </c>
      <c r="F348"/>
    </row>
    <row r="349" spans="1:6" x14ac:dyDescent="0.25">
      <c r="A349" s="13" t="str">
        <f>HYPERLINK("https://www.3gpp.org/DynaReport/29552.htm","29.552")</f>
        <v>29.552</v>
      </c>
      <c r="B349" s="22" t="s">
        <v>19</v>
      </c>
      <c r="C349" s="22" t="s">
        <v>54</v>
      </c>
      <c r="D349" s="22" t="s">
        <v>23</v>
      </c>
      <c r="E349" s="22" t="s">
        <v>96</v>
      </c>
      <c r="F349"/>
    </row>
    <row r="350" spans="1:6" x14ac:dyDescent="0.25">
      <c r="A350" s="13" t="str">
        <f>HYPERLINK("https://www.3gpp.org/DynaReport/29555.htm","29.555")</f>
        <v>29.555</v>
      </c>
      <c r="B350" s="22" t="s">
        <v>19</v>
      </c>
      <c r="C350" s="22" t="s">
        <v>52</v>
      </c>
      <c r="D350" s="22" t="s">
        <v>23</v>
      </c>
      <c r="E350" s="22" t="s">
        <v>50</v>
      </c>
      <c r="F350"/>
    </row>
    <row r="351" spans="1:6" x14ac:dyDescent="0.25">
      <c r="A351" s="13" t="str">
        <f>HYPERLINK("https://www.3gpp.org/DynaReport/29556.htm","29.556")</f>
        <v>29.556</v>
      </c>
      <c r="B351" s="22" t="s">
        <v>31</v>
      </c>
      <c r="C351" s="22" t="s">
        <v>78</v>
      </c>
      <c r="D351" s="22" t="s">
        <v>23</v>
      </c>
      <c r="E351" s="22" t="s">
        <v>50</v>
      </c>
      <c r="F351"/>
    </row>
    <row r="352" spans="1:6" x14ac:dyDescent="0.25">
      <c r="A352" s="13" t="str">
        <f>HYPERLINK("https://www.3gpp.org/DynaReport/29556.htm","29.556")</f>
        <v>29.556</v>
      </c>
      <c r="B352" s="22" t="s">
        <v>19</v>
      </c>
      <c r="C352" s="22" t="s">
        <v>52</v>
      </c>
      <c r="D352" s="22" t="s">
        <v>23</v>
      </c>
      <c r="E352" s="22" t="s">
        <v>50</v>
      </c>
      <c r="F352"/>
    </row>
    <row r="353" spans="1:6" x14ac:dyDescent="0.25">
      <c r="A353" s="13" t="str">
        <f>HYPERLINK("https://www.3gpp.org/DynaReport/29557.htm","29.557")</f>
        <v>29.557</v>
      </c>
      <c r="B353" s="22" t="s">
        <v>19</v>
      </c>
      <c r="C353" s="22" t="s">
        <v>52</v>
      </c>
      <c r="D353" s="22" t="s">
        <v>23</v>
      </c>
      <c r="E353" s="22" t="s">
        <v>96</v>
      </c>
      <c r="F353"/>
    </row>
    <row r="354" spans="1:6" x14ac:dyDescent="0.25">
      <c r="A354" s="13" t="str">
        <f>HYPERLINK("https://www.3gpp.org/DynaReport/29558.htm","29.558")</f>
        <v>29.558</v>
      </c>
      <c r="B354" s="22" t="s">
        <v>31</v>
      </c>
      <c r="C354" s="22" t="s">
        <v>78</v>
      </c>
      <c r="D354" s="22" t="s">
        <v>23</v>
      </c>
      <c r="E354" s="22" t="s">
        <v>96</v>
      </c>
      <c r="F354"/>
    </row>
    <row r="355" spans="1:6" x14ac:dyDescent="0.25">
      <c r="A355" s="13" t="str">
        <f>HYPERLINK("https://www.3gpp.org/DynaReport/29558.htm","29.558")</f>
        <v>29.558</v>
      </c>
      <c r="B355" s="22" t="s">
        <v>19</v>
      </c>
      <c r="C355" s="22" t="s">
        <v>52</v>
      </c>
      <c r="D355" s="22" t="s">
        <v>23</v>
      </c>
      <c r="E355" s="22" t="s">
        <v>96</v>
      </c>
      <c r="F355"/>
    </row>
    <row r="356" spans="1:6" x14ac:dyDescent="0.25">
      <c r="A356" s="13" t="str">
        <f>HYPERLINK("https://www.3gpp.org/DynaReport/29561.htm","29.561")</f>
        <v>29.561</v>
      </c>
      <c r="B356" s="22" t="s">
        <v>19</v>
      </c>
      <c r="C356" s="22" t="s">
        <v>54</v>
      </c>
      <c r="D356" s="22" t="s">
        <v>23</v>
      </c>
      <c r="E356" s="22" t="s">
        <v>96</v>
      </c>
      <c r="F356"/>
    </row>
    <row r="357" spans="1:6" x14ac:dyDescent="0.25">
      <c r="A357" s="13" t="str">
        <f>HYPERLINK("https://www.3gpp.org/DynaReport/29563.htm","29.563")</f>
        <v>29.563</v>
      </c>
      <c r="B357" s="22" t="s">
        <v>19</v>
      </c>
      <c r="C357" s="22" t="s">
        <v>52</v>
      </c>
      <c r="D357" s="22" t="s">
        <v>23</v>
      </c>
      <c r="E357" s="22" t="s">
        <v>50</v>
      </c>
      <c r="F357"/>
    </row>
    <row r="358" spans="1:6" x14ac:dyDescent="0.25">
      <c r="A358" s="13" t="str">
        <f>HYPERLINK("https://www.3gpp.org/DynaReport/29564.htm","29.564")</f>
        <v>29.564</v>
      </c>
      <c r="B358" s="22" t="s">
        <v>19</v>
      </c>
      <c r="C358" s="22" t="s">
        <v>54</v>
      </c>
      <c r="D358" s="22" t="s">
        <v>23</v>
      </c>
      <c r="E358" s="22" t="s">
        <v>50</v>
      </c>
      <c r="F358"/>
    </row>
    <row r="359" spans="1:6" x14ac:dyDescent="0.25">
      <c r="A359" s="13" t="str">
        <f>HYPERLINK("https://www.3gpp.org/DynaReport/29565.htm","29.565")</f>
        <v>29.565</v>
      </c>
      <c r="B359" s="22" t="s">
        <v>31</v>
      </c>
      <c r="C359" s="22" t="s">
        <v>78</v>
      </c>
      <c r="D359" s="22" t="s">
        <v>23</v>
      </c>
      <c r="E359" s="22" t="s">
        <v>96</v>
      </c>
      <c r="F359"/>
    </row>
    <row r="360" spans="1:6" x14ac:dyDescent="0.25">
      <c r="A360" s="13" t="str">
        <f>HYPERLINK("https://www.3gpp.org/DynaReport/29565.htm","29.565")</f>
        <v>29.565</v>
      </c>
      <c r="B360" s="22" t="s">
        <v>19</v>
      </c>
      <c r="C360" s="22" t="s">
        <v>52</v>
      </c>
      <c r="D360" s="22" t="s">
        <v>23</v>
      </c>
      <c r="E360" s="22" t="s">
        <v>96</v>
      </c>
      <c r="F360"/>
    </row>
    <row r="361" spans="1:6" x14ac:dyDescent="0.25">
      <c r="A361" s="13" t="str">
        <f>HYPERLINK("https://www.3gpp.org/DynaReport/29571.htm","29.571")</f>
        <v>29.571</v>
      </c>
      <c r="B361" s="22" t="s">
        <v>31</v>
      </c>
      <c r="C361" s="22" t="s">
        <v>51</v>
      </c>
      <c r="D361" s="22" t="s">
        <v>23</v>
      </c>
      <c r="E361" s="22" t="s">
        <v>50</v>
      </c>
      <c r="F361"/>
    </row>
    <row r="362" spans="1:6" x14ac:dyDescent="0.25">
      <c r="A362" s="13" t="str">
        <f>HYPERLINK("https://www.3gpp.org/DynaReport/29571.htm","29.571")</f>
        <v>29.571</v>
      </c>
      <c r="B362" s="22" t="s">
        <v>19</v>
      </c>
      <c r="C362" s="22" t="s">
        <v>52</v>
      </c>
      <c r="D362" s="22" t="s">
        <v>23</v>
      </c>
      <c r="E362" s="22" t="s">
        <v>50</v>
      </c>
      <c r="F362"/>
    </row>
    <row r="363" spans="1:6" x14ac:dyDescent="0.25">
      <c r="A363" s="13" t="str">
        <f>HYPERLINK("https://www.3gpp.org/DynaReport/29572.htm","29.572")</f>
        <v>29.572</v>
      </c>
      <c r="B363" s="22" t="s">
        <v>19</v>
      </c>
      <c r="C363" s="22" t="s">
        <v>52</v>
      </c>
      <c r="D363" s="22" t="s">
        <v>23</v>
      </c>
      <c r="E363" s="22" t="s">
        <v>50</v>
      </c>
      <c r="F363"/>
    </row>
    <row r="364" spans="1:6" x14ac:dyDescent="0.25">
      <c r="A364" s="13" t="str">
        <f>HYPERLINK("https://www.3gpp.org/DynaReport/29573.htm","29.573")</f>
        <v>29.573</v>
      </c>
      <c r="B364" s="22" t="s">
        <v>31</v>
      </c>
      <c r="C364" s="22" t="s">
        <v>64</v>
      </c>
      <c r="D364" s="22" t="s">
        <v>23</v>
      </c>
      <c r="E364" s="22" t="s">
        <v>50</v>
      </c>
      <c r="F364"/>
    </row>
    <row r="365" spans="1:6" x14ac:dyDescent="0.25">
      <c r="A365" s="13" t="str">
        <f>HYPERLINK("https://www.3gpp.org/DynaReport/29573.htm","29.573")</f>
        <v>29.573</v>
      </c>
      <c r="B365" s="22" t="s">
        <v>19</v>
      </c>
      <c r="C365" s="22" t="s">
        <v>53</v>
      </c>
      <c r="D365" s="22" t="s">
        <v>23</v>
      </c>
      <c r="E365" s="22" t="s">
        <v>50</v>
      </c>
      <c r="F365"/>
    </row>
    <row r="366" spans="1:6" x14ac:dyDescent="0.25">
      <c r="A366" s="13" t="str">
        <f>HYPERLINK("https://www.3gpp.org/DynaReport/29574.htm","29.574")</f>
        <v>29.574</v>
      </c>
      <c r="B366" s="22" t="s">
        <v>19</v>
      </c>
      <c r="C366" s="22" t="s">
        <v>52</v>
      </c>
      <c r="D366" s="22" t="s">
        <v>23</v>
      </c>
      <c r="E366" s="22" t="s">
        <v>96</v>
      </c>
      <c r="F366"/>
    </row>
    <row r="367" spans="1:6" x14ac:dyDescent="0.25">
      <c r="A367" s="13" t="str">
        <f>HYPERLINK("https://www.3gpp.org/DynaReport/29575.htm","29.575")</f>
        <v>29.575</v>
      </c>
      <c r="B367" s="22" t="s">
        <v>19</v>
      </c>
      <c r="C367" s="22" t="s">
        <v>52</v>
      </c>
      <c r="D367" s="22" t="s">
        <v>23</v>
      </c>
      <c r="E367" s="22" t="s">
        <v>96</v>
      </c>
      <c r="F367"/>
    </row>
    <row r="368" spans="1:6" x14ac:dyDescent="0.25">
      <c r="A368" s="13" t="str">
        <f>HYPERLINK("https://www.3gpp.org/DynaReport/29576.htm","29.576")</f>
        <v>29.576</v>
      </c>
      <c r="B368" s="22" t="s">
        <v>19</v>
      </c>
      <c r="C368" s="22" t="s">
        <v>52</v>
      </c>
      <c r="D368" s="22" t="s">
        <v>23</v>
      </c>
      <c r="E368" s="22" t="s">
        <v>96</v>
      </c>
      <c r="F368"/>
    </row>
    <row r="369" spans="1:6" x14ac:dyDescent="0.25">
      <c r="A369" s="13" t="str">
        <f>HYPERLINK("https://www.3gpp.org/DynaReport/29579.htm","29.579")</f>
        <v>29.579</v>
      </c>
      <c r="B369" s="22" t="s">
        <v>31</v>
      </c>
      <c r="C369" s="22" t="s">
        <v>76</v>
      </c>
      <c r="D369" s="22" t="s">
        <v>23</v>
      </c>
      <c r="E369" s="22" t="s">
        <v>50</v>
      </c>
      <c r="F369"/>
    </row>
    <row r="370" spans="1:6" x14ac:dyDescent="0.25">
      <c r="A370" s="13" t="str">
        <f>HYPERLINK("https://www.3gpp.org/DynaReport/29579.htm","29.579")</f>
        <v>29.579</v>
      </c>
      <c r="B370" s="22" t="s">
        <v>19</v>
      </c>
      <c r="C370" s="22" t="s">
        <v>52</v>
      </c>
      <c r="D370" s="22" t="s">
        <v>23</v>
      </c>
      <c r="E370" s="22" t="s">
        <v>50</v>
      </c>
      <c r="F370"/>
    </row>
    <row r="371" spans="1:6" x14ac:dyDescent="0.25">
      <c r="A371" s="13" t="str">
        <f>HYPERLINK("https://www.3gpp.org/DynaReport/29580.htm","29.580")</f>
        <v>29.580</v>
      </c>
      <c r="B371" s="22" t="s">
        <v>31</v>
      </c>
      <c r="C371" s="22" t="s">
        <v>76</v>
      </c>
      <c r="D371" s="22" t="s">
        <v>23</v>
      </c>
      <c r="E371" s="22" t="s">
        <v>96</v>
      </c>
      <c r="F371"/>
    </row>
    <row r="372" spans="1:6" x14ac:dyDescent="0.25">
      <c r="A372" s="13" t="str">
        <f>HYPERLINK("https://www.3gpp.org/DynaReport/29580.htm","29.580")</f>
        <v>29.580</v>
      </c>
      <c r="B372" s="22" t="s">
        <v>19</v>
      </c>
      <c r="C372" s="22" t="s">
        <v>52</v>
      </c>
      <c r="D372" s="22" t="s">
        <v>23</v>
      </c>
      <c r="E372" s="22" t="s">
        <v>96</v>
      </c>
      <c r="F372"/>
    </row>
    <row r="373" spans="1:6" x14ac:dyDescent="0.25">
      <c r="A373" s="13" t="str">
        <f>HYPERLINK("https://www.3gpp.org/DynaReport/29581.htm","29.581")</f>
        <v>29.581</v>
      </c>
      <c r="B373" s="22" t="s">
        <v>31</v>
      </c>
      <c r="C373" s="22" t="s">
        <v>78</v>
      </c>
      <c r="D373" s="22" t="s">
        <v>23</v>
      </c>
      <c r="E373" s="22" t="s">
        <v>50</v>
      </c>
      <c r="F373"/>
    </row>
    <row r="374" spans="1:6" x14ac:dyDescent="0.25">
      <c r="A374" s="13" t="str">
        <f>HYPERLINK("https://www.3gpp.org/DynaReport/29581.htm","29.581")</f>
        <v>29.581</v>
      </c>
      <c r="B374" s="22" t="s">
        <v>19</v>
      </c>
      <c r="C374" s="22" t="s">
        <v>54</v>
      </c>
      <c r="D374" s="22" t="s">
        <v>23</v>
      </c>
      <c r="E374" s="22" t="s">
        <v>50</v>
      </c>
      <c r="F374"/>
    </row>
    <row r="375" spans="1:6" x14ac:dyDescent="0.25">
      <c r="A375" s="13" t="str">
        <f>HYPERLINK("https://www.3gpp.org/DynaReport/29582.htm","29.582")</f>
        <v>29.582</v>
      </c>
      <c r="B375" s="22" t="s">
        <v>31</v>
      </c>
      <c r="C375" s="22" t="s">
        <v>82</v>
      </c>
      <c r="D375" s="22" t="s">
        <v>23</v>
      </c>
      <c r="E375" s="22" t="s">
        <v>24</v>
      </c>
      <c r="F375"/>
    </row>
    <row r="376" spans="1:6" x14ac:dyDescent="0.25">
      <c r="A376" s="13" t="str">
        <f>HYPERLINK("https://www.3gpp.org/DynaReport/29591.htm","29.591")</f>
        <v>29.591</v>
      </c>
      <c r="B376" s="22" t="s">
        <v>31</v>
      </c>
      <c r="C376" s="22" t="s">
        <v>51</v>
      </c>
      <c r="D376" s="22" t="s">
        <v>23</v>
      </c>
      <c r="E376" s="22" t="s">
        <v>96</v>
      </c>
      <c r="F376"/>
    </row>
    <row r="377" spans="1:6" x14ac:dyDescent="0.25">
      <c r="A377" s="13" t="str">
        <f>HYPERLINK("https://www.3gpp.org/DynaReport/29591.htm","29.591")</f>
        <v>29.591</v>
      </c>
      <c r="B377" s="22" t="s">
        <v>19</v>
      </c>
      <c r="C377" s="22" t="s">
        <v>52</v>
      </c>
      <c r="D377" s="22" t="s">
        <v>23</v>
      </c>
      <c r="E377" s="22" t="s">
        <v>96</v>
      </c>
      <c r="F377"/>
    </row>
    <row r="378" spans="1:6" x14ac:dyDescent="0.25">
      <c r="A378" s="13" t="str">
        <f>HYPERLINK("https://www.3gpp.org/DynaReport/29598.htm","29.598")</f>
        <v>29.598</v>
      </c>
      <c r="B378" s="22" t="s">
        <v>19</v>
      </c>
      <c r="C378" s="22" t="s">
        <v>52</v>
      </c>
      <c r="D378" s="22" t="s">
        <v>23</v>
      </c>
      <c r="E378" s="22" t="s">
        <v>50</v>
      </c>
      <c r="F378"/>
    </row>
    <row r="379" spans="1:6" x14ac:dyDescent="0.25">
      <c r="A379" s="13" t="str">
        <f>HYPERLINK("https://www.3gpp.org/DynaReport/29641.htm","29.641")</f>
        <v>29.641</v>
      </c>
      <c r="B379" s="22" t="s">
        <v>19</v>
      </c>
      <c r="C379" s="22" t="s">
        <v>54</v>
      </c>
      <c r="D379" s="22" t="s">
        <v>23</v>
      </c>
      <c r="E379" s="22" t="s">
        <v>50</v>
      </c>
      <c r="F379"/>
    </row>
    <row r="380" spans="1:6" x14ac:dyDescent="0.25">
      <c r="A380" s="13" t="str">
        <f>HYPERLINK("https://www.3gpp.org/DynaReport/29675.htm","29.675")</f>
        <v>29.675</v>
      </c>
      <c r="B380" s="22" t="s">
        <v>41</v>
      </c>
      <c r="C380" s="22" t="s">
        <v>77</v>
      </c>
      <c r="D380" s="22" t="s">
        <v>23</v>
      </c>
      <c r="E380" s="22" t="s">
        <v>96</v>
      </c>
      <c r="F380"/>
    </row>
    <row r="381" spans="1:6" x14ac:dyDescent="0.25">
      <c r="A381" s="13" t="str">
        <f>HYPERLINK("https://www.3gpp.org/DynaReport/29675.htm","29.675")</f>
        <v>29.675</v>
      </c>
      <c r="B381" s="22" t="s">
        <v>31</v>
      </c>
      <c r="C381" s="22" t="s">
        <v>64</v>
      </c>
      <c r="D381" s="22" t="s">
        <v>23</v>
      </c>
      <c r="E381" s="22" t="s">
        <v>96</v>
      </c>
      <c r="F381"/>
    </row>
    <row r="382" spans="1:6" x14ac:dyDescent="0.25">
      <c r="A382" s="13" t="str">
        <f>HYPERLINK("https://www.3gpp.org/DynaReport/29675.htm","29.675")</f>
        <v>29.675</v>
      </c>
      <c r="B382" s="22" t="s">
        <v>19</v>
      </c>
      <c r="C382" s="22" t="s">
        <v>52</v>
      </c>
      <c r="D382" s="22" t="s">
        <v>23</v>
      </c>
      <c r="E382" s="22" t="s">
        <v>96</v>
      </c>
      <c r="F382"/>
    </row>
    <row r="383" spans="1:6" x14ac:dyDescent="0.25">
      <c r="A383" s="13" t="str">
        <f>HYPERLINK("https://www.3gpp.org/DynaReport/31102.htm","31.102")</f>
        <v>31.102</v>
      </c>
      <c r="B383" s="22" t="s">
        <v>31</v>
      </c>
      <c r="C383" s="22" t="s">
        <v>51</v>
      </c>
      <c r="D383" s="22" t="s">
        <v>23</v>
      </c>
      <c r="E383" s="22" t="s">
        <v>26</v>
      </c>
      <c r="F383"/>
    </row>
    <row r="384" spans="1:6" x14ac:dyDescent="0.25">
      <c r="A384" s="13" t="str">
        <f>HYPERLINK("https://www.3gpp.org/DynaReport/31102.htm","31.102")</f>
        <v>31.102</v>
      </c>
      <c r="B384" s="22" t="s">
        <v>19</v>
      </c>
      <c r="C384" s="22" t="s">
        <v>54</v>
      </c>
      <c r="D384" s="22" t="s">
        <v>23</v>
      </c>
      <c r="E384" s="22" t="s">
        <v>26</v>
      </c>
      <c r="F384"/>
    </row>
    <row r="385" spans="1:6" x14ac:dyDescent="0.25">
      <c r="A385" s="13" t="str">
        <f>HYPERLINK("https://www.3gpp.org/DynaReport/31111.htm","31.111")</f>
        <v>31.111</v>
      </c>
      <c r="B385" s="22" t="s">
        <v>39</v>
      </c>
      <c r="C385" s="22" t="s">
        <v>97</v>
      </c>
      <c r="D385" s="22" t="s">
        <v>23</v>
      </c>
      <c r="E385" s="22" t="s">
        <v>26</v>
      </c>
      <c r="F385"/>
    </row>
    <row r="386" spans="1:6" x14ac:dyDescent="0.25">
      <c r="A386" s="13" t="str">
        <f>HYPERLINK("https://www.3gpp.org/DynaReport/31111.htm","31.111")</f>
        <v>31.111</v>
      </c>
      <c r="B386" s="22" t="s">
        <v>41</v>
      </c>
      <c r="C386" s="22" t="s">
        <v>100</v>
      </c>
      <c r="D386" s="22" t="s">
        <v>23</v>
      </c>
      <c r="E386" s="22" t="s">
        <v>26</v>
      </c>
      <c r="F386"/>
    </row>
    <row r="387" spans="1:6" x14ac:dyDescent="0.25">
      <c r="A387" s="13" t="str">
        <f>HYPERLINK("https://www.3gpp.org/DynaReport/31111.htm","31.111")</f>
        <v>31.111</v>
      </c>
      <c r="B387" s="22" t="s">
        <v>19</v>
      </c>
      <c r="C387" s="22" t="s">
        <v>52</v>
      </c>
      <c r="D387" s="22" t="s">
        <v>23</v>
      </c>
      <c r="E387" s="22" t="s">
        <v>26</v>
      </c>
      <c r="F387"/>
    </row>
    <row r="388" spans="1:6" x14ac:dyDescent="0.25">
      <c r="A388" s="13" t="str">
        <f>HYPERLINK("https://www.3gpp.org/DynaReport/31121.htm","31.121")</f>
        <v>31.121</v>
      </c>
      <c r="B388" s="22" t="s">
        <v>41</v>
      </c>
      <c r="C388" s="22" t="s">
        <v>49</v>
      </c>
      <c r="D388" s="22" t="s">
        <v>23</v>
      </c>
      <c r="E388" s="22" t="s">
        <v>26</v>
      </c>
      <c r="F388"/>
    </row>
    <row r="389" spans="1:6" x14ac:dyDescent="0.25">
      <c r="A389" s="13" t="str">
        <f>HYPERLINK("https://www.3gpp.org/DynaReport/31124.htm","31.124")</f>
        <v>31.124</v>
      </c>
      <c r="B389" s="22" t="s">
        <v>41</v>
      </c>
      <c r="C389" s="22" t="s">
        <v>49</v>
      </c>
      <c r="D389" s="22" t="s">
        <v>23</v>
      </c>
      <c r="E389" s="22" t="s">
        <v>26</v>
      </c>
      <c r="F389"/>
    </row>
    <row r="390" spans="1:6" x14ac:dyDescent="0.25">
      <c r="A390" s="13" t="str">
        <f>HYPERLINK("https://www.3gpp.org/DynaReport/31124.htm","31.124")</f>
        <v>31.124</v>
      </c>
      <c r="B390" s="22" t="s">
        <v>31</v>
      </c>
      <c r="C390" s="22" t="s">
        <v>101</v>
      </c>
      <c r="D390" s="22" t="s">
        <v>23</v>
      </c>
      <c r="E390" s="22" t="s">
        <v>26</v>
      </c>
      <c r="F390"/>
    </row>
    <row r="391" spans="1:6" x14ac:dyDescent="0.25">
      <c r="A391" s="13" t="str">
        <f>HYPERLINK("https://www.3gpp.org/DynaReport/31130.htm","31.130")</f>
        <v>31.130</v>
      </c>
      <c r="B391" s="22" t="s">
        <v>31</v>
      </c>
      <c r="C391" s="22" t="s">
        <v>76</v>
      </c>
      <c r="D391" s="22" t="s">
        <v>23</v>
      </c>
      <c r="E391" s="22" t="s">
        <v>26</v>
      </c>
      <c r="F391"/>
    </row>
    <row r="392" spans="1:6" x14ac:dyDescent="0.25">
      <c r="A392" s="13" t="str">
        <f>HYPERLINK("https://www.3gpp.org/DynaReport/31822.htm","31.822")</f>
        <v>31.822</v>
      </c>
      <c r="B392" s="22" t="s">
        <v>19</v>
      </c>
      <c r="C392" s="22" t="s">
        <v>16</v>
      </c>
      <c r="D392" s="22" t="s">
        <v>23</v>
      </c>
      <c r="E392" s="22" t="s">
        <v>26</v>
      </c>
      <c r="F392"/>
    </row>
    <row r="393" spans="1:6" x14ac:dyDescent="0.25">
      <c r="A393" s="13" t="str">
        <f>HYPERLINK("https://www.3gpp.org/DynaReport/31822.htm","31.822")</f>
        <v>31.822</v>
      </c>
      <c r="B393" s="22" t="s">
        <v>19</v>
      </c>
      <c r="C393" s="22" t="s">
        <v>54</v>
      </c>
      <c r="D393" s="22" t="s">
        <v>23</v>
      </c>
      <c r="E393" s="22" t="s">
        <v>26</v>
      </c>
      <c r="F393"/>
    </row>
    <row r="394" spans="1:6" x14ac:dyDescent="0.25">
      <c r="A394" s="13" t="str">
        <f>HYPERLINK("https://www.3gpp.org/DynaReport/31826.htm","31.826")</f>
        <v>31.826</v>
      </c>
      <c r="B394" s="22" t="s">
        <v>19</v>
      </c>
      <c r="C394" s="22" t="s">
        <v>16</v>
      </c>
      <c r="D394" s="22" t="s">
        <v>23</v>
      </c>
      <c r="E394" s="22" t="s">
        <v>26</v>
      </c>
      <c r="F394"/>
    </row>
    <row r="395" spans="1:6" x14ac:dyDescent="0.25">
      <c r="A395" s="13" t="str">
        <f>HYPERLINK("https://www.3gpp.org/DynaReport/31826.htm","31.826")</f>
        <v>31.826</v>
      </c>
      <c r="B395" s="22" t="s">
        <v>19</v>
      </c>
      <c r="C395" s="22" t="s">
        <v>54</v>
      </c>
      <c r="D395" s="22" t="s">
        <v>23</v>
      </c>
      <c r="E395" s="22" t="s">
        <v>26</v>
      </c>
      <c r="F395"/>
    </row>
    <row r="396" spans="1:6" x14ac:dyDescent="0.25">
      <c r="A396" s="13" t="str">
        <f>HYPERLINK("https://www.3gpp.org/DynaReport/32130.htm","32.130")</f>
        <v>32.130</v>
      </c>
      <c r="B396" s="22" t="s">
        <v>31</v>
      </c>
      <c r="C396" s="22" t="s">
        <v>56</v>
      </c>
      <c r="D396" s="22" t="s">
        <v>17</v>
      </c>
      <c r="E396" s="22" t="s">
        <v>25</v>
      </c>
      <c r="F396"/>
    </row>
    <row r="397" spans="1:6" x14ac:dyDescent="0.25">
      <c r="A397" s="13" t="str">
        <f>HYPERLINK("https://www.3gpp.org/DynaReport/32156.htm","32.156")</f>
        <v>32.156</v>
      </c>
      <c r="B397" s="22" t="s">
        <v>19</v>
      </c>
      <c r="C397" s="22" t="s">
        <v>52</v>
      </c>
      <c r="D397" s="22" t="s">
        <v>17</v>
      </c>
      <c r="E397" s="22" t="s">
        <v>25</v>
      </c>
      <c r="F397"/>
    </row>
    <row r="398" spans="1:6" x14ac:dyDescent="0.25">
      <c r="A398" s="13" t="str">
        <f>HYPERLINK("https://www.3gpp.org/DynaReport/32158.htm","32.158")</f>
        <v>32.158</v>
      </c>
      <c r="B398" s="22" t="s">
        <v>41</v>
      </c>
      <c r="C398" s="22" t="s">
        <v>86</v>
      </c>
      <c r="D398" s="22" t="s">
        <v>17</v>
      </c>
      <c r="E398" s="22" t="s">
        <v>25</v>
      </c>
      <c r="F398"/>
    </row>
    <row r="399" spans="1:6" x14ac:dyDescent="0.25">
      <c r="A399" s="13" t="str">
        <f>HYPERLINK("https://www.3gpp.org/DynaReport/32158.htm","32.158")</f>
        <v>32.158</v>
      </c>
      <c r="B399" s="22" t="s">
        <v>31</v>
      </c>
      <c r="C399" s="22" t="s">
        <v>82</v>
      </c>
      <c r="D399" s="22" t="s">
        <v>17</v>
      </c>
      <c r="E399" s="22" t="s">
        <v>25</v>
      </c>
      <c r="F399"/>
    </row>
    <row r="400" spans="1:6" x14ac:dyDescent="0.25">
      <c r="A400" s="13" t="str">
        <f>HYPERLINK("https://www.3gpp.org/DynaReport/32160.htm","32.160")</f>
        <v>32.160</v>
      </c>
      <c r="B400" s="22" t="s">
        <v>31</v>
      </c>
      <c r="C400" s="22" t="s">
        <v>64</v>
      </c>
      <c r="D400" s="22" t="s">
        <v>17</v>
      </c>
      <c r="E400" s="22" t="s">
        <v>25</v>
      </c>
      <c r="F400"/>
    </row>
    <row r="401" spans="1:6" x14ac:dyDescent="0.25">
      <c r="A401" s="13" t="str">
        <f>HYPERLINK("https://www.3gpp.org/DynaReport/32160.htm","32.160")</f>
        <v>32.160</v>
      </c>
      <c r="B401" s="22" t="s">
        <v>19</v>
      </c>
      <c r="C401" s="22" t="s">
        <v>52</v>
      </c>
      <c r="D401" s="22" t="s">
        <v>17</v>
      </c>
      <c r="E401" s="22" t="s">
        <v>25</v>
      </c>
      <c r="F401"/>
    </row>
    <row r="402" spans="1:6" x14ac:dyDescent="0.25">
      <c r="A402" s="13" t="str">
        <f>HYPERLINK("https://www.3gpp.org/DynaReport/32240.htm","32.240")</f>
        <v>32.240</v>
      </c>
      <c r="B402" s="22" t="s">
        <v>31</v>
      </c>
      <c r="C402" s="22" t="s">
        <v>51</v>
      </c>
      <c r="D402" s="22" t="s">
        <v>17</v>
      </c>
      <c r="E402" s="22" t="s">
        <v>25</v>
      </c>
      <c r="F402"/>
    </row>
    <row r="403" spans="1:6" x14ac:dyDescent="0.25">
      <c r="A403" s="13" t="str">
        <f>HYPERLINK("https://www.3gpp.org/DynaReport/32240.htm","32.240")</f>
        <v>32.240</v>
      </c>
      <c r="B403" s="22" t="s">
        <v>19</v>
      </c>
      <c r="C403" s="22" t="s">
        <v>53</v>
      </c>
      <c r="D403" s="22" t="s">
        <v>17</v>
      </c>
      <c r="E403" s="22" t="s">
        <v>25</v>
      </c>
      <c r="F403"/>
    </row>
    <row r="404" spans="1:6" x14ac:dyDescent="0.25">
      <c r="A404" s="13" t="str">
        <f>HYPERLINK("https://www.3gpp.org/DynaReport/32254.htm","32.254")</f>
        <v>32.254</v>
      </c>
      <c r="B404" s="22" t="s">
        <v>19</v>
      </c>
      <c r="C404" s="22" t="s">
        <v>54</v>
      </c>
      <c r="D404" s="22" t="s">
        <v>17</v>
      </c>
      <c r="E404" s="22" t="s">
        <v>25</v>
      </c>
      <c r="F404"/>
    </row>
    <row r="405" spans="1:6" x14ac:dyDescent="0.25">
      <c r="A405" s="13" t="str">
        <f>HYPERLINK("https://www.3gpp.org/DynaReport/32255.htm","32.255")</f>
        <v>32.255</v>
      </c>
      <c r="B405" s="22" t="s">
        <v>31</v>
      </c>
      <c r="C405" s="22" t="s">
        <v>51</v>
      </c>
      <c r="D405" s="22" t="s">
        <v>17</v>
      </c>
      <c r="E405" s="22" t="s">
        <v>25</v>
      </c>
      <c r="F405"/>
    </row>
    <row r="406" spans="1:6" x14ac:dyDescent="0.25">
      <c r="A406" s="13" t="str">
        <f>HYPERLINK("https://www.3gpp.org/DynaReport/32291.htm","32.291")</f>
        <v>32.291</v>
      </c>
      <c r="B406" s="22" t="s">
        <v>31</v>
      </c>
      <c r="C406" s="22" t="s">
        <v>56</v>
      </c>
      <c r="D406" s="22" t="s">
        <v>17</v>
      </c>
      <c r="E406" s="22" t="s">
        <v>25</v>
      </c>
      <c r="F406"/>
    </row>
    <row r="407" spans="1:6" x14ac:dyDescent="0.25">
      <c r="A407" s="13" t="str">
        <f>HYPERLINK("https://www.3gpp.org/DynaReport/32291.htm","32.291")</f>
        <v>32.291</v>
      </c>
      <c r="B407" s="22" t="s">
        <v>19</v>
      </c>
      <c r="C407" s="22" t="s">
        <v>52</v>
      </c>
      <c r="D407" s="22" t="s">
        <v>17</v>
      </c>
      <c r="E407" s="22" t="s">
        <v>25</v>
      </c>
      <c r="F407"/>
    </row>
    <row r="408" spans="1:6" x14ac:dyDescent="0.25">
      <c r="A408" s="13" t="str">
        <f>HYPERLINK("https://www.3gpp.org/DynaReport/32298.htm","32.298")</f>
        <v>32.298</v>
      </c>
      <c r="B408" s="22" t="s">
        <v>31</v>
      </c>
      <c r="C408" s="22" t="s">
        <v>56</v>
      </c>
      <c r="D408" s="22" t="s">
        <v>17</v>
      </c>
      <c r="E408" s="22" t="s">
        <v>25</v>
      </c>
      <c r="F408"/>
    </row>
    <row r="409" spans="1:6" x14ac:dyDescent="0.25">
      <c r="A409" s="13" t="str">
        <f>HYPERLINK("https://www.3gpp.org/DynaReport/32298.htm","32.298")</f>
        <v>32.298</v>
      </c>
      <c r="B409" s="22" t="s">
        <v>19</v>
      </c>
      <c r="C409" s="22" t="s">
        <v>52</v>
      </c>
      <c r="D409" s="22" t="s">
        <v>17</v>
      </c>
      <c r="E409" s="22" t="s">
        <v>25</v>
      </c>
      <c r="F409"/>
    </row>
    <row r="410" spans="1:6" x14ac:dyDescent="0.25">
      <c r="A410" s="13" t="str">
        <f>HYPERLINK("https://www.3gpp.org/DynaReport/32422.htm","32.422")</f>
        <v>32.422</v>
      </c>
      <c r="B410" s="22" t="s">
        <v>41</v>
      </c>
      <c r="C410" s="22" t="s">
        <v>74</v>
      </c>
      <c r="D410" s="22" t="s">
        <v>17</v>
      </c>
      <c r="E410" s="22" t="s">
        <v>25</v>
      </c>
      <c r="F410"/>
    </row>
    <row r="411" spans="1:6" x14ac:dyDescent="0.25">
      <c r="A411" s="13" t="str">
        <f>HYPERLINK("https://www.3gpp.org/DynaReport/32422.htm","32.422")</f>
        <v>32.422</v>
      </c>
      <c r="B411" s="22" t="s">
        <v>31</v>
      </c>
      <c r="C411" s="22" t="s">
        <v>75</v>
      </c>
      <c r="D411" s="22" t="s">
        <v>17</v>
      </c>
      <c r="E411" s="22" t="s">
        <v>25</v>
      </c>
      <c r="F411"/>
    </row>
    <row r="412" spans="1:6" x14ac:dyDescent="0.25">
      <c r="A412" s="13" t="str">
        <f>HYPERLINK("https://www.3gpp.org/DynaReport/32847.htm","32.847")</f>
        <v>32.847</v>
      </c>
      <c r="B412" s="22" t="s">
        <v>19</v>
      </c>
      <c r="C412" s="22" t="s">
        <v>20</v>
      </c>
      <c r="D412" s="22" t="s">
        <v>17</v>
      </c>
      <c r="E412" s="22" t="s">
        <v>25</v>
      </c>
      <c r="F412"/>
    </row>
    <row r="413" spans="1:6" x14ac:dyDescent="0.25">
      <c r="A413" s="13" t="str">
        <f>HYPERLINK("https://www.3gpp.org/DynaReport/32847.htm","32.847")</f>
        <v>32.847</v>
      </c>
      <c r="B413" s="22" t="s">
        <v>19</v>
      </c>
      <c r="C413" s="22" t="s">
        <v>54</v>
      </c>
      <c r="D413" s="22" t="s">
        <v>17</v>
      </c>
      <c r="E413" s="22" t="s">
        <v>25</v>
      </c>
      <c r="F413"/>
    </row>
    <row r="414" spans="1:6" x14ac:dyDescent="0.25">
      <c r="A414" s="13" t="str">
        <f>HYPERLINK("https://www.3gpp.org/DynaReport/33117.htm","33.117")</f>
        <v>33.117</v>
      </c>
      <c r="B414" s="22" t="s">
        <v>41</v>
      </c>
      <c r="C414" s="22" t="s">
        <v>102</v>
      </c>
      <c r="D414" s="22" t="s">
        <v>17</v>
      </c>
      <c r="E414" s="22" t="s">
        <v>27</v>
      </c>
      <c r="F414"/>
    </row>
    <row r="415" spans="1:6" x14ac:dyDescent="0.25">
      <c r="A415" s="13" t="str">
        <f>HYPERLINK("https://www.3gpp.org/DynaReport/33117.htm","33.117")</f>
        <v>33.117</v>
      </c>
      <c r="B415" s="22" t="s">
        <v>31</v>
      </c>
      <c r="C415" s="22" t="s">
        <v>78</v>
      </c>
      <c r="D415" s="22" t="s">
        <v>17</v>
      </c>
      <c r="E415" s="22" t="s">
        <v>27</v>
      </c>
      <c r="F415"/>
    </row>
    <row r="416" spans="1:6" x14ac:dyDescent="0.25">
      <c r="A416" s="13" t="str">
        <f>HYPERLINK("https://www.3gpp.org/DynaReport/33127.htm","33.127")</f>
        <v>33.127</v>
      </c>
      <c r="B416" s="22" t="s">
        <v>31</v>
      </c>
      <c r="C416" s="22" t="s">
        <v>58</v>
      </c>
      <c r="D416" s="22" t="s">
        <v>17</v>
      </c>
      <c r="E416" s="22" t="s">
        <v>27</v>
      </c>
      <c r="F416"/>
    </row>
    <row r="417" spans="1:6" x14ac:dyDescent="0.25">
      <c r="A417" s="13" t="str">
        <f>HYPERLINK("https://www.3gpp.org/DynaReport/33127.htm","33.127")</f>
        <v>33.127</v>
      </c>
      <c r="B417" s="22" t="s">
        <v>19</v>
      </c>
      <c r="C417" s="22" t="s">
        <v>47</v>
      </c>
      <c r="D417" s="22" t="s">
        <v>17</v>
      </c>
      <c r="E417" s="22" t="s">
        <v>27</v>
      </c>
      <c r="F417"/>
    </row>
    <row r="418" spans="1:6" x14ac:dyDescent="0.25">
      <c r="A418" s="13" t="str">
        <f>HYPERLINK("https://www.3gpp.org/DynaReport/33128.htm","33.128")</f>
        <v>33.128</v>
      </c>
      <c r="B418" s="22" t="s">
        <v>39</v>
      </c>
      <c r="C418" s="22" t="s">
        <v>89</v>
      </c>
      <c r="D418" s="22" t="s">
        <v>17</v>
      </c>
      <c r="E418" s="22" t="s">
        <v>27</v>
      </c>
      <c r="F418"/>
    </row>
    <row r="419" spans="1:6" x14ac:dyDescent="0.25">
      <c r="A419" s="13" t="str">
        <f>HYPERLINK("https://www.3gpp.org/DynaReport/33128.htm","33.128")</f>
        <v>33.128</v>
      </c>
      <c r="B419" s="22" t="s">
        <v>41</v>
      </c>
      <c r="C419" s="22" t="s">
        <v>63</v>
      </c>
      <c r="D419" s="22" t="s">
        <v>17</v>
      </c>
      <c r="E419" s="22" t="s">
        <v>27</v>
      </c>
      <c r="F419"/>
    </row>
    <row r="420" spans="1:6" x14ac:dyDescent="0.25">
      <c r="A420" s="13" t="str">
        <f>HYPERLINK("https://www.3gpp.org/DynaReport/33128.htm","33.128")</f>
        <v>33.128</v>
      </c>
      <c r="B420" s="22" t="s">
        <v>31</v>
      </c>
      <c r="C420" s="22" t="s">
        <v>58</v>
      </c>
      <c r="D420" s="22" t="s">
        <v>17</v>
      </c>
      <c r="E420" s="22" t="s">
        <v>27</v>
      </c>
      <c r="F420"/>
    </row>
    <row r="421" spans="1:6" x14ac:dyDescent="0.25">
      <c r="A421" s="13" t="str">
        <f>HYPERLINK("https://www.3gpp.org/DynaReport/33128.htm","33.128")</f>
        <v>33.128</v>
      </c>
      <c r="B421" s="22" t="s">
        <v>19</v>
      </c>
      <c r="C421" s="22" t="s">
        <v>47</v>
      </c>
      <c r="D421" s="22" t="s">
        <v>17</v>
      </c>
      <c r="E421" s="22" t="s">
        <v>27</v>
      </c>
      <c r="F421"/>
    </row>
    <row r="422" spans="1:6" x14ac:dyDescent="0.25">
      <c r="A422" s="13" t="str">
        <f>HYPERLINK("https://www.3gpp.org/DynaReport/33180.htm","33.180")</f>
        <v>33.180</v>
      </c>
      <c r="B422" s="22" t="s">
        <v>41</v>
      </c>
      <c r="C422" s="22" t="s">
        <v>74</v>
      </c>
      <c r="D422" s="22" t="s">
        <v>17</v>
      </c>
      <c r="E422" s="22" t="s">
        <v>27</v>
      </c>
      <c r="F422"/>
    </row>
    <row r="423" spans="1:6" x14ac:dyDescent="0.25">
      <c r="A423" s="13" t="str">
        <f>HYPERLINK("https://www.3gpp.org/DynaReport/33180.htm","33.180")</f>
        <v>33.180</v>
      </c>
      <c r="B423" s="22" t="s">
        <v>31</v>
      </c>
      <c r="C423" s="22" t="s">
        <v>51</v>
      </c>
      <c r="D423" s="22" t="s">
        <v>17</v>
      </c>
      <c r="E423" s="22" t="s">
        <v>27</v>
      </c>
      <c r="F423"/>
    </row>
    <row r="424" spans="1:6" x14ac:dyDescent="0.25">
      <c r="A424" s="13" t="str">
        <f>HYPERLINK("https://www.3gpp.org/DynaReport/33310.htm","33.310")</f>
        <v>33.310</v>
      </c>
      <c r="B424" s="22" t="s">
        <v>41</v>
      </c>
      <c r="C424" s="22" t="s">
        <v>83</v>
      </c>
      <c r="D424" s="22" t="s">
        <v>17</v>
      </c>
      <c r="E424" s="22" t="s">
        <v>27</v>
      </c>
      <c r="F424"/>
    </row>
    <row r="425" spans="1:6" x14ac:dyDescent="0.25">
      <c r="A425" s="13" t="str">
        <f>HYPERLINK("https://www.3gpp.org/DynaReport/33310.htm","33.310")</f>
        <v>33.310</v>
      </c>
      <c r="B425" s="22" t="s">
        <v>31</v>
      </c>
      <c r="C425" s="22" t="s">
        <v>56</v>
      </c>
      <c r="D425" s="22" t="s">
        <v>17</v>
      </c>
      <c r="E425" s="22" t="s">
        <v>27</v>
      </c>
      <c r="F425"/>
    </row>
    <row r="426" spans="1:6" x14ac:dyDescent="0.25">
      <c r="A426" s="13" t="str">
        <f>HYPERLINK("https://www.3gpp.org/DynaReport/33310.htm","33.310")</f>
        <v>33.310</v>
      </c>
      <c r="B426" s="22" t="s">
        <v>19</v>
      </c>
      <c r="C426" s="22" t="s">
        <v>54</v>
      </c>
      <c r="D426" s="22" t="s">
        <v>17</v>
      </c>
      <c r="E426" s="22" t="s">
        <v>27</v>
      </c>
      <c r="F426"/>
    </row>
    <row r="427" spans="1:6" x14ac:dyDescent="0.25">
      <c r="A427" s="13" t="str">
        <f>HYPERLINK("https://www.3gpp.org/DynaReport/33402.htm","33.402")</f>
        <v>33.402</v>
      </c>
      <c r="B427" s="22" t="s">
        <v>19</v>
      </c>
      <c r="C427" s="22" t="s">
        <v>54</v>
      </c>
      <c r="D427" s="22" t="s">
        <v>17</v>
      </c>
      <c r="E427" s="22" t="s">
        <v>27</v>
      </c>
      <c r="F427"/>
    </row>
    <row r="428" spans="1:6" x14ac:dyDescent="0.25">
      <c r="A428" s="13" t="str">
        <f>HYPERLINK("https://www.3gpp.org/DynaReport/33501.htm","33.501")</f>
        <v>33.501</v>
      </c>
      <c r="B428" s="22" t="s">
        <v>41</v>
      </c>
      <c r="C428" s="22" t="s">
        <v>63</v>
      </c>
      <c r="D428" s="22" t="s">
        <v>17</v>
      </c>
      <c r="E428" s="22" t="s">
        <v>27</v>
      </c>
      <c r="F428"/>
    </row>
    <row r="429" spans="1:6" x14ac:dyDescent="0.25">
      <c r="A429" s="13" t="str">
        <f>HYPERLINK("https://www.3gpp.org/DynaReport/33501.htm","33.501")</f>
        <v>33.501</v>
      </c>
      <c r="B429" s="22" t="s">
        <v>31</v>
      </c>
      <c r="C429" s="22" t="s">
        <v>51</v>
      </c>
      <c r="D429" s="22" t="s">
        <v>17</v>
      </c>
      <c r="E429" s="22" t="s">
        <v>27</v>
      </c>
      <c r="F429"/>
    </row>
    <row r="430" spans="1:6" x14ac:dyDescent="0.25">
      <c r="A430" s="13" t="str">
        <f>HYPERLINK("https://www.3gpp.org/DynaReport/33501.htm","33.501")</f>
        <v>33.501</v>
      </c>
      <c r="B430" s="22" t="s">
        <v>19</v>
      </c>
      <c r="C430" s="22" t="s">
        <v>52</v>
      </c>
      <c r="D430" s="22" t="s">
        <v>17</v>
      </c>
      <c r="E430" s="22" t="s">
        <v>27</v>
      </c>
      <c r="F430"/>
    </row>
    <row r="431" spans="1:6" x14ac:dyDescent="0.25">
      <c r="A431" s="13" t="str">
        <f>HYPERLINK("https://www.3gpp.org/DynaReport/33503.htm","33.503")</f>
        <v>33.503</v>
      </c>
      <c r="B431" s="22" t="s">
        <v>31</v>
      </c>
      <c r="C431" s="22" t="s">
        <v>78</v>
      </c>
      <c r="D431" s="22" t="s">
        <v>17</v>
      </c>
      <c r="E431" s="22" t="s">
        <v>27</v>
      </c>
      <c r="F431"/>
    </row>
    <row r="432" spans="1:6" x14ac:dyDescent="0.25">
      <c r="A432" s="13" t="str">
        <f>HYPERLINK("https://www.3gpp.org/DynaReport/33523.htm","33.523")</f>
        <v>33.523</v>
      </c>
      <c r="B432" s="22" t="s">
        <v>19</v>
      </c>
      <c r="C432" s="22" t="s">
        <v>16</v>
      </c>
      <c r="D432" s="22" t="s">
        <v>17</v>
      </c>
      <c r="E432" s="22" t="s">
        <v>27</v>
      </c>
      <c r="F432"/>
    </row>
    <row r="433" spans="1:6" x14ac:dyDescent="0.25">
      <c r="A433" s="13" t="str">
        <f>HYPERLINK("https://www.3gpp.org/DynaReport/33526.htm","33.526")</f>
        <v>33.526</v>
      </c>
      <c r="B433" s="22" t="s">
        <v>19</v>
      </c>
      <c r="C433" s="22" t="s">
        <v>16</v>
      </c>
      <c r="D433" s="22" t="s">
        <v>17</v>
      </c>
      <c r="E433" s="22" t="s">
        <v>27</v>
      </c>
      <c r="F433"/>
    </row>
    <row r="434" spans="1:6" x14ac:dyDescent="0.25">
      <c r="A434" s="13" t="str">
        <f>HYPERLINK("https://www.3gpp.org/DynaReport/33535.htm","33.535")</f>
        <v>33.535</v>
      </c>
      <c r="B434" s="22" t="s">
        <v>31</v>
      </c>
      <c r="C434" s="22" t="s">
        <v>58</v>
      </c>
      <c r="D434" s="22" t="s">
        <v>17</v>
      </c>
      <c r="E434" s="22" t="s">
        <v>27</v>
      </c>
      <c r="F434"/>
    </row>
    <row r="435" spans="1:6" x14ac:dyDescent="0.25">
      <c r="A435" s="13" t="str">
        <f>HYPERLINK("https://www.3gpp.org/DynaReport/33537.htm","33.537")</f>
        <v>33.537</v>
      </c>
      <c r="B435" s="22" t="s">
        <v>19</v>
      </c>
      <c r="C435" s="22" t="s">
        <v>16</v>
      </c>
      <c r="D435" s="22" t="s">
        <v>17</v>
      </c>
      <c r="E435" s="22" t="s">
        <v>27</v>
      </c>
      <c r="F435"/>
    </row>
    <row r="436" spans="1:6" x14ac:dyDescent="0.25">
      <c r="A436" s="13" t="str">
        <f>HYPERLINK("https://www.3gpp.org/DynaReport/33537.htm","33.537")</f>
        <v>33.537</v>
      </c>
      <c r="B436" s="22" t="s">
        <v>19</v>
      </c>
      <c r="C436" s="22" t="s">
        <v>54</v>
      </c>
      <c r="D436" s="22" t="s">
        <v>17</v>
      </c>
      <c r="E436" s="22" t="s">
        <v>27</v>
      </c>
      <c r="F436"/>
    </row>
    <row r="437" spans="1:6" x14ac:dyDescent="0.25">
      <c r="A437" s="13" t="str">
        <f>HYPERLINK("https://www.3gpp.org/DynaReport/33738.htm","33.738")</f>
        <v>33.738</v>
      </c>
      <c r="B437" s="22" t="s">
        <v>19</v>
      </c>
      <c r="C437" s="22" t="s">
        <v>16</v>
      </c>
      <c r="D437" s="22" t="s">
        <v>17</v>
      </c>
      <c r="E437" s="22" t="s">
        <v>27</v>
      </c>
      <c r="F437"/>
    </row>
    <row r="438" spans="1:6" x14ac:dyDescent="0.25">
      <c r="A438" s="13" t="str">
        <f>HYPERLINK("https://www.3gpp.org/DynaReport/33741.htm","33.741")</f>
        <v>33.741</v>
      </c>
      <c r="B438" s="22" t="s">
        <v>19</v>
      </c>
      <c r="C438" s="22" t="s">
        <v>16</v>
      </c>
      <c r="D438" s="22" t="s">
        <v>17</v>
      </c>
      <c r="E438" s="22" t="s">
        <v>27</v>
      </c>
      <c r="F438"/>
    </row>
    <row r="439" spans="1:6" x14ac:dyDescent="0.25">
      <c r="A439" s="13" t="str">
        <f>HYPERLINK("https://www.3gpp.org/DynaReport/33741.htm","33.741")</f>
        <v>33.741</v>
      </c>
      <c r="B439" s="22" t="s">
        <v>19</v>
      </c>
      <c r="C439" s="22" t="s">
        <v>54</v>
      </c>
      <c r="D439" s="22" t="s">
        <v>17</v>
      </c>
      <c r="E439" s="22" t="s">
        <v>27</v>
      </c>
      <c r="F439"/>
    </row>
    <row r="440" spans="1:6" x14ac:dyDescent="0.25">
      <c r="A440" s="13" t="str">
        <f>HYPERLINK("https://www.3gpp.org/DynaReport/33858.htm","33.858")</f>
        <v>33.858</v>
      </c>
      <c r="B440" s="22" t="s">
        <v>19</v>
      </c>
      <c r="C440" s="22" t="s">
        <v>16</v>
      </c>
      <c r="D440" s="22" t="s">
        <v>17</v>
      </c>
      <c r="E440" s="22" t="s">
        <v>27</v>
      </c>
      <c r="F440"/>
    </row>
    <row r="441" spans="1:6" x14ac:dyDescent="0.25">
      <c r="A441" s="13" t="str">
        <f>HYPERLINK("https://www.3gpp.org/DynaReport/33875.htm","33.875")</f>
        <v>33.875</v>
      </c>
      <c r="B441" s="22" t="s">
        <v>19</v>
      </c>
      <c r="C441" s="22" t="s">
        <v>20</v>
      </c>
      <c r="D441" s="22" t="s">
        <v>17</v>
      </c>
      <c r="E441" s="22" t="s">
        <v>27</v>
      </c>
      <c r="F441"/>
    </row>
    <row r="442" spans="1:6" x14ac:dyDescent="0.25">
      <c r="A442" s="13" t="str">
        <f>HYPERLINK("https://www.3gpp.org/DynaReport/33875.htm","33.875")</f>
        <v>33.875</v>
      </c>
      <c r="B442" s="22" t="s">
        <v>19</v>
      </c>
      <c r="C442" s="22" t="s">
        <v>54</v>
      </c>
      <c r="D442" s="22" t="s">
        <v>17</v>
      </c>
      <c r="E442" s="22" t="s">
        <v>27</v>
      </c>
      <c r="F442"/>
    </row>
    <row r="443" spans="1:6" x14ac:dyDescent="0.25">
      <c r="A443" s="13" t="str">
        <f>HYPERLINK("https://www.3gpp.org/DynaReport/33884.htm","33.884")</f>
        <v>33.884</v>
      </c>
      <c r="B443" s="22" t="s">
        <v>19</v>
      </c>
      <c r="C443" s="22" t="s">
        <v>16</v>
      </c>
      <c r="D443" s="22" t="s">
        <v>17</v>
      </c>
      <c r="E443" s="22" t="s">
        <v>27</v>
      </c>
      <c r="F443"/>
    </row>
    <row r="444" spans="1:6" x14ac:dyDescent="0.25">
      <c r="A444" s="13" t="str">
        <f>HYPERLINK("https://www.3gpp.org/DynaReport/33891.htm","33.891")</f>
        <v>33.891</v>
      </c>
      <c r="B444" s="22" t="s">
        <v>19</v>
      </c>
      <c r="C444" s="22" t="s">
        <v>16</v>
      </c>
      <c r="D444" s="22" t="s">
        <v>17</v>
      </c>
      <c r="E444" s="22" t="s">
        <v>27</v>
      </c>
      <c r="F444"/>
    </row>
    <row r="445" spans="1:6" x14ac:dyDescent="0.25">
      <c r="A445" s="13" t="str">
        <f>HYPERLINK("https://www.3gpp.org/DynaReport/33891.htm","33.891")</f>
        <v>33.891</v>
      </c>
      <c r="B445" s="22" t="s">
        <v>19</v>
      </c>
      <c r="C445" s="22" t="s">
        <v>61</v>
      </c>
      <c r="D445" s="22" t="s">
        <v>17</v>
      </c>
      <c r="E445" s="22" t="s">
        <v>27</v>
      </c>
      <c r="F445"/>
    </row>
    <row r="446" spans="1:6" x14ac:dyDescent="0.25">
      <c r="A446" s="13" t="str">
        <f>HYPERLINK("https://www.3gpp.org/DynaReport/33891.htm","33.891")</f>
        <v>33.891</v>
      </c>
      <c r="B446" s="22" t="s">
        <v>19</v>
      </c>
      <c r="C446" s="22" t="s">
        <v>54</v>
      </c>
      <c r="D446" s="22" t="s">
        <v>17</v>
      </c>
      <c r="E446" s="22" t="s">
        <v>27</v>
      </c>
      <c r="F446"/>
    </row>
    <row r="447" spans="1:6" x14ac:dyDescent="0.25">
      <c r="A447" s="13" t="str">
        <f>HYPERLINK("https://www.3gpp.org/DynaReport/33892.htm","33.892")</f>
        <v>33.892</v>
      </c>
      <c r="B447" s="22" t="s">
        <v>19</v>
      </c>
      <c r="C447" s="22" t="s">
        <v>16</v>
      </c>
      <c r="D447" s="22" t="s">
        <v>17</v>
      </c>
      <c r="E447" s="22" t="s">
        <v>27</v>
      </c>
      <c r="F447"/>
    </row>
    <row r="448" spans="1:6" x14ac:dyDescent="0.25">
      <c r="A448" s="13" t="str">
        <f>HYPERLINK("https://www.3gpp.org/DynaReport/33927.htm","33.927")</f>
        <v>33.927</v>
      </c>
      <c r="B448" s="22" t="s">
        <v>19</v>
      </c>
      <c r="C448" s="22" t="s">
        <v>16</v>
      </c>
      <c r="D448" s="22" t="s">
        <v>17</v>
      </c>
      <c r="E448" s="22" t="s">
        <v>27</v>
      </c>
      <c r="F448"/>
    </row>
    <row r="449" spans="1:6" x14ac:dyDescent="0.25">
      <c r="A449" s="13" t="str">
        <f>HYPERLINK("https://www.3gpp.org/DynaReport/33927.htm","33.927")</f>
        <v>33.927</v>
      </c>
      <c r="B449" s="22" t="s">
        <v>19</v>
      </c>
      <c r="C449" s="22" t="s">
        <v>54</v>
      </c>
      <c r="D449" s="22" t="s">
        <v>17</v>
      </c>
      <c r="E449" s="22" t="s">
        <v>27</v>
      </c>
      <c r="F449"/>
    </row>
    <row r="450" spans="1:6" x14ac:dyDescent="0.25">
      <c r="A450" s="13" t="str">
        <f>HYPERLINK("https://www.3gpp.org/DynaReport/33936.htm","33.936")</f>
        <v>33.936</v>
      </c>
      <c r="B450" s="22" t="s">
        <v>19</v>
      </c>
      <c r="C450" s="22" t="s">
        <v>16</v>
      </c>
      <c r="D450" s="22" t="s">
        <v>17</v>
      </c>
      <c r="E450" s="22" t="s">
        <v>27</v>
      </c>
      <c r="F450"/>
    </row>
    <row r="451" spans="1:6" x14ac:dyDescent="0.25">
      <c r="A451" s="13" t="str">
        <f>HYPERLINK("https://www.3gpp.org/DynaReport/33936.htm","33.936")</f>
        <v>33.936</v>
      </c>
      <c r="B451" s="22" t="s">
        <v>19</v>
      </c>
      <c r="C451" s="22" t="s">
        <v>54</v>
      </c>
      <c r="D451" s="22" t="s">
        <v>17</v>
      </c>
      <c r="E451" s="22" t="s">
        <v>27</v>
      </c>
      <c r="F451"/>
    </row>
    <row r="452" spans="1:6" x14ac:dyDescent="0.25">
      <c r="A452" s="13" t="str">
        <f>HYPERLINK("https://www.3gpp.org/DynaReport/34123-2.htm","34.123-2")</f>
        <v>34.123-2</v>
      </c>
      <c r="B452" s="22" t="s">
        <v>39</v>
      </c>
      <c r="C452" s="22" t="s">
        <v>103</v>
      </c>
      <c r="D452" s="22" t="s">
        <v>29</v>
      </c>
      <c r="E452" s="22" t="s">
        <v>104</v>
      </c>
      <c r="F452"/>
    </row>
    <row r="453" spans="1:6" x14ac:dyDescent="0.25">
      <c r="A453" s="13" t="str">
        <f>HYPERLINK("https://www.3gpp.org/DynaReport/34123-3.htm","34.123-3")</f>
        <v>34.123-3</v>
      </c>
      <c r="B453" s="22" t="s">
        <v>31</v>
      </c>
      <c r="C453" s="22" t="s">
        <v>43</v>
      </c>
      <c r="D453" s="22" t="s">
        <v>29</v>
      </c>
      <c r="E453" s="22" t="s">
        <v>104</v>
      </c>
      <c r="F453"/>
    </row>
    <row r="454" spans="1:6" x14ac:dyDescent="0.25">
      <c r="A454" s="13" t="str">
        <f>HYPERLINK("https://www.3gpp.org/DynaReport/34229-1.htm","34.229-1")</f>
        <v>34.229-1</v>
      </c>
      <c r="B454" s="22" t="s">
        <v>41</v>
      </c>
      <c r="C454" s="22" t="s">
        <v>77</v>
      </c>
      <c r="D454" s="22" t="s">
        <v>29</v>
      </c>
      <c r="E454" s="22" t="s">
        <v>104</v>
      </c>
      <c r="F454"/>
    </row>
    <row r="455" spans="1:6" x14ac:dyDescent="0.25">
      <c r="A455" s="13" t="str">
        <f>HYPERLINK("https://www.3gpp.org/DynaReport/34229-2.htm","34.229-2")</f>
        <v>34.229-2</v>
      </c>
      <c r="B455" s="22" t="s">
        <v>41</v>
      </c>
      <c r="C455" s="22" t="s">
        <v>79</v>
      </c>
      <c r="D455" s="22" t="s">
        <v>29</v>
      </c>
      <c r="E455" s="22" t="s">
        <v>104</v>
      </c>
      <c r="F455"/>
    </row>
    <row r="456" spans="1:6" x14ac:dyDescent="0.25">
      <c r="A456" s="13" t="str">
        <f>HYPERLINK("https://www.3gpp.org/DynaReport/34229-3.htm","34.229-3")</f>
        <v>34.229-3</v>
      </c>
      <c r="B456" s="22" t="s">
        <v>31</v>
      </c>
      <c r="C456" s="22" t="s">
        <v>43</v>
      </c>
      <c r="D456" s="22" t="s">
        <v>29</v>
      </c>
      <c r="E456" s="22" t="s">
        <v>104</v>
      </c>
      <c r="F456"/>
    </row>
    <row r="457" spans="1:6" x14ac:dyDescent="0.25">
      <c r="A457" s="13" t="str">
        <f>HYPERLINK("https://www.3gpp.org/DynaReport/34229-5.htm","34.229-5")</f>
        <v>34.229-5</v>
      </c>
      <c r="B457" s="22" t="s">
        <v>41</v>
      </c>
      <c r="C457" s="22" t="s">
        <v>79</v>
      </c>
      <c r="D457" s="22" t="s">
        <v>29</v>
      </c>
      <c r="E457" s="22" t="s">
        <v>104</v>
      </c>
      <c r="F457"/>
    </row>
    <row r="458" spans="1:6" x14ac:dyDescent="0.25">
      <c r="A458" s="13" t="str">
        <f>HYPERLINK("https://www.3gpp.org/DynaReport/36101.htm","36.101")</f>
        <v>36.101</v>
      </c>
      <c r="B458" s="22" t="s">
        <v>68</v>
      </c>
      <c r="C458" s="22" t="s">
        <v>105</v>
      </c>
      <c r="D458" s="22" t="s">
        <v>29</v>
      </c>
      <c r="E458" s="22" t="s">
        <v>32</v>
      </c>
      <c r="F458"/>
    </row>
    <row r="459" spans="1:6" x14ac:dyDescent="0.25">
      <c r="A459" s="13" t="str">
        <f>HYPERLINK("https://www.3gpp.org/DynaReport/36101.htm","36.101")</f>
        <v>36.101</v>
      </c>
      <c r="B459" s="22" t="s">
        <v>39</v>
      </c>
      <c r="C459" s="22" t="s">
        <v>106</v>
      </c>
      <c r="D459" s="22" t="s">
        <v>29</v>
      </c>
      <c r="E459" s="22" t="s">
        <v>32</v>
      </c>
      <c r="F459"/>
    </row>
    <row r="460" spans="1:6" x14ac:dyDescent="0.25">
      <c r="A460" s="13" t="str">
        <f>HYPERLINK("https://www.3gpp.org/DynaReport/36101.htm","36.101")</f>
        <v>36.101</v>
      </c>
      <c r="B460" s="22" t="s">
        <v>41</v>
      </c>
      <c r="C460" s="22" t="s">
        <v>62</v>
      </c>
      <c r="D460" s="22" t="s">
        <v>29</v>
      </c>
      <c r="E460" s="22" t="s">
        <v>32</v>
      </c>
      <c r="F460"/>
    </row>
    <row r="461" spans="1:6" x14ac:dyDescent="0.25">
      <c r="A461" s="13" t="str">
        <f>HYPERLINK("https://www.3gpp.org/DynaReport/36101.htm","36.101")</f>
        <v>36.101</v>
      </c>
      <c r="B461" s="22" t="s">
        <v>31</v>
      </c>
      <c r="C461" s="22" t="s">
        <v>51</v>
      </c>
      <c r="D461" s="22" t="s">
        <v>29</v>
      </c>
      <c r="E461" s="22" t="s">
        <v>32</v>
      </c>
      <c r="F461"/>
    </row>
    <row r="462" spans="1:6" x14ac:dyDescent="0.25">
      <c r="A462" s="13" t="str">
        <f>HYPERLINK("https://www.3gpp.org/DynaReport/36101.htm","36.101")</f>
        <v>36.101</v>
      </c>
      <c r="B462" s="22" t="s">
        <v>19</v>
      </c>
      <c r="C462" s="22" t="s">
        <v>52</v>
      </c>
      <c r="D462" s="22" t="s">
        <v>29</v>
      </c>
      <c r="E462" s="22" t="s">
        <v>32</v>
      </c>
      <c r="F462"/>
    </row>
    <row r="463" spans="1:6" x14ac:dyDescent="0.25">
      <c r="A463" s="13" t="str">
        <f>HYPERLINK("https://www.3gpp.org/DynaReport/36102.htm","36.102")</f>
        <v>36.102</v>
      </c>
      <c r="B463" s="22" t="s">
        <v>19</v>
      </c>
      <c r="C463" s="22" t="s">
        <v>52</v>
      </c>
      <c r="D463" s="22" t="s">
        <v>29</v>
      </c>
      <c r="E463" s="22" t="s">
        <v>32</v>
      </c>
      <c r="F463"/>
    </row>
    <row r="464" spans="1:6" x14ac:dyDescent="0.25">
      <c r="A464" s="13" t="str">
        <f>HYPERLINK("https://www.3gpp.org/DynaReport/36104.htm","36.104")</f>
        <v>36.104</v>
      </c>
      <c r="B464" s="22" t="s">
        <v>31</v>
      </c>
      <c r="C464" s="22" t="s">
        <v>51</v>
      </c>
      <c r="D464" s="22" t="s">
        <v>29</v>
      </c>
      <c r="E464" s="22" t="s">
        <v>32</v>
      </c>
      <c r="F464"/>
    </row>
    <row r="465" spans="1:6" x14ac:dyDescent="0.25">
      <c r="A465" s="13" t="str">
        <f>HYPERLINK("https://www.3gpp.org/DynaReport/36104.htm","36.104")</f>
        <v>36.104</v>
      </c>
      <c r="B465" s="22" t="s">
        <v>19</v>
      </c>
      <c r="C465" s="22" t="s">
        <v>52</v>
      </c>
      <c r="D465" s="22" t="s">
        <v>29</v>
      </c>
      <c r="E465" s="22" t="s">
        <v>32</v>
      </c>
      <c r="F465"/>
    </row>
    <row r="466" spans="1:6" x14ac:dyDescent="0.25">
      <c r="A466" s="13" t="str">
        <f>HYPERLINK("https://www.3gpp.org/DynaReport/36108.htm","36.108")</f>
        <v>36.108</v>
      </c>
      <c r="B466" s="22" t="s">
        <v>19</v>
      </c>
      <c r="C466" s="22" t="s">
        <v>52</v>
      </c>
      <c r="D466" s="22" t="s">
        <v>29</v>
      </c>
      <c r="E466" s="22" t="s">
        <v>32</v>
      </c>
      <c r="F466"/>
    </row>
    <row r="467" spans="1:6" x14ac:dyDescent="0.25">
      <c r="A467" s="13" t="str">
        <f>HYPERLINK("https://www.3gpp.org/DynaReport/36113.htm","36.113")</f>
        <v>36.113</v>
      </c>
      <c r="B467" s="22" t="s">
        <v>39</v>
      </c>
      <c r="C467" s="22" t="s">
        <v>107</v>
      </c>
      <c r="D467" s="22" t="s">
        <v>29</v>
      </c>
      <c r="E467" s="22" t="s">
        <v>32</v>
      </c>
      <c r="F467"/>
    </row>
    <row r="468" spans="1:6" x14ac:dyDescent="0.25">
      <c r="A468" s="13" t="str">
        <f>HYPERLINK("https://www.3gpp.org/DynaReport/36113.htm","36.113")</f>
        <v>36.113</v>
      </c>
      <c r="B468" s="22" t="s">
        <v>41</v>
      </c>
      <c r="C468" s="22" t="s">
        <v>80</v>
      </c>
      <c r="D468" s="22" t="s">
        <v>29</v>
      </c>
      <c r="E468" s="22" t="s">
        <v>32</v>
      </c>
      <c r="F468"/>
    </row>
    <row r="469" spans="1:6" x14ac:dyDescent="0.25">
      <c r="A469" s="13" t="str">
        <f>HYPERLINK("https://www.3gpp.org/DynaReport/36113.htm","36.113")</f>
        <v>36.113</v>
      </c>
      <c r="B469" s="22" t="s">
        <v>31</v>
      </c>
      <c r="C469" s="22" t="s">
        <v>43</v>
      </c>
      <c r="D469" s="22" t="s">
        <v>29</v>
      </c>
      <c r="E469" s="22" t="s">
        <v>32</v>
      </c>
      <c r="F469"/>
    </row>
    <row r="470" spans="1:6" x14ac:dyDescent="0.25">
      <c r="A470" s="13" t="str">
        <f>HYPERLINK("https://www.3gpp.org/DynaReport/36133.htm","36.133")</f>
        <v>36.133</v>
      </c>
      <c r="B470" s="22" t="s">
        <v>39</v>
      </c>
      <c r="C470" s="22" t="s">
        <v>108</v>
      </c>
      <c r="D470" s="22" t="s">
        <v>29</v>
      </c>
      <c r="E470" s="22" t="s">
        <v>32</v>
      </c>
      <c r="F470"/>
    </row>
    <row r="471" spans="1:6" x14ac:dyDescent="0.25">
      <c r="A471" s="13" t="str">
        <f>HYPERLINK("https://www.3gpp.org/DynaReport/36133.htm","36.133")</f>
        <v>36.133</v>
      </c>
      <c r="B471" s="22" t="s">
        <v>41</v>
      </c>
      <c r="C471" s="22" t="s">
        <v>62</v>
      </c>
      <c r="D471" s="22" t="s">
        <v>29</v>
      </c>
      <c r="E471" s="22" t="s">
        <v>32</v>
      </c>
      <c r="F471"/>
    </row>
    <row r="472" spans="1:6" x14ac:dyDescent="0.25">
      <c r="A472" s="13" t="str">
        <f>HYPERLINK("https://www.3gpp.org/DynaReport/36133.htm","36.133")</f>
        <v>36.133</v>
      </c>
      <c r="B472" s="22" t="s">
        <v>31</v>
      </c>
      <c r="C472" s="22" t="s">
        <v>51</v>
      </c>
      <c r="D472" s="22" t="s">
        <v>29</v>
      </c>
      <c r="E472" s="22" t="s">
        <v>32</v>
      </c>
      <c r="F472"/>
    </row>
    <row r="473" spans="1:6" x14ac:dyDescent="0.25">
      <c r="A473" s="13" t="str">
        <f>HYPERLINK("https://www.3gpp.org/DynaReport/36133.htm","36.133")</f>
        <v>36.133</v>
      </c>
      <c r="B473" s="22" t="s">
        <v>19</v>
      </c>
      <c r="C473" s="22" t="s">
        <v>52</v>
      </c>
      <c r="D473" s="22" t="s">
        <v>29</v>
      </c>
      <c r="E473" s="22" t="s">
        <v>32</v>
      </c>
      <c r="F473"/>
    </row>
    <row r="474" spans="1:6" x14ac:dyDescent="0.25">
      <c r="A474" s="13" t="str">
        <f>HYPERLINK("https://www.3gpp.org/DynaReport/36141.htm","36.141")</f>
        <v>36.141</v>
      </c>
      <c r="B474" s="22" t="s">
        <v>39</v>
      </c>
      <c r="C474" s="22" t="s">
        <v>109</v>
      </c>
      <c r="D474" s="22" t="s">
        <v>29</v>
      </c>
      <c r="E474" s="22" t="s">
        <v>32</v>
      </c>
      <c r="F474"/>
    </row>
    <row r="475" spans="1:6" x14ac:dyDescent="0.25">
      <c r="A475" s="13" t="str">
        <f>HYPERLINK("https://www.3gpp.org/DynaReport/36141.htm","36.141")</f>
        <v>36.141</v>
      </c>
      <c r="B475" s="22" t="s">
        <v>41</v>
      </c>
      <c r="C475" s="22" t="s">
        <v>62</v>
      </c>
      <c r="D475" s="22" t="s">
        <v>29</v>
      </c>
      <c r="E475" s="22" t="s">
        <v>32</v>
      </c>
      <c r="F475"/>
    </row>
    <row r="476" spans="1:6" x14ac:dyDescent="0.25">
      <c r="A476" s="13" t="str">
        <f>HYPERLINK("https://www.3gpp.org/DynaReport/36141.htm","36.141")</f>
        <v>36.141</v>
      </c>
      <c r="B476" s="22" t="s">
        <v>31</v>
      </c>
      <c r="C476" s="22" t="s">
        <v>51</v>
      </c>
      <c r="D476" s="22" t="s">
        <v>29</v>
      </c>
      <c r="E476" s="22" t="s">
        <v>32</v>
      </c>
      <c r="F476"/>
    </row>
    <row r="477" spans="1:6" x14ac:dyDescent="0.25">
      <c r="A477" s="13" t="str">
        <f>HYPERLINK("https://www.3gpp.org/DynaReport/36141.htm","36.141")</f>
        <v>36.141</v>
      </c>
      <c r="B477" s="22" t="s">
        <v>19</v>
      </c>
      <c r="C477" s="22" t="s">
        <v>52</v>
      </c>
      <c r="D477" s="22" t="s">
        <v>29</v>
      </c>
      <c r="E477" s="22" t="s">
        <v>32</v>
      </c>
      <c r="F477"/>
    </row>
    <row r="478" spans="1:6" x14ac:dyDescent="0.25">
      <c r="A478" s="13" t="str">
        <f>HYPERLINK("https://www.3gpp.org/DynaReport/36211.htm","36.211")</f>
        <v>36.211</v>
      </c>
      <c r="B478" s="22" t="s">
        <v>31</v>
      </c>
      <c r="C478" s="22" t="s">
        <v>78</v>
      </c>
      <c r="D478" s="22" t="s">
        <v>29</v>
      </c>
      <c r="E478" s="22" t="s">
        <v>110</v>
      </c>
      <c r="F478"/>
    </row>
    <row r="479" spans="1:6" x14ac:dyDescent="0.25">
      <c r="A479" s="13" t="str">
        <f>HYPERLINK("https://www.3gpp.org/DynaReport/36213.htm","36.213")</f>
        <v>36.213</v>
      </c>
      <c r="B479" s="22" t="s">
        <v>31</v>
      </c>
      <c r="C479" s="22" t="s">
        <v>57</v>
      </c>
      <c r="D479" s="22" t="s">
        <v>29</v>
      </c>
      <c r="E479" s="22" t="s">
        <v>110</v>
      </c>
      <c r="F479"/>
    </row>
    <row r="480" spans="1:6" x14ac:dyDescent="0.25">
      <c r="A480" s="13" t="str">
        <f>HYPERLINK("https://www.3gpp.org/DynaReport/36300.htm","36.300")</f>
        <v>36.300</v>
      </c>
      <c r="B480" s="22" t="s">
        <v>31</v>
      </c>
      <c r="C480" s="22" t="s">
        <v>82</v>
      </c>
      <c r="D480" s="22" t="s">
        <v>29</v>
      </c>
      <c r="E480" s="22" t="s">
        <v>33</v>
      </c>
      <c r="F480"/>
    </row>
    <row r="481" spans="1:6" x14ac:dyDescent="0.25">
      <c r="A481" s="13" t="str">
        <f>HYPERLINK("https://www.3gpp.org/DynaReport/36304.htm","36.304")</f>
        <v>36.304</v>
      </c>
      <c r="B481" s="22" t="s">
        <v>41</v>
      </c>
      <c r="C481" s="22" t="s">
        <v>100</v>
      </c>
      <c r="D481" s="22" t="s">
        <v>29</v>
      </c>
      <c r="E481" s="22" t="s">
        <v>33</v>
      </c>
      <c r="F481"/>
    </row>
    <row r="482" spans="1:6" x14ac:dyDescent="0.25">
      <c r="A482" s="13" t="str">
        <f>HYPERLINK("https://www.3gpp.org/DynaReport/36304.htm","36.304")</f>
        <v>36.304</v>
      </c>
      <c r="B482" s="22" t="s">
        <v>31</v>
      </c>
      <c r="C482" s="22" t="s">
        <v>82</v>
      </c>
      <c r="D482" s="22" t="s">
        <v>29</v>
      </c>
      <c r="E482" s="22" t="s">
        <v>33</v>
      </c>
      <c r="F482"/>
    </row>
    <row r="483" spans="1:6" x14ac:dyDescent="0.25">
      <c r="A483" s="13" t="str">
        <f>HYPERLINK("https://www.3gpp.org/DynaReport/36306.htm","36.306")</f>
        <v>36.306</v>
      </c>
      <c r="B483" s="22" t="s">
        <v>41</v>
      </c>
      <c r="C483" s="22" t="s">
        <v>49</v>
      </c>
      <c r="D483" s="22" t="s">
        <v>29</v>
      </c>
      <c r="E483" s="22" t="s">
        <v>33</v>
      </c>
      <c r="F483"/>
    </row>
    <row r="484" spans="1:6" x14ac:dyDescent="0.25">
      <c r="A484" s="13" t="str">
        <f>HYPERLINK("https://www.3gpp.org/DynaReport/36306.htm","36.306")</f>
        <v>36.306</v>
      </c>
      <c r="B484" s="22" t="s">
        <v>31</v>
      </c>
      <c r="C484" s="22" t="s">
        <v>82</v>
      </c>
      <c r="D484" s="22" t="s">
        <v>29</v>
      </c>
      <c r="E484" s="22" t="s">
        <v>33</v>
      </c>
      <c r="F484"/>
    </row>
    <row r="485" spans="1:6" x14ac:dyDescent="0.25">
      <c r="A485" s="13" t="str">
        <f>HYPERLINK("https://www.3gpp.org/DynaReport/36307.htm","36.307")</f>
        <v>36.307</v>
      </c>
      <c r="B485" s="22" t="s">
        <v>70</v>
      </c>
      <c r="C485" s="22" t="s">
        <v>111</v>
      </c>
      <c r="D485" s="22" t="s">
        <v>29</v>
      </c>
      <c r="E485" s="22" t="s">
        <v>32</v>
      </c>
      <c r="F485"/>
    </row>
    <row r="486" spans="1:6" x14ac:dyDescent="0.25">
      <c r="A486" s="13" t="str">
        <f>HYPERLINK("https://www.3gpp.org/DynaReport/36307.htm","36.307")</f>
        <v>36.307</v>
      </c>
      <c r="B486" s="22" t="s">
        <v>36</v>
      </c>
      <c r="C486" s="22" t="s">
        <v>112</v>
      </c>
      <c r="D486" s="22" t="s">
        <v>29</v>
      </c>
      <c r="E486" s="22" t="s">
        <v>32</v>
      </c>
      <c r="F486"/>
    </row>
    <row r="487" spans="1:6" x14ac:dyDescent="0.25">
      <c r="A487" s="13" t="str">
        <f>HYPERLINK("https://www.3gpp.org/DynaReport/36307.htm","36.307")</f>
        <v>36.307</v>
      </c>
      <c r="B487" s="22" t="s">
        <v>39</v>
      </c>
      <c r="C487" s="22" t="s">
        <v>89</v>
      </c>
      <c r="D487" s="22" t="s">
        <v>29</v>
      </c>
      <c r="E487" s="22" t="s">
        <v>32</v>
      </c>
      <c r="F487"/>
    </row>
    <row r="488" spans="1:6" x14ac:dyDescent="0.25">
      <c r="A488" s="13" t="str">
        <f>HYPERLINK("https://www.3gpp.org/DynaReport/36307.htm","36.307")</f>
        <v>36.307</v>
      </c>
      <c r="B488" s="22" t="s">
        <v>41</v>
      </c>
      <c r="C488" s="22" t="s">
        <v>79</v>
      </c>
      <c r="D488" s="22" t="s">
        <v>29</v>
      </c>
      <c r="E488" s="22" t="s">
        <v>32</v>
      </c>
      <c r="F488"/>
    </row>
    <row r="489" spans="1:6" x14ac:dyDescent="0.25">
      <c r="A489" s="13" t="str">
        <f>HYPERLINK("https://www.3gpp.org/DynaReport/36307.htm","36.307")</f>
        <v>36.307</v>
      </c>
      <c r="B489" s="22" t="s">
        <v>31</v>
      </c>
      <c r="C489" s="22" t="s">
        <v>82</v>
      </c>
      <c r="D489" s="22" t="s">
        <v>29</v>
      </c>
      <c r="E489" s="22" t="s">
        <v>32</v>
      </c>
      <c r="F489"/>
    </row>
    <row r="490" spans="1:6" x14ac:dyDescent="0.25">
      <c r="A490" s="13" t="str">
        <f>HYPERLINK("https://www.3gpp.org/DynaReport/36307.htm","36.307")</f>
        <v>36.307</v>
      </c>
      <c r="B490" s="22" t="s">
        <v>19</v>
      </c>
      <c r="C490" s="22" t="s">
        <v>54</v>
      </c>
      <c r="D490" s="22" t="s">
        <v>29</v>
      </c>
      <c r="E490" s="22" t="s">
        <v>32</v>
      </c>
      <c r="F490"/>
    </row>
    <row r="491" spans="1:6" x14ac:dyDescent="0.25">
      <c r="A491" s="13" t="str">
        <f>HYPERLINK("https://www.3gpp.org/DynaReport/36321.htm","36.321")</f>
        <v>36.321</v>
      </c>
      <c r="B491" s="22" t="s">
        <v>31</v>
      </c>
      <c r="C491" s="22" t="s">
        <v>82</v>
      </c>
      <c r="D491" s="22" t="s">
        <v>29</v>
      </c>
      <c r="E491" s="22" t="s">
        <v>33</v>
      </c>
      <c r="F491"/>
    </row>
    <row r="492" spans="1:6" x14ac:dyDescent="0.25">
      <c r="A492" s="13" t="str">
        <f>HYPERLINK("https://www.3gpp.org/DynaReport/36331.htm","36.331")</f>
        <v>36.331</v>
      </c>
      <c r="B492" s="22" t="s">
        <v>41</v>
      </c>
      <c r="C492" s="22" t="s">
        <v>74</v>
      </c>
      <c r="D492" s="22" t="s">
        <v>29</v>
      </c>
      <c r="E492" s="22" t="s">
        <v>33</v>
      </c>
      <c r="F492"/>
    </row>
    <row r="493" spans="1:6" x14ac:dyDescent="0.25">
      <c r="A493" s="13" t="str">
        <f>HYPERLINK("https://www.3gpp.org/DynaReport/36331.htm","36.331")</f>
        <v>36.331</v>
      </c>
      <c r="B493" s="22" t="s">
        <v>31</v>
      </c>
      <c r="C493" s="22" t="s">
        <v>82</v>
      </c>
      <c r="D493" s="22" t="s">
        <v>29</v>
      </c>
      <c r="E493" s="22" t="s">
        <v>33</v>
      </c>
      <c r="F493"/>
    </row>
    <row r="494" spans="1:6" x14ac:dyDescent="0.25">
      <c r="A494" s="13" t="str">
        <f>HYPERLINK("https://www.3gpp.org/DynaReport/36413.htm","36.413")</f>
        <v>36.413</v>
      </c>
      <c r="B494" s="22" t="s">
        <v>41</v>
      </c>
      <c r="C494" s="22" t="s">
        <v>74</v>
      </c>
      <c r="D494" s="22" t="s">
        <v>29</v>
      </c>
      <c r="E494" s="22" t="s">
        <v>98</v>
      </c>
      <c r="F494"/>
    </row>
    <row r="495" spans="1:6" x14ac:dyDescent="0.25">
      <c r="A495" s="13" t="str">
        <f>HYPERLINK("https://www.3gpp.org/DynaReport/36413.htm","36.413")</f>
        <v>36.413</v>
      </c>
      <c r="B495" s="22" t="s">
        <v>31</v>
      </c>
      <c r="C495" s="22" t="s">
        <v>82</v>
      </c>
      <c r="D495" s="22" t="s">
        <v>29</v>
      </c>
      <c r="E495" s="22" t="s">
        <v>98</v>
      </c>
      <c r="F495"/>
    </row>
    <row r="496" spans="1:6" x14ac:dyDescent="0.25">
      <c r="A496" s="13" t="str">
        <f>HYPERLINK("https://www.3gpp.org/DynaReport/36423.htm","36.423")</f>
        <v>36.423</v>
      </c>
      <c r="B496" s="22" t="s">
        <v>31</v>
      </c>
      <c r="C496" s="22" t="s">
        <v>82</v>
      </c>
      <c r="D496" s="22" t="s">
        <v>29</v>
      </c>
      <c r="E496" s="22" t="s">
        <v>98</v>
      </c>
      <c r="F496"/>
    </row>
    <row r="497" spans="1:6" x14ac:dyDescent="0.25">
      <c r="A497" s="13" t="str">
        <f>HYPERLINK("https://www.3gpp.org/DynaReport/36455.htm","36.455")</f>
        <v>36.455</v>
      </c>
      <c r="B497" s="22" t="s">
        <v>31</v>
      </c>
      <c r="C497" s="22" t="s">
        <v>43</v>
      </c>
      <c r="D497" s="22" t="s">
        <v>29</v>
      </c>
      <c r="E497" s="22" t="s">
        <v>98</v>
      </c>
      <c r="F497"/>
    </row>
    <row r="498" spans="1:6" x14ac:dyDescent="0.25">
      <c r="A498" s="13" t="str">
        <f>HYPERLINK("https://www.3gpp.org/DynaReport/36508.htm","36.508")</f>
        <v>36.508</v>
      </c>
      <c r="B498" s="22" t="s">
        <v>31</v>
      </c>
      <c r="C498" s="22" t="s">
        <v>57</v>
      </c>
      <c r="D498" s="22" t="s">
        <v>29</v>
      </c>
      <c r="E498" s="22" t="s">
        <v>104</v>
      </c>
      <c r="F498"/>
    </row>
    <row r="499" spans="1:6" x14ac:dyDescent="0.25">
      <c r="A499" s="13" t="str">
        <f>HYPERLINK("https://www.3gpp.org/DynaReport/36508.htm","36.508")</f>
        <v>36.508</v>
      </c>
      <c r="B499" s="22" t="s">
        <v>19</v>
      </c>
      <c r="C499" s="22" t="s">
        <v>54</v>
      </c>
      <c r="D499" s="22" t="s">
        <v>29</v>
      </c>
      <c r="E499" s="22" t="s">
        <v>104</v>
      </c>
      <c r="F499"/>
    </row>
    <row r="500" spans="1:6" x14ac:dyDescent="0.25">
      <c r="A500" s="13" t="str">
        <f>HYPERLINK("https://www.3gpp.org/DynaReport/36509.htm","36.509")</f>
        <v>36.509</v>
      </c>
      <c r="B500" s="22" t="s">
        <v>39</v>
      </c>
      <c r="C500" s="22" t="s">
        <v>91</v>
      </c>
      <c r="D500" s="22" t="s">
        <v>29</v>
      </c>
      <c r="E500" s="22" t="s">
        <v>104</v>
      </c>
      <c r="F500"/>
    </row>
    <row r="501" spans="1:6" x14ac:dyDescent="0.25">
      <c r="A501" s="13" t="str">
        <f>HYPERLINK("https://www.3gpp.org/DynaReport/36509.htm","36.509")</f>
        <v>36.509</v>
      </c>
      <c r="B501" s="22" t="s">
        <v>41</v>
      </c>
      <c r="C501" s="22" t="s">
        <v>77</v>
      </c>
      <c r="D501" s="22" t="s">
        <v>29</v>
      </c>
      <c r="E501" s="22" t="s">
        <v>104</v>
      </c>
      <c r="F501"/>
    </row>
    <row r="502" spans="1:6" x14ac:dyDescent="0.25">
      <c r="A502" s="13" t="str">
        <f>HYPERLINK("https://www.3gpp.org/DynaReport/36509.htm","36.509")</f>
        <v>36.509</v>
      </c>
      <c r="B502" s="22" t="s">
        <v>31</v>
      </c>
      <c r="C502" s="22" t="s">
        <v>78</v>
      </c>
      <c r="D502" s="22" t="s">
        <v>29</v>
      </c>
      <c r="E502" s="22" t="s">
        <v>104</v>
      </c>
      <c r="F502"/>
    </row>
    <row r="503" spans="1:6" x14ac:dyDescent="0.25">
      <c r="A503" s="13" t="str">
        <f>HYPERLINK("https://www.3gpp.org/DynaReport/36521-1.htm","36.521-1")</f>
        <v>36.521-1</v>
      </c>
      <c r="B503" s="22" t="s">
        <v>31</v>
      </c>
      <c r="C503" s="22" t="s">
        <v>56</v>
      </c>
      <c r="D503" s="22" t="s">
        <v>29</v>
      </c>
      <c r="E503" s="22" t="s">
        <v>104</v>
      </c>
      <c r="F503"/>
    </row>
    <row r="504" spans="1:6" x14ac:dyDescent="0.25">
      <c r="A504" s="13" t="str">
        <f>HYPERLINK("https://www.3gpp.org/DynaReport/36521-2.htm","36.521-2")</f>
        <v>36.521-2</v>
      </c>
      <c r="B504" s="22" t="s">
        <v>31</v>
      </c>
      <c r="C504" s="22" t="s">
        <v>76</v>
      </c>
      <c r="D504" s="22" t="s">
        <v>29</v>
      </c>
      <c r="E504" s="22" t="s">
        <v>104</v>
      </c>
      <c r="F504"/>
    </row>
    <row r="505" spans="1:6" x14ac:dyDescent="0.25">
      <c r="A505" s="13" t="str">
        <f>HYPERLINK("https://www.3gpp.org/DynaReport/36521-2.htm","36.521-2")</f>
        <v>36.521-2</v>
      </c>
      <c r="B505" s="22" t="s">
        <v>19</v>
      </c>
      <c r="C505" s="22" t="s">
        <v>54</v>
      </c>
      <c r="D505" s="22" t="s">
        <v>29</v>
      </c>
      <c r="E505" s="22" t="s">
        <v>104</v>
      </c>
      <c r="F505"/>
    </row>
    <row r="506" spans="1:6" x14ac:dyDescent="0.25">
      <c r="A506" s="13" t="str">
        <f>HYPERLINK("https://www.3gpp.org/DynaReport/36521-3.htm","36.521-3")</f>
        <v>36.521-3</v>
      </c>
      <c r="B506" s="22" t="s">
        <v>19</v>
      </c>
      <c r="C506" s="22" t="s">
        <v>54</v>
      </c>
      <c r="D506" s="22" t="s">
        <v>29</v>
      </c>
      <c r="E506" s="22" t="s">
        <v>104</v>
      </c>
      <c r="F506"/>
    </row>
    <row r="507" spans="1:6" x14ac:dyDescent="0.25">
      <c r="A507" s="13" t="str">
        <f>HYPERLINK("https://www.3gpp.org/DynaReport/36523-1.htm","36.523-1")</f>
        <v>36.523-1</v>
      </c>
      <c r="B507" s="22" t="s">
        <v>31</v>
      </c>
      <c r="C507" s="22" t="s">
        <v>57</v>
      </c>
      <c r="D507" s="22" t="s">
        <v>29</v>
      </c>
      <c r="E507" s="22" t="s">
        <v>104</v>
      </c>
      <c r="F507"/>
    </row>
    <row r="508" spans="1:6" x14ac:dyDescent="0.25">
      <c r="A508" s="13" t="str">
        <f>HYPERLINK("https://www.3gpp.org/DynaReport/36523-2.htm","36.523-2")</f>
        <v>36.523-2</v>
      </c>
      <c r="B508" s="22" t="s">
        <v>31</v>
      </c>
      <c r="C508" s="22" t="s">
        <v>57</v>
      </c>
      <c r="D508" s="22" t="s">
        <v>29</v>
      </c>
      <c r="E508" s="22" t="s">
        <v>104</v>
      </c>
      <c r="F508"/>
    </row>
    <row r="509" spans="1:6" x14ac:dyDescent="0.25">
      <c r="A509" s="13" t="str">
        <f>HYPERLINK("https://www.3gpp.org/DynaReport/36523-2.htm","36.523-2")</f>
        <v>36.523-2</v>
      </c>
      <c r="B509" s="22" t="s">
        <v>19</v>
      </c>
      <c r="C509" s="22" t="s">
        <v>54</v>
      </c>
      <c r="D509" s="22" t="s">
        <v>29</v>
      </c>
      <c r="E509" s="22" t="s">
        <v>104</v>
      </c>
      <c r="F509"/>
    </row>
    <row r="510" spans="1:6" x14ac:dyDescent="0.25">
      <c r="A510" s="13" t="str">
        <f>HYPERLINK("https://www.3gpp.org/DynaReport/36523-3.htm","36.523-3")</f>
        <v>36.523-3</v>
      </c>
      <c r="B510" s="22" t="s">
        <v>31</v>
      </c>
      <c r="C510" s="22" t="s">
        <v>56</v>
      </c>
      <c r="D510" s="22" t="s">
        <v>29</v>
      </c>
      <c r="E510" s="22" t="s">
        <v>104</v>
      </c>
      <c r="F510"/>
    </row>
    <row r="511" spans="1:6" x14ac:dyDescent="0.25">
      <c r="A511" s="13" t="str">
        <f>HYPERLINK("https://www.3gpp.org/DynaReport/36579-1.htm","36.579-1")</f>
        <v>36.579-1</v>
      </c>
      <c r="B511" s="22" t="s">
        <v>39</v>
      </c>
      <c r="C511" s="22" t="s">
        <v>113</v>
      </c>
      <c r="D511" s="22" t="s">
        <v>29</v>
      </c>
      <c r="E511" s="22" t="s">
        <v>104</v>
      </c>
      <c r="F511"/>
    </row>
    <row r="512" spans="1:6" x14ac:dyDescent="0.25">
      <c r="A512" s="13" t="str">
        <f>HYPERLINK("https://www.3gpp.org/DynaReport/36579-1.htm","36.579-1")</f>
        <v>36.579-1</v>
      </c>
      <c r="B512" s="22" t="s">
        <v>41</v>
      </c>
      <c r="C512" s="22" t="s">
        <v>114</v>
      </c>
      <c r="D512" s="22" t="s">
        <v>29</v>
      </c>
      <c r="E512" s="22" t="s">
        <v>104</v>
      </c>
      <c r="F512"/>
    </row>
    <row r="513" spans="1:6" x14ac:dyDescent="0.25">
      <c r="A513" s="13" t="str">
        <f>HYPERLINK("https://www.3gpp.org/DynaReport/36579-2.htm","36.579-2")</f>
        <v>36.579-2</v>
      </c>
      <c r="B513" s="22" t="s">
        <v>39</v>
      </c>
      <c r="C513" s="22" t="s">
        <v>88</v>
      </c>
      <c r="D513" s="22" t="s">
        <v>29</v>
      </c>
      <c r="E513" s="22" t="s">
        <v>104</v>
      </c>
      <c r="F513"/>
    </row>
    <row r="514" spans="1:6" x14ac:dyDescent="0.25">
      <c r="A514" s="13" t="str">
        <f>HYPERLINK("https://www.3gpp.org/DynaReport/36579-2.htm","36.579-2")</f>
        <v>36.579-2</v>
      </c>
      <c r="B514" s="22" t="s">
        <v>41</v>
      </c>
      <c r="C514" s="22" t="s">
        <v>114</v>
      </c>
      <c r="D514" s="22" t="s">
        <v>29</v>
      </c>
      <c r="E514" s="22" t="s">
        <v>104</v>
      </c>
      <c r="F514"/>
    </row>
    <row r="515" spans="1:6" x14ac:dyDescent="0.25">
      <c r="A515" s="13" t="str">
        <f>HYPERLINK("https://www.3gpp.org/DynaReport/36579-4.htm","36.579-4")</f>
        <v>36.579-4</v>
      </c>
      <c r="B515" s="22" t="s">
        <v>39</v>
      </c>
      <c r="C515" s="22" t="s">
        <v>107</v>
      </c>
      <c r="D515" s="22" t="s">
        <v>29</v>
      </c>
      <c r="E515" s="22" t="s">
        <v>104</v>
      </c>
      <c r="F515"/>
    </row>
    <row r="516" spans="1:6" x14ac:dyDescent="0.25">
      <c r="A516" s="13" t="str">
        <f>HYPERLINK("https://www.3gpp.org/DynaReport/36579-4.htm","36.579-4")</f>
        <v>36.579-4</v>
      </c>
      <c r="B516" s="22" t="s">
        <v>41</v>
      </c>
      <c r="C516" s="22" t="s">
        <v>114</v>
      </c>
      <c r="D516" s="22" t="s">
        <v>29</v>
      </c>
      <c r="E516" s="22" t="s">
        <v>104</v>
      </c>
      <c r="F516"/>
    </row>
    <row r="517" spans="1:6" x14ac:dyDescent="0.25">
      <c r="A517" s="13" t="str">
        <f>HYPERLINK("https://www.3gpp.org/DynaReport/36579-5.htm","36.579-5")</f>
        <v>36.579-5</v>
      </c>
      <c r="B517" s="22" t="s">
        <v>31</v>
      </c>
      <c r="C517" s="22" t="s">
        <v>43</v>
      </c>
      <c r="D517" s="22" t="s">
        <v>29</v>
      </c>
      <c r="E517" s="22" t="s">
        <v>104</v>
      </c>
      <c r="F517"/>
    </row>
    <row r="518" spans="1:6" x14ac:dyDescent="0.25">
      <c r="A518" s="13" t="str">
        <f>HYPERLINK("https://www.3gpp.org/DynaReport/36579-6.htm","36.579-6")</f>
        <v>36.579-6</v>
      </c>
      <c r="B518" s="22" t="s">
        <v>39</v>
      </c>
      <c r="C518" s="22" t="s">
        <v>91</v>
      </c>
      <c r="D518" s="22" t="s">
        <v>29</v>
      </c>
      <c r="E518" s="22" t="s">
        <v>104</v>
      </c>
      <c r="F518"/>
    </row>
    <row r="519" spans="1:6" x14ac:dyDescent="0.25">
      <c r="A519" s="13" t="str">
        <f>HYPERLINK("https://www.3gpp.org/DynaReport/36579-6.htm","36.579-6")</f>
        <v>36.579-6</v>
      </c>
      <c r="B519" s="22" t="s">
        <v>41</v>
      </c>
      <c r="C519" s="22" t="s">
        <v>114</v>
      </c>
      <c r="D519" s="22" t="s">
        <v>29</v>
      </c>
      <c r="E519" s="22" t="s">
        <v>104</v>
      </c>
      <c r="F519"/>
    </row>
    <row r="520" spans="1:6" x14ac:dyDescent="0.25">
      <c r="A520" s="13" t="str">
        <f>HYPERLINK("https://www.3gpp.org/DynaReport/36579-7.htm","36.579-7")</f>
        <v>36.579-7</v>
      </c>
      <c r="B520" s="22" t="s">
        <v>39</v>
      </c>
      <c r="C520" s="22" t="s">
        <v>107</v>
      </c>
      <c r="D520" s="22" t="s">
        <v>29</v>
      </c>
      <c r="E520" s="22" t="s">
        <v>104</v>
      </c>
      <c r="F520"/>
    </row>
    <row r="521" spans="1:6" x14ac:dyDescent="0.25">
      <c r="A521" s="13" t="str">
        <f>HYPERLINK("https://www.3gpp.org/DynaReport/36904.htm","36.904")</f>
        <v>36.904</v>
      </c>
      <c r="B521" s="22" t="s">
        <v>19</v>
      </c>
      <c r="C521" s="22" t="s">
        <v>54</v>
      </c>
      <c r="D521" s="22" t="s">
        <v>29</v>
      </c>
      <c r="E521" s="22" t="s">
        <v>104</v>
      </c>
      <c r="F521"/>
    </row>
    <row r="522" spans="1:6" x14ac:dyDescent="0.25">
      <c r="A522" s="13" t="str">
        <f>HYPERLINK("https://www.3gpp.org/DynaReport/36905.htm","36.905")</f>
        <v>36.905</v>
      </c>
      <c r="B522" s="22" t="s">
        <v>19</v>
      </c>
      <c r="C522" s="22" t="s">
        <v>54</v>
      </c>
      <c r="D522" s="22" t="s">
        <v>29</v>
      </c>
      <c r="E522" s="22" t="s">
        <v>104</v>
      </c>
      <c r="F522"/>
    </row>
    <row r="523" spans="1:6" x14ac:dyDescent="0.25">
      <c r="A523" s="13" t="str">
        <f>HYPERLINK("https://www.3gpp.org/DynaReport/37104.htm","37.104")</f>
        <v>37.104</v>
      </c>
      <c r="B523" s="22" t="s">
        <v>41</v>
      </c>
      <c r="C523" s="22" t="s">
        <v>62</v>
      </c>
      <c r="D523" s="22" t="s">
        <v>29</v>
      </c>
      <c r="E523" s="22" t="s">
        <v>32</v>
      </c>
      <c r="F523"/>
    </row>
    <row r="524" spans="1:6" x14ac:dyDescent="0.25">
      <c r="A524" s="13" t="str">
        <f>HYPERLINK("https://www.3gpp.org/DynaReport/37104.htm","37.104")</f>
        <v>37.104</v>
      </c>
      <c r="B524" s="22" t="s">
        <v>31</v>
      </c>
      <c r="C524" s="22" t="s">
        <v>58</v>
      </c>
      <c r="D524" s="22" t="s">
        <v>29</v>
      </c>
      <c r="E524" s="22" t="s">
        <v>32</v>
      </c>
      <c r="F524"/>
    </row>
    <row r="525" spans="1:6" x14ac:dyDescent="0.25">
      <c r="A525" s="13" t="str">
        <f>HYPERLINK("https://www.3gpp.org/DynaReport/37104.htm","37.104")</f>
        <v>37.104</v>
      </c>
      <c r="B525" s="22" t="s">
        <v>19</v>
      </c>
      <c r="C525" s="22" t="s">
        <v>52</v>
      </c>
      <c r="D525" s="22" t="s">
        <v>29</v>
      </c>
      <c r="E525" s="22" t="s">
        <v>32</v>
      </c>
      <c r="F525"/>
    </row>
    <row r="526" spans="1:6" x14ac:dyDescent="0.25">
      <c r="A526" s="13" t="str">
        <f>HYPERLINK("https://www.3gpp.org/DynaReport/37105.htm","37.105")</f>
        <v>37.105</v>
      </c>
      <c r="B526" s="22" t="s">
        <v>39</v>
      </c>
      <c r="C526" s="22" t="s">
        <v>109</v>
      </c>
      <c r="D526" s="22" t="s">
        <v>29</v>
      </c>
      <c r="E526" s="22" t="s">
        <v>32</v>
      </c>
      <c r="F526"/>
    </row>
    <row r="527" spans="1:6" x14ac:dyDescent="0.25">
      <c r="A527" s="13" t="str">
        <f>HYPERLINK("https://www.3gpp.org/DynaReport/37105.htm","37.105")</f>
        <v>37.105</v>
      </c>
      <c r="B527" s="22" t="s">
        <v>41</v>
      </c>
      <c r="C527" s="22" t="s">
        <v>83</v>
      </c>
      <c r="D527" s="22" t="s">
        <v>29</v>
      </c>
      <c r="E527" s="22" t="s">
        <v>32</v>
      </c>
      <c r="F527"/>
    </row>
    <row r="528" spans="1:6" x14ac:dyDescent="0.25">
      <c r="A528" s="13" t="str">
        <f>HYPERLINK("https://www.3gpp.org/DynaReport/37105.htm","37.105")</f>
        <v>37.105</v>
      </c>
      <c r="B528" s="22" t="s">
        <v>31</v>
      </c>
      <c r="C528" s="22" t="s">
        <v>64</v>
      </c>
      <c r="D528" s="22" t="s">
        <v>29</v>
      </c>
      <c r="E528" s="22" t="s">
        <v>32</v>
      </c>
      <c r="F528"/>
    </row>
    <row r="529" spans="1:6" x14ac:dyDescent="0.25">
      <c r="A529" s="13" t="str">
        <f>HYPERLINK("https://www.3gpp.org/DynaReport/37105.htm","37.105")</f>
        <v>37.105</v>
      </c>
      <c r="B529" s="22" t="s">
        <v>19</v>
      </c>
      <c r="C529" s="22" t="s">
        <v>52</v>
      </c>
      <c r="D529" s="22" t="s">
        <v>29</v>
      </c>
      <c r="E529" s="22" t="s">
        <v>32</v>
      </c>
      <c r="F529"/>
    </row>
    <row r="530" spans="1:6" x14ac:dyDescent="0.25">
      <c r="A530" s="13" t="str">
        <f>HYPERLINK("https://www.3gpp.org/DynaReport/37113.htm","37.113")</f>
        <v>37.113</v>
      </c>
      <c r="B530" s="22" t="s">
        <v>39</v>
      </c>
      <c r="C530" s="22" t="s">
        <v>115</v>
      </c>
      <c r="D530" s="22" t="s">
        <v>29</v>
      </c>
      <c r="E530" s="22" t="s">
        <v>32</v>
      </c>
      <c r="F530"/>
    </row>
    <row r="531" spans="1:6" x14ac:dyDescent="0.25">
      <c r="A531" s="13" t="str">
        <f>HYPERLINK("https://www.3gpp.org/DynaReport/37113.htm","37.113")</f>
        <v>37.113</v>
      </c>
      <c r="B531" s="22" t="s">
        <v>41</v>
      </c>
      <c r="C531" s="22" t="s">
        <v>80</v>
      </c>
      <c r="D531" s="22" t="s">
        <v>29</v>
      </c>
      <c r="E531" s="22" t="s">
        <v>32</v>
      </c>
      <c r="F531"/>
    </row>
    <row r="532" spans="1:6" x14ac:dyDescent="0.25">
      <c r="A532" s="13" t="str">
        <f>HYPERLINK("https://www.3gpp.org/DynaReport/37113.htm","37.113")</f>
        <v>37.113</v>
      </c>
      <c r="B532" s="22" t="s">
        <v>31</v>
      </c>
      <c r="C532" s="22" t="s">
        <v>43</v>
      </c>
      <c r="D532" s="22" t="s">
        <v>29</v>
      </c>
      <c r="E532" s="22" t="s">
        <v>32</v>
      </c>
      <c r="F532"/>
    </row>
    <row r="533" spans="1:6" x14ac:dyDescent="0.25">
      <c r="A533" s="13" t="str">
        <f>HYPERLINK("https://www.3gpp.org/DynaReport/37114.htm","37.114")</f>
        <v>37.114</v>
      </c>
      <c r="B533" s="22" t="s">
        <v>39</v>
      </c>
      <c r="C533" s="22" t="s">
        <v>89</v>
      </c>
      <c r="D533" s="22" t="s">
        <v>29</v>
      </c>
      <c r="E533" s="22" t="s">
        <v>32</v>
      </c>
      <c r="F533"/>
    </row>
    <row r="534" spans="1:6" x14ac:dyDescent="0.25">
      <c r="A534" s="13" t="str">
        <f>HYPERLINK("https://www.3gpp.org/DynaReport/37114.htm","37.114")</f>
        <v>37.114</v>
      </c>
      <c r="B534" s="22" t="s">
        <v>41</v>
      </c>
      <c r="C534" s="22" t="s">
        <v>42</v>
      </c>
      <c r="D534" s="22" t="s">
        <v>29</v>
      </c>
      <c r="E534" s="22" t="s">
        <v>32</v>
      </c>
      <c r="F534"/>
    </row>
    <row r="535" spans="1:6" x14ac:dyDescent="0.25">
      <c r="A535" s="13" t="str">
        <f>HYPERLINK("https://www.3gpp.org/DynaReport/37114.htm","37.114")</f>
        <v>37.114</v>
      </c>
      <c r="B535" s="22" t="s">
        <v>31</v>
      </c>
      <c r="C535" s="22" t="s">
        <v>43</v>
      </c>
      <c r="D535" s="22" t="s">
        <v>29</v>
      </c>
      <c r="E535" s="22" t="s">
        <v>32</v>
      </c>
      <c r="F535"/>
    </row>
    <row r="536" spans="1:6" x14ac:dyDescent="0.25">
      <c r="A536" s="13" t="str">
        <f>HYPERLINK("https://www.3gpp.org/DynaReport/37141.htm","37.141")</f>
        <v>37.141</v>
      </c>
      <c r="B536" s="22" t="s">
        <v>41</v>
      </c>
      <c r="C536" s="22" t="s">
        <v>116</v>
      </c>
      <c r="D536" s="22" t="s">
        <v>29</v>
      </c>
      <c r="E536" s="22" t="s">
        <v>32</v>
      </c>
      <c r="F536"/>
    </row>
    <row r="537" spans="1:6" x14ac:dyDescent="0.25">
      <c r="A537" s="13" t="str">
        <f>HYPERLINK("https://www.3gpp.org/DynaReport/37141.htm","37.141")</f>
        <v>37.141</v>
      </c>
      <c r="B537" s="22" t="s">
        <v>31</v>
      </c>
      <c r="C537" s="22" t="s">
        <v>51</v>
      </c>
      <c r="D537" s="22" t="s">
        <v>29</v>
      </c>
      <c r="E537" s="22" t="s">
        <v>32</v>
      </c>
      <c r="F537"/>
    </row>
    <row r="538" spans="1:6" x14ac:dyDescent="0.25">
      <c r="A538" s="13" t="str">
        <f>HYPERLINK("https://www.3gpp.org/DynaReport/37141.htm","37.141")</f>
        <v>37.141</v>
      </c>
      <c r="B538" s="22" t="s">
        <v>19</v>
      </c>
      <c r="C538" s="22" t="s">
        <v>52</v>
      </c>
      <c r="D538" s="22" t="s">
        <v>29</v>
      </c>
      <c r="E538" s="22" t="s">
        <v>32</v>
      </c>
      <c r="F538"/>
    </row>
    <row r="539" spans="1:6" x14ac:dyDescent="0.25">
      <c r="A539" s="13" t="str">
        <f>HYPERLINK("https://www.3gpp.org/DynaReport/37145-1.htm","37.145-1")</f>
        <v>37.145-1</v>
      </c>
      <c r="B539" s="22" t="s">
        <v>41</v>
      </c>
      <c r="C539" s="22" t="s">
        <v>74</v>
      </c>
      <c r="D539" s="22" t="s">
        <v>29</v>
      </c>
      <c r="E539" s="22" t="s">
        <v>32</v>
      </c>
      <c r="F539"/>
    </row>
    <row r="540" spans="1:6" x14ac:dyDescent="0.25">
      <c r="A540" s="13" t="str">
        <f>HYPERLINK("https://www.3gpp.org/DynaReport/37145-1.htm","37.145-1")</f>
        <v>37.145-1</v>
      </c>
      <c r="B540" s="22" t="s">
        <v>31</v>
      </c>
      <c r="C540" s="22" t="s">
        <v>64</v>
      </c>
      <c r="D540" s="22" t="s">
        <v>29</v>
      </c>
      <c r="E540" s="22" t="s">
        <v>32</v>
      </c>
      <c r="F540"/>
    </row>
    <row r="541" spans="1:6" x14ac:dyDescent="0.25">
      <c r="A541" s="13" t="str">
        <f>HYPERLINK("https://www.3gpp.org/DynaReport/37145-1.htm","37.145-1")</f>
        <v>37.145-1</v>
      </c>
      <c r="B541" s="22" t="s">
        <v>19</v>
      </c>
      <c r="C541" s="22" t="s">
        <v>52</v>
      </c>
      <c r="D541" s="22" t="s">
        <v>29</v>
      </c>
      <c r="E541" s="22" t="s">
        <v>32</v>
      </c>
      <c r="F541"/>
    </row>
    <row r="542" spans="1:6" x14ac:dyDescent="0.25">
      <c r="A542" s="13" t="str">
        <f>HYPERLINK("https://www.3gpp.org/DynaReport/37145-2.htm","37.145-2")</f>
        <v>37.145-2</v>
      </c>
      <c r="B542" s="22" t="s">
        <v>41</v>
      </c>
      <c r="C542" s="22" t="s">
        <v>83</v>
      </c>
      <c r="D542" s="22" t="s">
        <v>29</v>
      </c>
      <c r="E542" s="22" t="s">
        <v>32</v>
      </c>
      <c r="F542"/>
    </row>
    <row r="543" spans="1:6" x14ac:dyDescent="0.25">
      <c r="A543" s="13" t="str">
        <f>HYPERLINK("https://www.3gpp.org/DynaReport/37145-2.htm","37.145-2")</f>
        <v>37.145-2</v>
      </c>
      <c r="B543" s="22" t="s">
        <v>31</v>
      </c>
      <c r="C543" s="22" t="s">
        <v>64</v>
      </c>
      <c r="D543" s="22" t="s">
        <v>29</v>
      </c>
      <c r="E543" s="22" t="s">
        <v>32</v>
      </c>
      <c r="F543"/>
    </row>
    <row r="544" spans="1:6" x14ac:dyDescent="0.25">
      <c r="A544" s="13" t="str">
        <f>HYPERLINK("https://www.3gpp.org/DynaReport/37145-2.htm","37.145-2")</f>
        <v>37.145-2</v>
      </c>
      <c r="B544" s="22" t="s">
        <v>19</v>
      </c>
      <c r="C544" s="22" t="s">
        <v>52</v>
      </c>
      <c r="D544" s="22" t="s">
        <v>29</v>
      </c>
      <c r="E544" s="22" t="s">
        <v>32</v>
      </c>
      <c r="F544"/>
    </row>
    <row r="545" spans="1:6" x14ac:dyDescent="0.25">
      <c r="A545" s="13" t="str">
        <f>HYPERLINK("https://www.3gpp.org/DynaReport/37213.htm","37.213")</f>
        <v>37.213</v>
      </c>
      <c r="B545" s="22" t="s">
        <v>41</v>
      </c>
      <c r="C545" s="22" t="s">
        <v>74</v>
      </c>
      <c r="D545" s="22" t="s">
        <v>29</v>
      </c>
      <c r="E545" s="22" t="s">
        <v>110</v>
      </c>
      <c r="F545"/>
    </row>
    <row r="546" spans="1:6" x14ac:dyDescent="0.25">
      <c r="A546" s="13" t="str">
        <f>HYPERLINK("https://www.3gpp.org/DynaReport/37213.htm","37.213")</f>
        <v>37.213</v>
      </c>
      <c r="B546" s="22" t="s">
        <v>31</v>
      </c>
      <c r="C546" s="22" t="s">
        <v>57</v>
      </c>
      <c r="D546" s="22" t="s">
        <v>29</v>
      </c>
      <c r="E546" s="22" t="s">
        <v>110</v>
      </c>
      <c r="F546"/>
    </row>
    <row r="547" spans="1:6" x14ac:dyDescent="0.25">
      <c r="A547" s="13" t="str">
        <f>HYPERLINK("https://www.3gpp.org/DynaReport/37320.htm","37.320")</f>
        <v>37.320</v>
      </c>
      <c r="B547" s="22" t="s">
        <v>31</v>
      </c>
      <c r="C547" s="22" t="s">
        <v>78</v>
      </c>
      <c r="D547" s="22" t="s">
        <v>29</v>
      </c>
      <c r="E547" s="22" t="s">
        <v>33</v>
      </c>
      <c r="F547"/>
    </row>
    <row r="548" spans="1:6" x14ac:dyDescent="0.25">
      <c r="A548" s="13" t="str">
        <f>HYPERLINK("https://www.3gpp.org/DynaReport/37340.htm","37.340")</f>
        <v>37.340</v>
      </c>
      <c r="B548" s="22" t="s">
        <v>31</v>
      </c>
      <c r="C548" s="22" t="s">
        <v>82</v>
      </c>
      <c r="D548" s="22" t="s">
        <v>29</v>
      </c>
      <c r="E548" s="22" t="s">
        <v>33</v>
      </c>
      <c r="F548"/>
    </row>
    <row r="549" spans="1:6" x14ac:dyDescent="0.25">
      <c r="A549" s="13" t="str">
        <f>HYPERLINK("https://www.3gpp.org/DynaReport/37355.htm","37.355")</f>
        <v>37.355</v>
      </c>
      <c r="B549" s="22" t="s">
        <v>41</v>
      </c>
      <c r="C549" s="22" t="s">
        <v>102</v>
      </c>
      <c r="D549" s="22" t="s">
        <v>29</v>
      </c>
      <c r="E549" s="22" t="s">
        <v>33</v>
      </c>
      <c r="F549"/>
    </row>
    <row r="550" spans="1:6" x14ac:dyDescent="0.25">
      <c r="A550" s="13" t="str">
        <f>HYPERLINK("https://www.3gpp.org/DynaReport/37355.htm","37.355")</f>
        <v>37.355</v>
      </c>
      <c r="B550" s="22" t="s">
        <v>31</v>
      </c>
      <c r="C550" s="22" t="s">
        <v>82</v>
      </c>
      <c r="D550" s="22" t="s">
        <v>29</v>
      </c>
      <c r="E550" s="22" t="s">
        <v>33</v>
      </c>
      <c r="F550"/>
    </row>
    <row r="551" spans="1:6" x14ac:dyDescent="0.25">
      <c r="A551" s="13" t="str">
        <f>HYPERLINK("https://www.3gpp.org/DynaReport/37473.htm","37.473")</f>
        <v>37.473</v>
      </c>
      <c r="B551" s="22" t="s">
        <v>31</v>
      </c>
      <c r="C551" s="22" t="s">
        <v>76</v>
      </c>
      <c r="D551" s="22" t="s">
        <v>29</v>
      </c>
      <c r="E551" s="22" t="s">
        <v>98</v>
      </c>
      <c r="F551"/>
    </row>
    <row r="552" spans="1:6" x14ac:dyDescent="0.25">
      <c r="A552" s="13" t="str">
        <f>HYPERLINK("https://www.3gpp.org/DynaReport/37483.htm","37.483")</f>
        <v>37.483</v>
      </c>
      <c r="B552" s="22" t="s">
        <v>31</v>
      </c>
      <c r="C552" s="22" t="s">
        <v>82</v>
      </c>
      <c r="D552" s="22" t="s">
        <v>29</v>
      </c>
      <c r="E552" s="22" t="s">
        <v>98</v>
      </c>
      <c r="F552"/>
    </row>
    <row r="553" spans="1:6" x14ac:dyDescent="0.25">
      <c r="A553" s="13" t="str">
        <f>HYPERLINK("https://www.3gpp.org/DynaReport/37571-1.htm","37.571-1")</f>
        <v>37.571-1</v>
      </c>
      <c r="B553" s="22" t="s">
        <v>41</v>
      </c>
      <c r="C553" s="22" t="s">
        <v>62</v>
      </c>
      <c r="D553" s="22" t="s">
        <v>29</v>
      </c>
      <c r="E553" s="22" t="s">
        <v>104</v>
      </c>
      <c r="F553"/>
    </row>
    <row r="554" spans="1:6" x14ac:dyDescent="0.25">
      <c r="A554" s="13" t="str">
        <f>HYPERLINK("https://www.3gpp.org/DynaReport/37571-1.htm","37.571-1")</f>
        <v>37.571-1</v>
      </c>
      <c r="B554" s="22" t="s">
        <v>31</v>
      </c>
      <c r="C554" s="22" t="s">
        <v>101</v>
      </c>
      <c r="D554" s="22" t="s">
        <v>29</v>
      </c>
      <c r="E554" s="22" t="s">
        <v>104</v>
      </c>
      <c r="F554"/>
    </row>
    <row r="555" spans="1:6" x14ac:dyDescent="0.25">
      <c r="A555" s="13" t="str">
        <f>HYPERLINK("https://www.3gpp.org/DynaReport/37571-2.htm","37.571-2")</f>
        <v>37.571-2</v>
      </c>
      <c r="B555" s="22" t="s">
        <v>41</v>
      </c>
      <c r="C555" s="22" t="s">
        <v>90</v>
      </c>
      <c r="D555" s="22" t="s">
        <v>29</v>
      </c>
      <c r="E555" s="22" t="s">
        <v>104</v>
      </c>
      <c r="F555"/>
    </row>
    <row r="556" spans="1:6" x14ac:dyDescent="0.25">
      <c r="A556" s="13" t="str">
        <f>HYPERLINK("https://www.3gpp.org/DynaReport/37571-2.htm","37.571-2")</f>
        <v>37.571-2</v>
      </c>
      <c r="B556" s="22" t="s">
        <v>31</v>
      </c>
      <c r="C556" s="22" t="s">
        <v>101</v>
      </c>
      <c r="D556" s="22" t="s">
        <v>29</v>
      </c>
      <c r="E556" s="22" t="s">
        <v>104</v>
      </c>
      <c r="F556"/>
    </row>
    <row r="557" spans="1:6" x14ac:dyDescent="0.25">
      <c r="A557" s="13" t="str">
        <f>HYPERLINK("https://www.3gpp.org/DynaReport/37571-3.htm","37.571-3")</f>
        <v>37.571-3</v>
      </c>
      <c r="B557" s="22" t="s">
        <v>31</v>
      </c>
      <c r="C557" s="22" t="s">
        <v>101</v>
      </c>
      <c r="D557" s="22" t="s">
        <v>29</v>
      </c>
      <c r="E557" s="22" t="s">
        <v>104</v>
      </c>
      <c r="F557"/>
    </row>
    <row r="558" spans="1:6" x14ac:dyDescent="0.25">
      <c r="A558" s="13" t="str">
        <f>HYPERLINK("https://www.3gpp.org/DynaReport/37571-4.htm","37.571-4")</f>
        <v>37.571-4</v>
      </c>
      <c r="B558" s="22" t="s">
        <v>31</v>
      </c>
      <c r="C558" s="22" t="s">
        <v>43</v>
      </c>
      <c r="D558" s="22" t="s">
        <v>29</v>
      </c>
      <c r="E558" s="22" t="s">
        <v>104</v>
      </c>
      <c r="F558"/>
    </row>
    <row r="559" spans="1:6" x14ac:dyDescent="0.25">
      <c r="A559" s="13" t="str">
        <f>HYPERLINK("https://www.3gpp.org/DynaReport/37890.htm","37.890")</f>
        <v>37.890</v>
      </c>
      <c r="B559" s="22" t="s">
        <v>19</v>
      </c>
      <c r="C559" s="22" t="s">
        <v>28</v>
      </c>
      <c r="D559" s="22" t="s">
        <v>29</v>
      </c>
      <c r="E559" s="22" t="s">
        <v>30</v>
      </c>
      <c r="F559"/>
    </row>
    <row r="560" spans="1:6" x14ac:dyDescent="0.25">
      <c r="A560" s="13" t="str">
        <f>HYPERLINK("https://www.3gpp.org/DynaReport/38101-1.htm","38.101-1")</f>
        <v>38.101-1</v>
      </c>
      <c r="B560" s="22" t="s">
        <v>39</v>
      </c>
      <c r="C560" s="22" t="s">
        <v>106</v>
      </c>
      <c r="D560" s="22" t="s">
        <v>29</v>
      </c>
      <c r="E560" s="22" t="s">
        <v>32</v>
      </c>
      <c r="F560"/>
    </row>
    <row r="561" spans="1:6" x14ac:dyDescent="0.25">
      <c r="A561" s="13" t="str">
        <f>HYPERLINK("https://www.3gpp.org/DynaReport/38101-1.htm","38.101-1")</f>
        <v>38.101-1</v>
      </c>
      <c r="B561" s="22" t="s">
        <v>41</v>
      </c>
      <c r="C561" s="22" t="s">
        <v>90</v>
      </c>
      <c r="D561" s="22" t="s">
        <v>29</v>
      </c>
      <c r="E561" s="22" t="s">
        <v>32</v>
      </c>
      <c r="F561"/>
    </row>
    <row r="562" spans="1:6" x14ac:dyDescent="0.25">
      <c r="A562" s="13" t="str">
        <f>HYPERLINK("https://www.3gpp.org/DynaReport/38101-1.htm","38.101-1")</f>
        <v>38.101-1</v>
      </c>
      <c r="B562" s="22" t="s">
        <v>31</v>
      </c>
      <c r="C562" s="22" t="s">
        <v>51</v>
      </c>
      <c r="D562" s="22" t="s">
        <v>29</v>
      </c>
      <c r="E562" s="22" t="s">
        <v>32</v>
      </c>
      <c r="F562"/>
    </row>
    <row r="563" spans="1:6" x14ac:dyDescent="0.25">
      <c r="A563" s="13" t="str">
        <f>HYPERLINK("https://www.3gpp.org/DynaReport/38101-1.htm","38.101-1")</f>
        <v>38.101-1</v>
      </c>
      <c r="B563" s="22" t="s">
        <v>19</v>
      </c>
      <c r="C563" s="22" t="s">
        <v>52</v>
      </c>
      <c r="D563" s="22" t="s">
        <v>29</v>
      </c>
      <c r="E563" s="22" t="s">
        <v>32</v>
      </c>
      <c r="F563"/>
    </row>
    <row r="564" spans="1:6" x14ac:dyDescent="0.25">
      <c r="A564" s="13" t="str">
        <f>HYPERLINK("https://www.3gpp.org/DynaReport/38101-2.htm","38.101-2")</f>
        <v>38.101-2</v>
      </c>
      <c r="B564" s="22" t="s">
        <v>39</v>
      </c>
      <c r="C564" s="22" t="s">
        <v>106</v>
      </c>
      <c r="D564" s="22" t="s">
        <v>29</v>
      </c>
      <c r="E564" s="22" t="s">
        <v>32</v>
      </c>
      <c r="F564"/>
    </row>
    <row r="565" spans="1:6" x14ac:dyDescent="0.25">
      <c r="A565" s="13" t="str">
        <f>HYPERLINK("https://www.3gpp.org/DynaReport/38101-2.htm","38.101-2")</f>
        <v>38.101-2</v>
      </c>
      <c r="B565" s="22" t="s">
        <v>41</v>
      </c>
      <c r="C565" s="22" t="s">
        <v>90</v>
      </c>
      <c r="D565" s="22" t="s">
        <v>29</v>
      </c>
      <c r="E565" s="22" t="s">
        <v>32</v>
      </c>
      <c r="F565"/>
    </row>
    <row r="566" spans="1:6" x14ac:dyDescent="0.25">
      <c r="A566" s="13" t="str">
        <f>HYPERLINK("https://www.3gpp.org/DynaReport/38101-2.htm","38.101-2")</f>
        <v>38.101-2</v>
      </c>
      <c r="B566" s="22" t="s">
        <v>31</v>
      </c>
      <c r="C566" s="22" t="s">
        <v>51</v>
      </c>
      <c r="D566" s="22" t="s">
        <v>29</v>
      </c>
      <c r="E566" s="22" t="s">
        <v>32</v>
      </c>
      <c r="F566"/>
    </row>
    <row r="567" spans="1:6" x14ac:dyDescent="0.25">
      <c r="A567" s="13" t="str">
        <f>HYPERLINK("https://www.3gpp.org/DynaReport/38101-2.htm","38.101-2")</f>
        <v>38.101-2</v>
      </c>
      <c r="B567" s="22" t="s">
        <v>19</v>
      </c>
      <c r="C567" s="22" t="s">
        <v>52</v>
      </c>
      <c r="D567" s="22" t="s">
        <v>29</v>
      </c>
      <c r="E567" s="22" t="s">
        <v>32</v>
      </c>
      <c r="F567"/>
    </row>
    <row r="568" spans="1:6" x14ac:dyDescent="0.25">
      <c r="A568" s="13" t="str">
        <f>HYPERLINK("https://www.3gpp.org/DynaReport/38101-3.htm","38.101-3")</f>
        <v>38.101-3</v>
      </c>
      <c r="B568" s="22" t="s">
        <v>39</v>
      </c>
      <c r="C568" s="22" t="s">
        <v>106</v>
      </c>
      <c r="D568" s="22" t="s">
        <v>29</v>
      </c>
      <c r="E568" s="22" t="s">
        <v>32</v>
      </c>
      <c r="F568"/>
    </row>
    <row r="569" spans="1:6" x14ac:dyDescent="0.25">
      <c r="A569" s="13" t="str">
        <f>HYPERLINK("https://www.3gpp.org/DynaReport/38101-3.htm","38.101-3")</f>
        <v>38.101-3</v>
      </c>
      <c r="B569" s="22" t="s">
        <v>41</v>
      </c>
      <c r="C569" s="22" t="s">
        <v>90</v>
      </c>
      <c r="D569" s="22" t="s">
        <v>29</v>
      </c>
      <c r="E569" s="22" t="s">
        <v>32</v>
      </c>
      <c r="F569"/>
    </row>
    <row r="570" spans="1:6" x14ac:dyDescent="0.25">
      <c r="A570" s="13" t="str">
        <f>HYPERLINK("https://www.3gpp.org/DynaReport/38101-3.htm","38.101-3")</f>
        <v>38.101-3</v>
      </c>
      <c r="B570" s="22" t="s">
        <v>31</v>
      </c>
      <c r="C570" s="22" t="s">
        <v>51</v>
      </c>
      <c r="D570" s="22" t="s">
        <v>29</v>
      </c>
      <c r="E570" s="22" t="s">
        <v>32</v>
      </c>
      <c r="F570"/>
    </row>
    <row r="571" spans="1:6" x14ac:dyDescent="0.25">
      <c r="A571" s="13" t="str">
        <f>HYPERLINK("https://www.3gpp.org/DynaReport/38101-3.htm","38.101-3")</f>
        <v>38.101-3</v>
      </c>
      <c r="B571" s="22" t="s">
        <v>19</v>
      </c>
      <c r="C571" s="22" t="s">
        <v>52</v>
      </c>
      <c r="D571" s="22" t="s">
        <v>29</v>
      </c>
      <c r="E571" s="22" t="s">
        <v>32</v>
      </c>
      <c r="F571"/>
    </row>
    <row r="572" spans="1:6" x14ac:dyDescent="0.25">
      <c r="A572" s="13" t="str">
        <f>HYPERLINK("https://www.3gpp.org/DynaReport/38101-4.htm","38.101-4")</f>
        <v>38.101-4</v>
      </c>
      <c r="B572" s="22" t="s">
        <v>39</v>
      </c>
      <c r="C572" s="22" t="s">
        <v>117</v>
      </c>
      <c r="D572" s="22" t="s">
        <v>29</v>
      </c>
      <c r="E572" s="22" t="s">
        <v>32</v>
      </c>
      <c r="F572"/>
    </row>
    <row r="573" spans="1:6" x14ac:dyDescent="0.25">
      <c r="A573" s="13" t="str">
        <f>HYPERLINK("https://www.3gpp.org/DynaReport/38101-4.htm","38.101-4")</f>
        <v>38.101-4</v>
      </c>
      <c r="B573" s="22" t="s">
        <v>41</v>
      </c>
      <c r="C573" s="22" t="s">
        <v>74</v>
      </c>
      <c r="D573" s="22" t="s">
        <v>29</v>
      </c>
      <c r="E573" s="22" t="s">
        <v>32</v>
      </c>
      <c r="F573"/>
    </row>
    <row r="574" spans="1:6" x14ac:dyDescent="0.25">
      <c r="A574" s="13" t="str">
        <f>HYPERLINK("https://www.3gpp.org/DynaReport/38101-4.htm","38.101-4")</f>
        <v>38.101-4</v>
      </c>
      <c r="B574" s="22" t="s">
        <v>31</v>
      </c>
      <c r="C574" s="22" t="s">
        <v>58</v>
      </c>
      <c r="D574" s="22" t="s">
        <v>29</v>
      </c>
      <c r="E574" s="22" t="s">
        <v>32</v>
      </c>
      <c r="F574"/>
    </row>
    <row r="575" spans="1:6" x14ac:dyDescent="0.25">
      <c r="A575" s="13" t="str">
        <f>HYPERLINK("https://www.3gpp.org/DynaReport/38101-5.htm","38.101-5")</f>
        <v>38.101-5</v>
      </c>
      <c r="B575" s="22" t="s">
        <v>31</v>
      </c>
      <c r="C575" s="22" t="s">
        <v>78</v>
      </c>
      <c r="D575" s="22" t="s">
        <v>29</v>
      </c>
      <c r="E575" s="22" t="s">
        <v>32</v>
      </c>
      <c r="F575"/>
    </row>
    <row r="576" spans="1:6" x14ac:dyDescent="0.25">
      <c r="A576" s="13" t="str">
        <f>HYPERLINK("https://www.3gpp.org/DynaReport/38101-5.htm","38.101-5")</f>
        <v>38.101-5</v>
      </c>
      <c r="B576" s="22" t="s">
        <v>19</v>
      </c>
      <c r="C576" s="22" t="s">
        <v>52</v>
      </c>
      <c r="D576" s="22" t="s">
        <v>29</v>
      </c>
      <c r="E576" s="22" t="s">
        <v>32</v>
      </c>
      <c r="F576"/>
    </row>
    <row r="577" spans="1:6" x14ac:dyDescent="0.25">
      <c r="A577" s="13" t="str">
        <f>HYPERLINK("https://www.3gpp.org/DynaReport/38104.htm","38.104")</f>
        <v>38.104</v>
      </c>
      <c r="B577" s="22" t="s">
        <v>41</v>
      </c>
      <c r="C577" s="22" t="s">
        <v>90</v>
      </c>
      <c r="D577" s="22" t="s">
        <v>29</v>
      </c>
      <c r="E577" s="22" t="s">
        <v>32</v>
      </c>
      <c r="F577"/>
    </row>
    <row r="578" spans="1:6" x14ac:dyDescent="0.25">
      <c r="A578" s="13" t="str">
        <f>HYPERLINK("https://www.3gpp.org/DynaReport/38104.htm","38.104")</f>
        <v>38.104</v>
      </c>
      <c r="B578" s="22" t="s">
        <v>31</v>
      </c>
      <c r="C578" s="22" t="s">
        <v>51</v>
      </c>
      <c r="D578" s="22" t="s">
        <v>29</v>
      </c>
      <c r="E578" s="22" t="s">
        <v>32</v>
      </c>
      <c r="F578"/>
    </row>
    <row r="579" spans="1:6" x14ac:dyDescent="0.25">
      <c r="A579" s="13" t="str">
        <f>HYPERLINK("https://www.3gpp.org/DynaReport/38104.htm","38.104")</f>
        <v>38.104</v>
      </c>
      <c r="B579" s="22" t="s">
        <v>19</v>
      </c>
      <c r="C579" s="22" t="s">
        <v>52</v>
      </c>
      <c r="D579" s="22" t="s">
        <v>29</v>
      </c>
      <c r="E579" s="22" t="s">
        <v>32</v>
      </c>
      <c r="F579"/>
    </row>
    <row r="580" spans="1:6" x14ac:dyDescent="0.25">
      <c r="A580" s="13" t="str">
        <f>HYPERLINK("https://www.3gpp.org/DynaReport/38106.htm","38.106")</f>
        <v>38.106</v>
      </c>
      <c r="B580" s="22" t="s">
        <v>31</v>
      </c>
      <c r="C580" s="22" t="s">
        <v>82</v>
      </c>
      <c r="D580" s="22" t="s">
        <v>29</v>
      </c>
      <c r="E580" s="22" t="s">
        <v>32</v>
      </c>
      <c r="F580"/>
    </row>
    <row r="581" spans="1:6" x14ac:dyDescent="0.25">
      <c r="A581" s="13" t="str">
        <f>HYPERLINK("https://www.3gpp.org/DynaReport/38106.htm","38.106")</f>
        <v>38.106</v>
      </c>
      <c r="B581" s="22" t="s">
        <v>19</v>
      </c>
      <c r="C581" s="22" t="s">
        <v>54</v>
      </c>
      <c r="D581" s="22" t="s">
        <v>29</v>
      </c>
      <c r="E581" s="22" t="s">
        <v>32</v>
      </c>
      <c r="F581"/>
    </row>
    <row r="582" spans="1:6" x14ac:dyDescent="0.25">
      <c r="A582" s="13" t="str">
        <f>HYPERLINK("https://www.3gpp.org/DynaReport/38108.htm","38.108")</f>
        <v>38.108</v>
      </c>
      <c r="B582" s="22" t="s">
        <v>31</v>
      </c>
      <c r="C582" s="22" t="s">
        <v>78</v>
      </c>
      <c r="D582" s="22" t="s">
        <v>29</v>
      </c>
      <c r="E582" s="22" t="s">
        <v>32</v>
      </c>
      <c r="F582"/>
    </row>
    <row r="583" spans="1:6" x14ac:dyDescent="0.25">
      <c r="A583" s="13" t="str">
        <f>HYPERLINK("https://www.3gpp.org/DynaReport/38113.htm","38.113")</f>
        <v>38.113</v>
      </c>
      <c r="B583" s="22" t="s">
        <v>39</v>
      </c>
      <c r="C583" s="22" t="s">
        <v>109</v>
      </c>
      <c r="D583" s="22" t="s">
        <v>29</v>
      </c>
      <c r="E583" s="22" t="s">
        <v>32</v>
      </c>
      <c r="F583"/>
    </row>
    <row r="584" spans="1:6" x14ac:dyDescent="0.25">
      <c r="A584" s="13" t="str">
        <f>HYPERLINK("https://www.3gpp.org/DynaReport/38113.htm","38.113")</f>
        <v>38.113</v>
      </c>
      <c r="B584" s="22" t="s">
        <v>41</v>
      </c>
      <c r="C584" s="22" t="s">
        <v>100</v>
      </c>
      <c r="D584" s="22" t="s">
        <v>29</v>
      </c>
      <c r="E584" s="22" t="s">
        <v>32</v>
      </c>
      <c r="F584"/>
    </row>
    <row r="585" spans="1:6" x14ac:dyDescent="0.25">
      <c r="A585" s="13" t="str">
        <f>HYPERLINK("https://www.3gpp.org/DynaReport/38113.htm","38.113")</f>
        <v>38.113</v>
      </c>
      <c r="B585" s="22" t="s">
        <v>31</v>
      </c>
      <c r="C585" s="22" t="s">
        <v>78</v>
      </c>
      <c r="D585" s="22" t="s">
        <v>29</v>
      </c>
      <c r="E585" s="22" t="s">
        <v>32</v>
      </c>
      <c r="F585"/>
    </row>
    <row r="586" spans="1:6" x14ac:dyDescent="0.25">
      <c r="A586" s="13" t="str">
        <f>HYPERLINK("https://www.3gpp.org/DynaReport/38115-1.htm","38.115-1")</f>
        <v>38.115-1</v>
      </c>
      <c r="B586" s="22" t="s">
        <v>31</v>
      </c>
      <c r="C586" s="22" t="s">
        <v>43</v>
      </c>
      <c r="D586" s="22" t="s">
        <v>29</v>
      </c>
      <c r="E586" s="22" t="s">
        <v>32</v>
      </c>
      <c r="F586"/>
    </row>
    <row r="587" spans="1:6" x14ac:dyDescent="0.25">
      <c r="A587" s="13" t="str">
        <f>HYPERLINK("https://www.3gpp.org/DynaReport/38115-1.htm","38.115-1")</f>
        <v>38.115-1</v>
      </c>
      <c r="B587" s="22" t="s">
        <v>19</v>
      </c>
      <c r="C587" s="22" t="s">
        <v>54</v>
      </c>
      <c r="D587" s="22" t="s">
        <v>29</v>
      </c>
      <c r="E587" s="22" t="s">
        <v>32</v>
      </c>
      <c r="F587"/>
    </row>
    <row r="588" spans="1:6" x14ac:dyDescent="0.25">
      <c r="A588" s="13" t="str">
        <f>HYPERLINK("https://www.3gpp.org/DynaReport/38115-2.htm","38.115-2")</f>
        <v>38.115-2</v>
      </c>
      <c r="B588" s="22" t="s">
        <v>31</v>
      </c>
      <c r="C588" s="22" t="s">
        <v>43</v>
      </c>
      <c r="D588" s="22" t="s">
        <v>29</v>
      </c>
      <c r="E588" s="22" t="s">
        <v>32</v>
      </c>
      <c r="F588"/>
    </row>
    <row r="589" spans="1:6" x14ac:dyDescent="0.25">
      <c r="A589" s="13" t="str">
        <f>HYPERLINK("https://www.3gpp.org/DynaReport/38133.htm","38.133")</f>
        <v>38.133</v>
      </c>
      <c r="B589" s="22" t="s">
        <v>39</v>
      </c>
      <c r="C589" s="22" t="s">
        <v>106</v>
      </c>
      <c r="D589" s="22" t="s">
        <v>29</v>
      </c>
      <c r="E589" s="22" t="s">
        <v>32</v>
      </c>
      <c r="F589"/>
    </row>
    <row r="590" spans="1:6" x14ac:dyDescent="0.25">
      <c r="A590" s="13" t="str">
        <f>HYPERLINK("https://www.3gpp.org/DynaReport/38133.htm","38.133")</f>
        <v>38.133</v>
      </c>
      <c r="B590" s="22" t="s">
        <v>41</v>
      </c>
      <c r="C590" s="22" t="s">
        <v>90</v>
      </c>
      <c r="D590" s="22" t="s">
        <v>29</v>
      </c>
      <c r="E590" s="22" t="s">
        <v>32</v>
      </c>
      <c r="F590"/>
    </row>
    <row r="591" spans="1:6" x14ac:dyDescent="0.25">
      <c r="A591" s="13" t="str">
        <f>HYPERLINK("https://www.3gpp.org/DynaReport/38133.htm","38.133")</f>
        <v>38.133</v>
      </c>
      <c r="B591" s="22" t="s">
        <v>31</v>
      </c>
      <c r="C591" s="22" t="s">
        <v>51</v>
      </c>
      <c r="D591" s="22" t="s">
        <v>29</v>
      </c>
      <c r="E591" s="22" t="s">
        <v>32</v>
      </c>
      <c r="F591"/>
    </row>
    <row r="592" spans="1:6" x14ac:dyDescent="0.25">
      <c r="A592" s="13" t="str">
        <f>HYPERLINK("https://www.3gpp.org/DynaReport/38133.htm","38.133")</f>
        <v>38.133</v>
      </c>
      <c r="B592" s="22" t="s">
        <v>19</v>
      </c>
      <c r="C592" s="22" t="s">
        <v>52</v>
      </c>
      <c r="D592" s="22" t="s">
        <v>29</v>
      </c>
      <c r="E592" s="22" t="s">
        <v>32</v>
      </c>
      <c r="F592"/>
    </row>
    <row r="593" spans="1:6" x14ac:dyDescent="0.25">
      <c r="A593" s="13" t="str">
        <f>HYPERLINK("https://www.3gpp.org/DynaReport/38141-1.htm","38.141-1")</f>
        <v>38.141-1</v>
      </c>
      <c r="B593" s="22" t="s">
        <v>41</v>
      </c>
      <c r="C593" s="22" t="s">
        <v>90</v>
      </c>
      <c r="D593" s="22" t="s">
        <v>29</v>
      </c>
      <c r="E593" s="22" t="s">
        <v>32</v>
      </c>
      <c r="F593"/>
    </row>
    <row r="594" spans="1:6" x14ac:dyDescent="0.25">
      <c r="A594" s="13" t="str">
        <f>HYPERLINK("https://www.3gpp.org/DynaReport/38141-1.htm","38.141-1")</f>
        <v>38.141-1</v>
      </c>
      <c r="B594" s="22" t="s">
        <v>31</v>
      </c>
      <c r="C594" s="22" t="s">
        <v>51</v>
      </c>
      <c r="D594" s="22" t="s">
        <v>29</v>
      </c>
      <c r="E594" s="22" t="s">
        <v>32</v>
      </c>
      <c r="F594"/>
    </row>
    <row r="595" spans="1:6" x14ac:dyDescent="0.25">
      <c r="A595" s="13" t="str">
        <f>HYPERLINK("https://www.3gpp.org/DynaReport/38141-1.htm","38.141-1")</f>
        <v>38.141-1</v>
      </c>
      <c r="B595" s="22" t="s">
        <v>19</v>
      </c>
      <c r="C595" s="22" t="s">
        <v>52</v>
      </c>
      <c r="D595" s="22" t="s">
        <v>29</v>
      </c>
      <c r="E595" s="22" t="s">
        <v>32</v>
      </c>
      <c r="F595"/>
    </row>
    <row r="596" spans="1:6" x14ac:dyDescent="0.25">
      <c r="A596" s="13" t="str">
        <f>HYPERLINK("https://www.3gpp.org/DynaReport/38141-2.htm","38.141-2")</f>
        <v>38.141-2</v>
      </c>
      <c r="B596" s="22" t="s">
        <v>39</v>
      </c>
      <c r="C596" s="22" t="s">
        <v>117</v>
      </c>
      <c r="D596" s="22" t="s">
        <v>29</v>
      </c>
      <c r="E596" s="22" t="s">
        <v>32</v>
      </c>
      <c r="F596"/>
    </row>
    <row r="597" spans="1:6" x14ac:dyDescent="0.25">
      <c r="A597" s="13" t="str">
        <f>HYPERLINK("https://www.3gpp.org/DynaReport/38141-2.htm","38.141-2")</f>
        <v>38.141-2</v>
      </c>
      <c r="B597" s="22" t="s">
        <v>41</v>
      </c>
      <c r="C597" s="22" t="s">
        <v>90</v>
      </c>
      <c r="D597" s="22" t="s">
        <v>29</v>
      </c>
      <c r="E597" s="22" t="s">
        <v>32</v>
      </c>
      <c r="F597"/>
    </row>
    <row r="598" spans="1:6" x14ac:dyDescent="0.25">
      <c r="A598" s="13" t="str">
        <f>HYPERLINK("https://www.3gpp.org/DynaReport/38141-2.htm","38.141-2")</f>
        <v>38.141-2</v>
      </c>
      <c r="B598" s="22" t="s">
        <v>31</v>
      </c>
      <c r="C598" s="22" t="s">
        <v>51</v>
      </c>
      <c r="D598" s="22" t="s">
        <v>29</v>
      </c>
      <c r="E598" s="22" t="s">
        <v>32</v>
      </c>
      <c r="F598"/>
    </row>
    <row r="599" spans="1:6" x14ac:dyDescent="0.25">
      <c r="A599" s="13" t="str">
        <f>HYPERLINK("https://www.3gpp.org/DynaReport/38141-2.htm","38.141-2")</f>
        <v>38.141-2</v>
      </c>
      <c r="B599" s="22" t="s">
        <v>19</v>
      </c>
      <c r="C599" s="22" t="s">
        <v>52</v>
      </c>
      <c r="D599" s="22" t="s">
        <v>29</v>
      </c>
      <c r="E599" s="22" t="s">
        <v>32</v>
      </c>
      <c r="F599"/>
    </row>
    <row r="600" spans="1:6" x14ac:dyDescent="0.25">
      <c r="A600" s="13" t="str">
        <f>HYPERLINK("https://www.3gpp.org/DynaReport/38161.htm","38.161")</f>
        <v>38.161</v>
      </c>
      <c r="B600" s="22" t="s">
        <v>31</v>
      </c>
      <c r="C600" s="22" t="s">
        <v>76</v>
      </c>
      <c r="D600" s="22" t="s">
        <v>29</v>
      </c>
      <c r="E600" s="22" t="s">
        <v>32</v>
      </c>
      <c r="F600"/>
    </row>
    <row r="601" spans="1:6" x14ac:dyDescent="0.25">
      <c r="A601" s="13" t="str">
        <f>HYPERLINK("https://www.3gpp.org/DynaReport/38174.htm","38.174")</f>
        <v>38.174</v>
      </c>
      <c r="B601" s="22" t="s">
        <v>31</v>
      </c>
      <c r="C601" s="22" t="s">
        <v>78</v>
      </c>
      <c r="D601" s="22" t="s">
        <v>29</v>
      </c>
      <c r="E601" s="22" t="s">
        <v>32</v>
      </c>
      <c r="F601"/>
    </row>
    <row r="602" spans="1:6" x14ac:dyDescent="0.25">
      <c r="A602" s="13" t="str">
        <f>HYPERLINK("https://www.3gpp.org/DynaReport/38174.htm","38.174")</f>
        <v>38.174</v>
      </c>
      <c r="B602" s="22" t="s">
        <v>19</v>
      </c>
      <c r="C602" s="22" t="s">
        <v>54</v>
      </c>
      <c r="D602" s="22" t="s">
        <v>29</v>
      </c>
      <c r="E602" s="22" t="s">
        <v>32</v>
      </c>
      <c r="F602"/>
    </row>
    <row r="603" spans="1:6" x14ac:dyDescent="0.25">
      <c r="A603" s="13" t="str">
        <f>HYPERLINK("https://www.3gpp.org/DynaReport/38175.htm","38.175")</f>
        <v>38.175</v>
      </c>
      <c r="B603" s="22" t="s">
        <v>41</v>
      </c>
      <c r="C603" s="22" t="s">
        <v>77</v>
      </c>
      <c r="D603" s="22" t="s">
        <v>29</v>
      </c>
      <c r="E603" s="22" t="s">
        <v>32</v>
      </c>
      <c r="F603"/>
    </row>
    <row r="604" spans="1:6" x14ac:dyDescent="0.25">
      <c r="A604" s="13" t="str">
        <f>HYPERLINK("https://www.3gpp.org/DynaReport/38175.htm","38.175")</f>
        <v>38.175</v>
      </c>
      <c r="B604" s="22" t="s">
        <v>31</v>
      </c>
      <c r="C604" s="22" t="s">
        <v>76</v>
      </c>
      <c r="D604" s="22" t="s">
        <v>29</v>
      </c>
      <c r="E604" s="22" t="s">
        <v>32</v>
      </c>
      <c r="F604"/>
    </row>
    <row r="605" spans="1:6" x14ac:dyDescent="0.25">
      <c r="A605" s="13" t="str">
        <f>HYPERLINK("https://www.3gpp.org/DynaReport/38176-1.htm","38.176-1")</f>
        <v>38.176-1</v>
      </c>
      <c r="B605" s="22" t="s">
        <v>41</v>
      </c>
      <c r="C605" s="22" t="s">
        <v>77</v>
      </c>
      <c r="D605" s="22" t="s">
        <v>29</v>
      </c>
      <c r="E605" s="22" t="s">
        <v>32</v>
      </c>
      <c r="F605"/>
    </row>
    <row r="606" spans="1:6" x14ac:dyDescent="0.25">
      <c r="A606" s="13" t="str">
        <f>HYPERLINK("https://www.3gpp.org/DynaReport/38176-1.htm","38.176-1")</f>
        <v>38.176-1</v>
      </c>
      <c r="B606" s="22" t="s">
        <v>31</v>
      </c>
      <c r="C606" s="22" t="s">
        <v>82</v>
      </c>
      <c r="D606" s="22" t="s">
        <v>29</v>
      </c>
      <c r="E606" s="22" t="s">
        <v>32</v>
      </c>
      <c r="F606"/>
    </row>
    <row r="607" spans="1:6" x14ac:dyDescent="0.25">
      <c r="A607" s="13" t="str">
        <f>HYPERLINK("https://www.3gpp.org/DynaReport/38176-1.htm","38.176-1")</f>
        <v>38.176-1</v>
      </c>
      <c r="B607" s="22" t="s">
        <v>19</v>
      </c>
      <c r="C607" s="22" t="s">
        <v>54</v>
      </c>
      <c r="D607" s="22" t="s">
        <v>29</v>
      </c>
      <c r="E607" s="22" t="s">
        <v>32</v>
      </c>
      <c r="F607"/>
    </row>
    <row r="608" spans="1:6" x14ac:dyDescent="0.25">
      <c r="A608" s="13" t="str">
        <f>HYPERLINK("https://www.3gpp.org/DynaReport/38176-2.htm","38.176-2")</f>
        <v>38.176-2</v>
      </c>
      <c r="B608" s="22" t="s">
        <v>41</v>
      </c>
      <c r="C608" s="22" t="s">
        <v>77</v>
      </c>
      <c r="D608" s="22" t="s">
        <v>29</v>
      </c>
      <c r="E608" s="22" t="s">
        <v>32</v>
      </c>
      <c r="F608"/>
    </row>
    <row r="609" spans="1:6" x14ac:dyDescent="0.25">
      <c r="A609" s="13" t="str">
        <f>HYPERLINK("https://www.3gpp.org/DynaReport/38176-2.htm","38.176-2")</f>
        <v>38.176-2</v>
      </c>
      <c r="B609" s="22" t="s">
        <v>31</v>
      </c>
      <c r="C609" s="22" t="s">
        <v>82</v>
      </c>
      <c r="D609" s="22" t="s">
        <v>29</v>
      </c>
      <c r="E609" s="22" t="s">
        <v>32</v>
      </c>
      <c r="F609"/>
    </row>
    <row r="610" spans="1:6" x14ac:dyDescent="0.25">
      <c r="A610" s="13" t="str">
        <f>HYPERLINK("https://www.3gpp.org/DynaReport/38176-2.htm","38.176-2")</f>
        <v>38.176-2</v>
      </c>
      <c r="B610" s="22" t="s">
        <v>19</v>
      </c>
      <c r="C610" s="22" t="s">
        <v>54</v>
      </c>
      <c r="D610" s="22" t="s">
        <v>29</v>
      </c>
      <c r="E610" s="22" t="s">
        <v>32</v>
      </c>
      <c r="F610"/>
    </row>
    <row r="611" spans="1:6" x14ac:dyDescent="0.25">
      <c r="A611" s="13" t="str">
        <f>HYPERLINK("https://www.3gpp.org/DynaReport/38181.htm","38.181")</f>
        <v>38.181</v>
      </c>
      <c r="B611" s="22" t="s">
        <v>31</v>
      </c>
      <c r="C611" s="22" t="s">
        <v>20</v>
      </c>
      <c r="D611" s="22" t="s">
        <v>29</v>
      </c>
      <c r="E611" s="22" t="s">
        <v>32</v>
      </c>
      <c r="F611"/>
    </row>
    <row r="612" spans="1:6" x14ac:dyDescent="0.25">
      <c r="A612" s="13" t="str">
        <f>HYPERLINK("https://www.3gpp.org/DynaReport/38181.htm","38.181")</f>
        <v>38.181</v>
      </c>
      <c r="B612" s="22" t="s">
        <v>31</v>
      </c>
      <c r="C612" s="22" t="s">
        <v>101</v>
      </c>
      <c r="D612" s="22" t="s">
        <v>29</v>
      </c>
      <c r="E612" s="22" t="s">
        <v>32</v>
      </c>
      <c r="F612"/>
    </row>
    <row r="613" spans="1:6" x14ac:dyDescent="0.25">
      <c r="A613" s="13" t="str">
        <f>HYPERLINK("https://www.3gpp.org/DynaReport/38212.htm","38.212")</f>
        <v>38.212</v>
      </c>
      <c r="B613" s="22" t="s">
        <v>41</v>
      </c>
      <c r="C613" s="22" t="s">
        <v>49</v>
      </c>
      <c r="D613" s="22" t="s">
        <v>29</v>
      </c>
      <c r="E613" s="22" t="s">
        <v>110</v>
      </c>
      <c r="F613"/>
    </row>
    <row r="614" spans="1:6" x14ac:dyDescent="0.25">
      <c r="A614" s="13" t="str">
        <f>HYPERLINK("https://www.3gpp.org/DynaReport/38212.htm","38.212")</f>
        <v>38.212</v>
      </c>
      <c r="B614" s="22" t="s">
        <v>31</v>
      </c>
      <c r="C614" s="22" t="s">
        <v>57</v>
      </c>
      <c r="D614" s="22" t="s">
        <v>29</v>
      </c>
      <c r="E614" s="22" t="s">
        <v>110</v>
      </c>
      <c r="F614"/>
    </row>
    <row r="615" spans="1:6" x14ac:dyDescent="0.25">
      <c r="A615" s="13" t="str">
        <f>HYPERLINK("https://www.3gpp.org/DynaReport/38213.htm","38.213")</f>
        <v>38.213</v>
      </c>
      <c r="B615" s="22" t="s">
        <v>41</v>
      </c>
      <c r="C615" s="22" t="s">
        <v>83</v>
      </c>
      <c r="D615" s="22" t="s">
        <v>29</v>
      </c>
      <c r="E615" s="22" t="s">
        <v>110</v>
      </c>
      <c r="F615"/>
    </row>
    <row r="616" spans="1:6" x14ac:dyDescent="0.25">
      <c r="A616" s="13" t="str">
        <f>HYPERLINK("https://www.3gpp.org/DynaReport/38213.htm","38.213")</f>
        <v>38.213</v>
      </c>
      <c r="B616" s="22" t="s">
        <v>31</v>
      </c>
      <c r="C616" s="22" t="s">
        <v>57</v>
      </c>
      <c r="D616" s="22" t="s">
        <v>29</v>
      </c>
      <c r="E616" s="22" t="s">
        <v>110</v>
      </c>
      <c r="F616"/>
    </row>
    <row r="617" spans="1:6" x14ac:dyDescent="0.25">
      <c r="A617" s="13" t="str">
        <f>HYPERLINK("https://www.3gpp.org/DynaReport/38214.htm","38.214")</f>
        <v>38.214</v>
      </c>
      <c r="B617" s="22" t="s">
        <v>41</v>
      </c>
      <c r="C617" s="22" t="s">
        <v>83</v>
      </c>
      <c r="D617" s="22" t="s">
        <v>29</v>
      </c>
      <c r="E617" s="22" t="s">
        <v>110</v>
      </c>
      <c r="F617"/>
    </row>
    <row r="618" spans="1:6" x14ac:dyDescent="0.25">
      <c r="A618" s="13" t="str">
        <f>HYPERLINK("https://www.3gpp.org/DynaReport/38214.htm","38.214")</f>
        <v>38.214</v>
      </c>
      <c r="B618" s="22" t="s">
        <v>31</v>
      </c>
      <c r="C618" s="22" t="s">
        <v>57</v>
      </c>
      <c r="D618" s="22" t="s">
        <v>29</v>
      </c>
      <c r="E618" s="22" t="s">
        <v>110</v>
      </c>
      <c r="F618"/>
    </row>
    <row r="619" spans="1:6" x14ac:dyDescent="0.25">
      <c r="A619" s="13" t="str">
        <f>HYPERLINK("https://www.3gpp.org/DynaReport/38215.htm","38.215")</f>
        <v>38.215</v>
      </c>
      <c r="B619" s="22" t="s">
        <v>41</v>
      </c>
      <c r="C619" s="22" t="s">
        <v>79</v>
      </c>
      <c r="D619" s="22" t="s">
        <v>29</v>
      </c>
      <c r="E619" s="22" t="s">
        <v>110</v>
      </c>
      <c r="F619"/>
    </row>
    <row r="620" spans="1:6" x14ac:dyDescent="0.25">
      <c r="A620" s="13" t="str">
        <f>HYPERLINK("https://www.3gpp.org/DynaReport/38215.htm","38.215")</f>
        <v>38.215</v>
      </c>
      <c r="B620" s="22" t="s">
        <v>31</v>
      </c>
      <c r="C620" s="22" t="s">
        <v>78</v>
      </c>
      <c r="D620" s="22" t="s">
        <v>29</v>
      </c>
      <c r="E620" s="22" t="s">
        <v>110</v>
      </c>
      <c r="F620"/>
    </row>
    <row r="621" spans="1:6" x14ac:dyDescent="0.25">
      <c r="A621" s="13" t="str">
        <f>HYPERLINK("https://www.3gpp.org/DynaReport/38300.htm","38.300")</f>
        <v>38.300</v>
      </c>
      <c r="B621" s="22" t="s">
        <v>39</v>
      </c>
      <c r="C621" s="22" t="s">
        <v>118</v>
      </c>
      <c r="D621" s="22" t="s">
        <v>29</v>
      </c>
      <c r="E621" s="22" t="s">
        <v>33</v>
      </c>
      <c r="F621"/>
    </row>
    <row r="622" spans="1:6" x14ac:dyDescent="0.25">
      <c r="A622" s="13" t="str">
        <f>HYPERLINK("https://www.3gpp.org/DynaReport/38300.htm","38.300")</f>
        <v>38.300</v>
      </c>
      <c r="B622" s="22" t="s">
        <v>41</v>
      </c>
      <c r="C622" s="22" t="s">
        <v>74</v>
      </c>
      <c r="D622" s="22" t="s">
        <v>29</v>
      </c>
      <c r="E622" s="22" t="s">
        <v>33</v>
      </c>
      <c r="F622"/>
    </row>
    <row r="623" spans="1:6" x14ac:dyDescent="0.25">
      <c r="A623" s="13" t="str">
        <f>HYPERLINK("https://www.3gpp.org/DynaReport/38300.htm","38.300")</f>
        <v>38.300</v>
      </c>
      <c r="B623" s="22" t="s">
        <v>31</v>
      </c>
      <c r="C623" s="22" t="s">
        <v>82</v>
      </c>
      <c r="D623" s="22" t="s">
        <v>29</v>
      </c>
      <c r="E623" s="22" t="s">
        <v>33</v>
      </c>
      <c r="F623"/>
    </row>
    <row r="624" spans="1:6" x14ac:dyDescent="0.25">
      <c r="A624" s="13" t="str">
        <f>HYPERLINK("https://www.3gpp.org/DynaReport/38304.htm","38.304")</f>
        <v>38.304</v>
      </c>
      <c r="B624" s="22" t="s">
        <v>41</v>
      </c>
      <c r="C624" s="22" t="s">
        <v>86</v>
      </c>
      <c r="D624" s="22" t="s">
        <v>29</v>
      </c>
      <c r="E624" s="22" t="s">
        <v>33</v>
      </c>
      <c r="F624"/>
    </row>
    <row r="625" spans="1:6" x14ac:dyDescent="0.25">
      <c r="A625" s="13" t="str">
        <f>HYPERLINK("https://www.3gpp.org/DynaReport/38304.htm","38.304")</f>
        <v>38.304</v>
      </c>
      <c r="B625" s="22" t="s">
        <v>31</v>
      </c>
      <c r="C625" s="22" t="s">
        <v>82</v>
      </c>
      <c r="D625" s="22" t="s">
        <v>29</v>
      </c>
      <c r="E625" s="22" t="s">
        <v>33</v>
      </c>
      <c r="F625"/>
    </row>
    <row r="626" spans="1:6" x14ac:dyDescent="0.25">
      <c r="A626" s="13" t="str">
        <f>HYPERLINK("https://www.3gpp.org/DynaReport/38305.htm","38.305")</f>
        <v>38.305</v>
      </c>
      <c r="B626" s="22" t="s">
        <v>31</v>
      </c>
      <c r="C626" s="22" t="s">
        <v>82</v>
      </c>
      <c r="D626" s="22" t="s">
        <v>29</v>
      </c>
      <c r="E626" s="22" t="s">
        <v>33</v>
      </c>
      <c r="F626"/>
    </row>
    <row r="627" spans="1:6" x14ac:dyDescent="0.25">
      <c r="A627" s="13" t="str">
        <f>HYPERLINK("https://www.3gpp.org/DynaReport/38306.htm","38.306")</f>
        <v>38.306</v>
      </c>
      <c r="B627" s="22" t="s">
        <v>39</v>
      </c>
      <c r="C627" s="22" t="s">
        <v>119</v>
      </c>
      <c r="D627" s="22" t="s">
        <v>29</v>
      </c>
      <c r="E627" s="22" t="s">
        <v>33</v>
      </c>
      <c r="F627"/>
    </row>
    <row r="628" spans="1:6" x14ac:dyDescent="0.25">
      <c r="A628" s="13" t="str">
        <f>HYPERLINK("https://www.3gpp.org/DynaReport/38306.htm","38.306")</f>
        <v>38.306</v>
      </c>
      <c r="B628" s="22" t="s">
        <v>41</v>
      </c>
      <c r="C628" s="22" t="s">
        <v>74</v>
      </c>
      <c r="D628" s="22" t="s">
        <v>29</v>
      </c>
      <c r="E628" s="22" t="s">
        <v>33</v>
      </c>
      <c r="F628"/>
    </row>
    <row r="629" spans="1:6" x14ac:dyDescent="0.25">
      <c r="A629" s="13" t="str">
        <f>HYPERLINK("https://www.3gpp.org/DynaReport/38306.htm","38.306")</f>
        <v>38.306</v>
      </c>
      <c r="B629" s="22" t="s">
        <v>31</v>
      </c>
      <c r="C629" s="22" t="s">
        <v>82</v>
      </c>
      <c r="D629" s="22" t="s">
        <v>29</v>
      </c>
      <c r="E629" s="22" t="s">
        <v>33</v>
      </c>
      <c r="F629"/>
    </row>
    <row r="630" spans="1:6" x14ac:dyDescent="0.25">
      <c r="A630" s="13" t="str">
        <f>HYPERLINK("https://www.3gpp.org/DynaReport/38307.htm","38.307")</f>
        <v>38.307</v>
      </c>
      <c r="B630" s="22" t="s">
        <v>39</v>
      </c>
      <c r="C630" s="22" t="s">
        <v>99</v>
      </c>
      <c r="D630" s="22" t="s">
        <v>29</v>
      </c>
      <c r="E630" s="22" t="s">
        <v>32</v>
      </c>
      <c r="F630"/>
    </row>
    <row r="631" spans="1:6" x14ac:dyDescent="0.25">
      <c r="A631" s="13" t="str">
        <f>HYPERLINK("https://www.3gpp.org/DynaReport/38307.htm","38.307")</f>
        <v>38.307</v>
      </c>
      <c r="B631" s="22" t="s">
        <v>41</v>
      </c>
      <c r="C631" s="22" t="s">
        <v>83</v>
      </c>
      <c r="D631" s="22" t="s">
        <v>29</v>
      </c>
      <c r="E631" s="22" t="s">
        <v>32</v>
      </c>
      <c r="F631"/>
    </row>
    <row r="632" spans="1:6" x14ac:dyDescent="0.25">
      <c r="A632" s="13" t="str">
        <f>HYPERLINK("https://www.3gpp.org/DynaReport/38307.htm","38.307")</f>
        <v>38.307</v>
      </c>
      <c r="B632" s="22" t="s">
        <v>31</v>
      </c>
      <c r="C632" s="22" t="s">
        <v>51</v>
      </c>
      <c r="D632" s="22" t="s">
        <v>29</v>
      </c>
      <c r="E632" s="22" t="s">
        <v>32</v>
      </c>
      <c r="F632"/>
    </row>
    <row r="633" spans="1:6" x14ac:dyDescent="0.25">
      <c r="A633" s="13" t="str">
        <f>HYPERLINK("https://www.3gpp.org/DynaReport/38321.htm","38.321")</f>
        <v>38.321</v>
      </c>
      <c r="B633" s="22" t="s">
        <v>31</v>
      </c>
      <c r="C633" s="22" t="s">
        <v>82</v>
      </c>
      <c r="D633" s="22" t="s">
        <v>29</v>
      </c>
      <c r="E633" s="22" t="s">
        <v>33</v>
      </c>
      <c r="F633"/>
    </row>
    <row r="634" spans="1:6" x14ac:dyDescent="0.25">
      <c r="A634" s="13" t="str">
        <f>HYPERLINK("https://www.3gpp.org/DynaReport/38323.htm","38.323")</f>
        <v>38.323</v>
      </c>
      <c r="B634" s="22" t="s">
        <v>31</v>
      </c>
      <c r="C634" s="22" t="s">
        <v>82</v>
      </c>
      <c r="D634" s="22" t="s">
        <v>29</v>
      </c>
      <c r="E634" s="22" t="s">
        <v>33</v>
      </c>
      <c r="F634"/>
    </row>
    <row r="635" spans="1:6" x14ac:dyDescent="0.25">
      <c r="A635" s="13" t="str">
        <f>HYPERLINK("https://www.3gpp.org/DynaReport/38331.htm","38.331")</f>
        <v>38.331</v>
      </c>
      <c r="B635" s="22" t="s">
        <v>39</v>
      </c>
      <c r="C635" s="22" t="s">
        <v>106</v>
      </c>
      <c r="D635" s="22" t="s">
        <v>29</v>
      </c>
      <c r="E635" s="22" t="s">
        <v>33</v>
      </c>
      <c r="F635"/>
    </row>
    <row r="636" spans="1:6" x14ac:dyDescent="0.25">
      <c r="A636" s="13" t="str">
        <f>HYPERLINK("https://www.3gpp.org/DynaReport/38331.htm","38.331")</f>
        <v>38.331</v>
      </c>
      <c r="B636" s="22" t="s">
        <v>41</v>
      </c>
      <c r="C636" s="22" t="s">
        <v>74</v>
      </c>
      <c r="D636" s="22" t="s">
        <v>29</v>
      </c>
      <c r="E636" s="22" t="s">
        <v>33</v>
      </c>
      <c r="F636"/>
    </row>
    <row r="637" spans="1:6" x14ac:dyDescent="0.25">
      <c r="A637" s="13" t="str">
        <f>HYPERLINK("https://www.3gpp.org/DynaReport/38331.htm","38.331")</f>
        <v>38.331</v>
      </c>
      <c r="B637" s="22" t="s">
        <v>31</v>
      </c>
      <c r="C637" s="22" t="s">
        <v>82</v>
      </c>
      <c r="D637" s="22" t="s">
        <v>29</v>
      </c>
      <c r="E637" s="22" t="s">
        <v>33</v>
      </c>
      <c r="F637"/>
    </row>
    <row r="638" spans="1:6" x14ac:dyDescent="0.25">
      <c r="A638" s="13" t="str">
        <f>HYPERLINK("https://www.3gpp.org/DynaReport/38340.htm","38.340")</f>
        <v>38.340</v>
      </c>
      <c r="B638" s="22" t="s">
        <v>31</v>
      </c>
      <c r="C638" s="22" t="s">
        <v>82</v>
      </c>
      <c r="D638" s="22" t="s">
        <v>29</v>
      </c>
      <c r="E638" s="22" t="s">
        <v>33</v>
      </c>
      <c r="F638"/>
    </row>
    <row r="639" spans="1:6" x14ac:dyDescent="0.25">
      <c r="A639" s="13" t="str">
        <f>HYPERLINK("https://www.3gpp.org/DynaReport/38351.htm","38.351")</f>
        <v>38.351</v>
      </c>
      <c r="B639" s="22" t="s">
        <v>31</v>
      </c>
      <c r="C639" s="22" t="s">
        <v>82</v>
      </c>
      <c r="D639" s="22" t="s">
        <v>29</v>
      </c>
      <c r="E639" s="22" t="s">
        <v>33</v>
      </c>
      <c r="F639"/>
    </row>
    <row r="640" spans="1:6" x14ac:dyDescent="0.25">
      <c r="A640" s="13" t="str">
        <f>HYPERLINK("https://www.3gpp.org/DynaReport/38401.htm","38.401")</f>
        <v>38.401</v>
      </c>
      <c r="B640" s="22" t="s">
        <v>31</v>
      </c>
      <c r="C640" s="22" t="s">
        <v>82</v>
      </c>
      <c r="D640" s="22" t="s">
        <v>29</v>
      </c>
      <c r="E640" s="22" t="s">
        <v>98</v>
      </c>
      <c r="F640"/>
    </row>
    <row r="641" spans="1:6" x14ac:dyDescent="0.25">
      <c r="A641" s="13" t="str">
        <f>HYPERLINK("https://www.3gpp.org/DynaReport/38413.htm","38.413")</f>
        <v>38.413</v>
      </c>
      <c r="B641" s="22" t="s">
        <v>41</v>
      </c>
      <c r="C641" s="22" t="s">
        <v>74</v>
      </c>
      <c r="D641" s="22" t="s">
        <v>29</v>
      </c>
      <c r="E641" s="22" t="s">
        <v>98</v>
      </c>
      <c r="F641"/>
    </row>
    <row r="642" spans="1:6" x14ac:dyDescent="0.25">
      <c r="A642" s="13" t="str">
        <f>HYPERLINK("https://www.3gpp.org/DynaReport/38413.htm","38.413")</f>
        <v>38.413</v>
      </c>
      <c r="B642" s="22" t="s">
        <v>31</v>
      </c>
      <c r="C642" s="22" t="s">
        <v>82</v>
      </c>
      <c r="D642" s="22" t="s">
        <v>29</v>
      </c>
      <c r="E642" s="22" t="s">
        <v>98</v>
      </c>
      <c r="F642"/>
    </row>
    <row r="643" spans="1:6" x14ac:dyDescent="0.25">
      <c r="A643" s="13" t="str">
        <f>HYPERLINK("https://www.3gpp.org/DynaReport/38423.htm","38.423")</f>
        <v>38.423</v>
      </c>
      <c r="B643" s="22" t="s">
        <v>39</v>
      </c>
      <c r="C643" s="22" t="s">
        <v>117</v>
      </c>
      <c r="D643" s="22" t="s">
        <v>29</v>
      </c>
      <c r="E643" s="22" t="s">
        <v>98</v>
      </c>
      <c r="F643"/>
    </row>
    <row r="644" spans="1:6" x14ac:dyDescent="0.25">
      <c r="A644" s="13" t="str">
        <f>HYPERLINK("https://www.3gpp.org/DynaReport/38423.htm","38.423")</f>
        <v>38.423</v>
      </c>
      <c r="B644" s="22" t="s">
        <v>41</v>
      </c>
      <c r="C644" s="22" t="s">
        <v>83</v>
      </c>
      <c r="D644" s="22" t="s">
        <v>29</v>
      </c>
      <c r="E644" s="22" t="s">
        <v>98</v>
      </c>
      <c r="F644"/>
    </row>
    <row r="645" spans="1:6" x14ac:dyDescent="0.25">
      <c r="A645" s="13" t="str">
        <f>HYPERLINK("https://www.3gpp.org/DynaReport/38423.htm","38.423")</f>
        <v>38.423</v>
      </c>
      <c r="B645" s="22" t="s">
        <v>31</v>
      </c>
      <c r="C645" s="22" t="s">
        <v>82</v>
      </c>
      <c r="D645" s="22" t="s">
        <v>29</v>
      </c>
      <c r="E645" s="22" t="s">
        <v>98</v>
      </c>
      <c r="F645"/>
    </row>
    <row r="646" spans="1:6" x14ac:dyDescent="0.25">
      <c r="A646" s="13" t="str">
        <f>HYPERLINK("https://www.3gpp.org/DynaReport/38425.htm","38.425")</f>
        <v>38.425</v>
      </c>
      <c r="B646" s="22" t="s">
        <v>31</v>
      </c>
      <c r="C646" s="22" t="s">
        <v>78</v>
      </c>
      <c r="D646" s="22" t="s">
        <v>29</v>
      </c>
      <c r="E646" s="22" t="s">
        <v>98</v>
      </c>
      <c r="F646"/>
    </row>
    <row r="647" spans="1:6" x14ac:dyDescent="0.25">
      <c r="A647" s="13" t="str">
        <f>HYPERLINK("https://www.3gpp.org/DynaReport/38455.htm","38.455")</f>
        <v>38.455</v>
      </c>
      <c r="B647" s="22" t="s">
        <v>41</v>
      </c>
      <c r="C647" s="22" t="s">
        <v>49</v>
      </c>
      <c r="D647" s="22" t="s">
        <v>29</v>
      </c>
      <c r="E647" s="22" t="s">
        <v>98</v>
      </c>
      <c r="F647"/>
    </row>
    <row r="648" spans="1:6" x14ac:dyDescent="0.25">
      <c r="A648" s="13" t="str">
        <f>HYPERLINK("https://www.3gpp.org/DynaReport/38455.htm","38.455")</f>
        <v>38.455</v>
      </c>
      <c r="B648" s="22" t="s">
        <v>31</v>
      </c>
      <c r="C648" s="22" t="s">
        <v>82</v>
      </c>
      <c r="D648" s="22" t="s">
        <v>29</v>
      </c>
      <c r="E648" s="22" t="s">
        <v>98</v>
      </c>
      <c r="F648"/>
    </row>
    <row r="649" spans="1:6" x14ac:dyDescent="0.25">
      <c r="A649" s="13" t="str">
        <f>HYPERLINK("https://www.3gpp.org/DynaReport/38463.htm","38.463")</f>
        <v>38.463</v>
      </c>
      <c r="B649" s="22" t="s">
        <v>41</v>
      </c>
      <c r="C649" s="22" t="s">
        <v>83</v>
      </c>
      <c r="D649" s="22" t="s">
        <v>29</v>
      </c>
      <c r="E649" s="22" t="s">
        <v>98</v>
      </c>
      <c r="F649"/>
    </row>
    <row r="650" spans="1:6" x14ac:dyDescent="0.25">
      <c r="A650" s="13" t="str">
        <f>HYPERLINK("https://www.3gpp.org/DynaReport/38470.htm","38.470")</f>
        <v>38.470</v>
      </c>
      <c r="B650" s="22" t="s">
        <v>41</v>
      </c>
      <c r="C650" s="22" t="s">
        <v>86</v>
      </c>
      <c r="D650" s="22" t="s">
        <v>29</v>
      </c>
      <c r="E650" s="22" t="s">
        <v>98</v>
      </c>
      <c r="F650"/>
    </row>
    <row r="651" spans="1:6" x14ac:dyDescent="0.25">
      <c r="A651" s="13" t="str">
        <f>HYPERLINK("https://www.3gpp.org/DynaReport/38470.htm","38.470")</f>
        <v>38.470</v>
      </c>
      <c r="B651" s="22" t="s">
        <v>31</v>
      </c>
      <c r="C651" s="22" t="s">
        <v>82</v>
      </c>
      <c r="D651" s="22" t="s">
        <v>29</v>
      </c>
      <c r="E651" s="22" t="s">
        <v>98</v>
      </c>
      <c r="F651"/>
    </row>
    <row r="652" spans="1:6" x14ac:dyDescent="0.25">
      <c r="A652" s="13" t="str">
        <f>HYPERLINK("https://www.3gpp.org/DynaReport/38473.htm","38.473")</f>
        <v>38.473</v>
      </c>
      <c r="B652" s="22" t="s">
        <v>41</v>
      </c>
      <c r="C652" s="22" t="s">
        <v>83</v>
      </c>
      <c r="D652" s="22" t="s">
        <v>29</v>
      </c>
      <c r="E652" s="22" t="s">
        <v>98</v>
      </c>
      <c r="F652"/>
    </row>
    <row r="653" spans="1:6" x14ac:dyDescent="0.25">
      <c r="A653" s="13" t="str">
        <f>HYPERLINK("https://www.3gpp.org/DynaReport/38473.htm","38.473")</f>
        <v>38.473</v>
      </c>
      <c r="B653" s="22" t="s">
        <v>31</v>
      </c>
      <c r="C653" s="22" t="s">
        <v>82</v>
      </c>
      <c r="D653" s="22" t="s">
        <v>29</v>
      </c>
      <c r="E653" s="22" t="s">
        <v>98</v>
      </c>
      <c r="F653"/>
    </row>
    <row r="654" spans="1:6" x14ac:dyDescent="0.25">
      <c r="A654" s="13" t="str">
        <f>HYPERLINK("https://www.3gpp.org/DynaReport/38508-1.htm","38.508-1")</f>
        <v>38.508-1</v>
      </c>
      <c r="B654" s="22" t="s">
        <v>31</v>
      </c>
      <c r="C654" s="22" t="s">
        <v>58</v>
      </c>
      <c r="D654" s="22" t="s">
        <v>29</v>
      </c>
      <c r="E654" s="22" t="s">
        <v>104</v>
      </c>
      <c r="F654"/>
    </row>
    <row r="655" spans="1:6" x14ac:dyDescent="0.25">
      <c r="A655" s="13" t="str">
        <f>HYPERLINK("https://www.3gpp.org/DynaReport/38508-2.htm","38.508-2")</f>
        <v>38.508-2</v>
      </c>
      <c r="B655" s="22" t="s">
        <v>31</v>
      </c>
      <c r="C655" s="22" t="s">
        <v>58</v>
      </c>
      <c r="D655" s="22" t="s">
        <v>29</v>
      </c>
      <c r="E655" s="22" t="s">
        <v>104</v>
      </c>
      <c r="F655"/>
    </row>
    <row r="656" spans="1:6" x14ac:dyDescent="0.25">
      <c r="A656" s="13" t="str">
        <f>HYPERLINK("https://www.3gpp.org/DynaReport/38509.htm","38.509")</f>
        <v>38.509</v>
      </c>
      <c r="B656" s="22" t="s">
        <v>41</v>
      </c>
      <c r="C656" s="22" t="s">
        <v>79</v>
      </c>
      <c r="D656" s="22" t="s">
        <v>29</v>
      </c>
      <c r="E656" s="22" t="s">
        <v>104</v>
      </c>
      <c r="F656"/>
    </row>
    <row r="657" spans="1:6" x14ac:dyDescent="0.25">
      <c r="A657" s="13" t="str">
        <f>HYPERLINK("https://www.3gpp.org/DynaReport/38509.htm","38.509")</f>
        <v>38.509</v>
      </c>
      <c r="B657" s="22" t="s">
        <v>31</v>
      </c>
      <c r="C657" s="22" t="s">
        <v>78</v>
      </c>
      <c r="D657" s="22" t="s">
        <v>29</v>
      </c>
      <c r="E657" s="22" t="s">
        <v>104</v>
      </c>
      <c r="F657"/>
    </row>
    <row r="658" spans="1:6" x14ac:dyDescent="0.25">
      <c r="A658" s="13" t="str">
        <f>HYPERLINK("https://www.3gpp.org/DynaReport/38521-1.htm","38.521-1")</f>
        <v>38.521-1</v>
      </c>
      <c r="B658" s="22" t="s">
        <v>31</v>
      </c>
      <c r="C658" s="22" t="s">
        <v>58</v>
      </c>
      <c r="D658" s="22" t="s">
        <v>29</v>
      </c>
      <c r="E658" s="22" t="s">
        <v>104</v>
      </c>
      <c r="F658"/>
    </row>
    <row r="659" spans="1:6" x14ac:dyDescent="0.25">
      <c r="A659" s="13" t="str">
        <f>HYPERLINK("https://www.3gpp.org/DynaReport/38521-2.htm","38.521-2")</f>
        <v>38.521-2</v>
      </c>
      <c r="B659" s="22" t="s">
        <v>31</v>
      </c>
      <c r="C659" s="22" t="s">
        <v>76</v>
      </c>
      <c r="D659" s="22" t="s">
        <v>29</v>
      </c>
      <c r="E659" s="22" t="s">
        <v>104</v>
      </c>
      <c r="F659"/>
    </row>
    <row r="660" spans="1:6" x14ac:dyDescent="0.25">
      <c r="A660" s="13" t="str">
        <f>HYPERLINK("https://www.3gpp.org/DynaReport/38521-3.htm","38.521-3")</f>
        <v>38.521-3</v>
      </c>
      <c r="B660" s="22" t="s">
        <v>31</v>
      </c>
      <c r="C660" s="22" t="s">
        <v>58</v>
      </c>
      <c r="D660" s="22" t="s">
        <v>29</v>
      </c>
      <c r="E660" s="22" t="s">
        <v>104</v>
      </c>
      <c r="F660"/>
    </row>
    <row r="661" spans="1:6" x14ac:dyDescent="0.25">
      <c r="A661" s="13" t="str">
        <f>HYPERLINK("https://www.3gpp.org/DynaReport/38521-4.htm","38.521-4")</f>
        <v>38.521-4</v>
      </c>
      <c r="B661" s="22" t="s">
        <v>31</v>
      </c>
      <c r="C661" s="22" t="s">
        <v>76</v>
      </c>
      <c r="D661" s="22" t="s">
        <v>29</v>
      </c>
      <c r="E661" s="22" t="s">
        <v>104</v>
      </c>
      <c r="F661"/>
    </row>
    <row r="662" spans="1:6" x14ac:dyDescent="0.25">
      <c r="A662" s="13" t="str">
        <f>HYPERLINK("https://www.3gpp.org/DynaReport/38522.htm","38.522")</f>
        <v>38.522</v>
      </c>
      <c r="B662" s="22" t="s">
        <v>31</v>
      </c>
      <c r="C662" s="22" t="s">
        <v>58</v>
      </c>
      <c r="D662" s="22" t="s">
        <v>29</v>
      </c>
      <c r="E662" s="22" t="s">
        <v>104</v>
      </c>
      <c r="F662"/>
    </row>
    <row r="663" spans="1:6" x14ac:dyDescent="0.25">
      <c r="A663" s="13" t="str">
        <f>HYPERLINK("https://www.3gpp.org/DynaReport/38523-1.htm","38.523-1")</f>
        <v>38.523-1</v>
      </c>
      <c r="B663" s="22" t="s">
        <v>31</v>
      </c>
      <c r="C663" s="22" t="s">
        <v>76</v>
      </c>
      <c r="D663" s="22" t="s">
        <v>29</v>
      </c>
      <c r="E663" s="22" t="s">
        <v>104</v>
      </c>
      <c r="F663"/>
    </row>
    <row r="664" spans="1:6" x14ac:dyDescent="0.25">
      <c r="A664" s="13" t="str">
        <f>HYPERLINK("https://www.3gpp.org/DynaReport/38523-2.htm","38.523-2")</f>
        <v>38.523-2</v>
      </c>
      <c r="B664" s="22" t="s">
        <v>31</v>
      </c>
      <c r="C664" s="22" t="s">
        <v>76</v>
      </c>
      <c r="D664" s="22" t="s">
        <v>29</v>
      </c>
      <c r="E664" s="22" t="s">
        <v>104</v>
      </c>
      <c r="F664"/>
    </row>
    <row r="665" spans="1:6" x14ac:dyDescent="0.25">
      <c r="A665" s="13" t="str">
        <f>HYPERLINK("https://www.3gpp.org/DynaReport/38523-3.htm","38.523-3")</f>
        <v>38.523-3</v>
      </c>
      <c r="B665" s="22" t="s">
        <v>31</v>
      </c>
      <c r="C665" s="22" t="s">
        <v>56</v>
      </c>
      <c r="D665" s="22" t="s">
        <v>29</v>
      </c>
      <c r="E665" s="22" t="s">
        <v>104</v>
      </c>
      <c r="F665"/>
    </row>
    <row r="666" spans="1:6" x14ac:dyDescent="0.25">
      <c r="A666" s="13" t="str">
        <f>HYPERLINK("https://www.3gpp.org/DynaReport/38533.htm","38.533")</f>
        <v>38.533</v>
      </c>
      <c r="B666" s="22" t="s">
        <v>31</v>
      </c>
      <c r="C666" s="22" t="s">
        <v>56</v>
      </c>
      <c r="D666" s="22" t="s">
        <v>29</v>
      </c>
      <c r="E666" s="22" t="s">
        <v>104</v>
      </c>
      <c r="F666"/>
    </row>
    <row r="667" spans="1:6" x14ac:dyDescent="0.25">
      <c r="A667" s="13" t="str">
        <f>HYPERLINK("https://www.3gpp.org/DynaReport/38821.htm","38.821")</f>
        <v>38.821</v>
      </c>
      <c r="B667" s="22" t="s">
        <v>41</v>
      </c>
      <c r="C667" s="22" t="s">
        <v>120</v>
      </c>
      <c r="D667" s="22" t="s">
        <v>29</v>
      </c>
      <c r="E667" s="22" t="s">
        <v>98</v>
      </c>
      <c r="F667"/>
    </row>
    <row r="668" spans="1:6" x14ac:dyDescent="0.25">
      <c r="A668" s="13" t="str">
        <f>HYPERLINK("https://www.3gpp.org/DynaReport/38822.htm","38.822")</f>
        <v>38.822</v>
      </c>
      <c r="B668" s="22" t="s">
        <v>31</v>
      </c>
      <c r="C668" s="22" t="s">
        <v>101</v>
      </c>
      <c r="D668" s="22" t="s">
        <v>29</v>
      </c>
      <c r="E668" s="22" t="s">
        <v>33</v>
      </c>
      <c r="F668"/>
    </row>
    <row r="669" spans="1:6" x14ac:dyDescent="0.25">
      <c r="A669" s="13" t="str">
        <f>HYPERLINK("https://www.3gpp.org/DynaReport/38835.htm","38.835")</f>
        <v>38.835</v>
      </c>
      <c r="B669" s="22" t="s">
        <v>19</v>
      </c>
      <c r="C669" s="22" t="s">
        <v>20</v>
      </c>
      <c r="D669" s="22" t="s">
        <v>29</v>
      </c>
      <c r="E669" s="22" t="s">
        <v>33</v>
      </c>
      <c r="F669"/>
    </row>
    <row r="670" spans="1:6" x14ac:dyDescent="0.25">
      <c r="A670" s="13" t="str">
        <f>HYPERLINK("https://www.3gpp.org/DynaReport/38835.htm","38.835")</f>
        <v>38.835</v>
      </c>
      <c r="B670" s="22" t="s">
        <v>19</v>
      </c>
      <c r="C670" s="22" t="s">
        <v>54</v>
      </c>
      <c r="D670" s="22" t="s">
        <v>29</v>
      </c>
      <c r="E670" s="22" t="s">
        <v>33</v>
      </c>
      <c r="F670"/>
    </row>
    <row r="671" spans="1:6" x14ac:dyDescent="0.25">
      <c r="A671" s="13" t="str">
        <f>HYPERLINK("https://www.3gpp.org/DynaReport/38844.htm","38.844")</f>
        <v>38.844</v>
      </c>
      <c r="B671" s="22" t="s">
        <v>19</v>
      </c>
      <c r="C671" s="22" t="s">
        <v>16</v>
      </c>
      <c r="D671" s="22" t="s">
        <v>29</v>
      </c>
      <c r="E671" s="22" t="s">
        <v>32</v>
      </c>
      <c r="F671"/>
    </row>
    <row r="672" spans="1:6" x14ac:dyDescent="0.25">
      <c r="A672" s="13" t="str">
        <f>HYPERLINK("https://www.3gpp.org/DynaReport/38844.htm","38.844")</f>
        <v>38.844</v>
      </c>
      <c r="B672" s="22" t="s">
        <v>19</v>
      </c>
      <c r="C672" s="22" t="s">
        <v>121</v>
      </c>
      <c r="D672" s="22" t="s">
        <v>29</v>
      </c>
      <c r="E672" s="22" t="s">
        <v>32</v>
      </c>
      <c r="F672"/>
    </row>
    <row r="673" spans="1:6" x14ac:dyDescent="0.25">
      <c r="A673" s="13" t="str">
        <f>HYPERLINK("https://www.3gpp.org/DynaReport/38844.htm","38.844")</f>
        <v>38.844</v>
      </c>
      <c r="B673" s="22" t="s">
        <v>19</v>
      </c>
      <c r="C673" s="22" t="s">
        <v>54</v>
      </c>
      <c r="D673" s="22" t="s">
        <v>29</v>
      </c>
      <c r="E673" s="22" t="s">
        <v>32</v>
      </c>
      <c r="F673"/>
    </row>
    <row r="674" spans="1:6" x14ac:dyDescent="0.25">
      <c r="A674" s="13" t="str">
        <f>HYPERLINK("https://www.3gpp.org/DynaReport/38847.htm","38.847")</f>
        <v>38.847</v>
      </c>
      <c r="B674" s="22" t="s">
        <v>31</v>
      </c>
      <c r="C674" s="22" t="s">
        <v>76</v>
      </c>
      <c r="D674" s="22" t="s">
        <v>29</v>
      </c>
      <c r="E674" s="22" t="s">
        <v>32</v>
      </c>
      <c r="F674"/>
    </row>
    <row r="675" spans="1:6" x14ac:dyDescent="0.25">
      <c r="A675" s="13" t="str">
        <f>HYPERLINK("https://www.3gpp.org/DynaReport/38848.htm","38.848")</f>
        <v>38.848</v>
      </c>
      <c r="B675" s="22" t="s">
        <v>19</v>
      </c>
      <c r="C675" s="22" t="s">
        <v>34</v>
      </c>
      <c r="D675" s="22" t="s">
        <v>29</v>
      </c>
      <c r="E675" s="22" t="s">
        <v>30</v>
      </c>
      <c r="F675"/>
    </row>
    <row r="676" spans="1:6" x14ac:dyDescent="0.25">
      <c r="A676" s="13" t="str">
        <f>HYPERLINK("https://www.3gpp.org/DynaReport/38852.htm","38.852")</f>
        <v>38.852</v>
      </c>
      <c r="B676" s="22" t="s">
        <v>31</v>
      </c>
      <c r="C676" s="22" t="s">
        <v>43</v>
      </c>
      <c r="D676" s="22" t="s">
        <v>29</v>
      </c>
      <c r="E676" s="22" t="s">
        <v>32</v>
      </c>
      <c r="F676"/>
    </row>
    <row r="677" spans="1:6" x14ac:dyDescent="0.25">
      <c r="A677" s="13" t="str">
        <f>HYPERLINK("https://www.3gpp.org/DynaReport/38853.htm","38.853")</f>
        <v>38.853</v>
      </c>
      <c r="B677" s="22" t="s">
        <v>31</v>
      </c>
      <c r="C677" s="22" t="s">
        <v>43</v>
      </c>
      <c r="D677" s="22" t="s">
        <v>29</v>
      </c>
      <c r="E677" s="22" t="s">
        <v>32</v>
      </c>
      <c r="F677"/>
    </row>
    <row r="678" spans="1:6" x14ac:dyDescent="0.25">
      <c r="A678" s="13" t="str">
        <f>HYPERLINK("https://www.3gpp.org/DynaReport/38863.htm","38.863")</f>
        <v>38.863</v>
      </c>
      <c r="B678" s="22" t="s">
        <v>31</v>
      </c>
      <c r="C678" s="22" t="s">
        <v>76</v>
      </c>
      <c r="D678" s="22" t="s">
        <v>29</v>
      </c>
      <c r="E678" s="22" t="s">
        <v>32</v>
      </c>
      <c r="F678"/>
    </row>
    <row r="679" spans="1:6" x14ac:dyDescent="0.25">
      <c r="A679" s="13" t="str">
        <f>HYPERLINK("https://www.3gpp.org/DynaReport/38864.htm","38.864")</f>
        <v>38.864</v>
      </c>
      <c r="B679" s="22" t="s">
        <v>19</v>
      </c>
      <c r="C679" s="22" t="s">
        <v>52</v>
      </c>
      <c r="D679" s="22" t="s">
        <v>29</v>
      </c>
      <c r="E679" s="22" t="s">
        <v>110</v>
      </c>
      <c r="F679"/>
    </row>
    <row r="680" spans="1:6" x14ac:dyDescent="0.25">
      <c r="A680" s="13" t="str">
        <f>HYPERLINK("https://www.3gpp.org/DynaReport/38872.htm","38.872")</f>
        <v>38.872</v>
      </c>
      <c r="B680" s="22" t="s">
        <v>19</v>
      </c>
      <c r="C680" s="22" t="s">
        <v>16</v>
      </c>
      <c r="D680" s="22" t="s">
        <v>29</v>
      </c>
      <c r="E680" s="22" t="s">
        <v>32</v>
      </c>
      <c r="F680"/>
    </row>
    <row r="681" spans="1:6" x14ac:dyDescent="0.25">
      <c r="A681" s="13" t="str">
        <f>HYPERLINK("https://www.3gpp.org/DynaReport/38872.htm","38.872")</f>
        <v>38.872</v>
      </c>
      <c r="B681" s="22" t="s">
        <v>19</v>
      </c>
      <c r="C681" s="22" t="s">
        <v>54</v>
      </c>
      <c r="D681" s="22" t="s">
        <v>29</v>
      </c>
      <c r="E681" s="22" t="s">
        <v>32</v>
      </c>
      <c r="F681"/>
    </row>
    <row r="682" spans="1:6" x14ac:dyDescent="0.25">
      <c r="A682" s="13" t="str">
        <f>HYPERLINK("https://www.3gpp.org/DynaReport/38892.htm","38.892")</f>
        <v>38.892</v>
      </c>
      <c r="B682" s="22" t="s">
        <v>19</v>
      </c>
      <c r="C682" s="22" t="s">
        <v>16</v>
      </c>
      <c r="D682" s="22" t="s">
        <v>29</v>
      </c>
      <c r="E682" s="22" t="s">
        <v>32</v>
      </c>
      <c r="F682"/>
    </row>
    <row r="683" spans="1:6" x14ac:dyDescent="0.25">
      <c r="A683" s="13" t="str">
        <f>HYPERLINK("https://www.3gpp.org/DynaReport/38892.htm","38.892")</f>
        <v>38.892</v>
      </c>
      <c r="B683" s="22" t="s">
        <v>19</v>
      </c>
      <c r="C683" s="22" t="s">
        <v>54</v>
      </c>
      <c r="D683" s="22" t="s">
        <v>29</v>
      </c>
      <c r="E683" s="22" t="s">
        <v>32</v>
      </c>
      <c r="F683"/>
    </row>
    <row r="684" spans="1:6" x14ac:dyDescent="0.25">
      <c r="A684" s="13" t="str">
        <f>HYPERLINK("https://www.3gpp.org/DynaReport/38893.htm","38.893")</f>
        <v>38.893</v>
      </c>
      <c r="B684" s="22" t="s">
        <v>19</v>
      </c>
      <c r="C684" s="22" t="s">
        <v>16</v>
      </c>
      <c r="D684" s="22" t="s">
        <v>29</v>
      </c>
      <c r="E684" s="22" t="s">
        <v>30</v>
      </c>
      <c r="F684"/>
    </row>
    <row r="685" spans="1:6" x14ac:dyDescent="0.25">
      <c r="A685" s="13" t="str">
        <f>HYPERLINK("https://www.3gpp.org/DynaReport/38893.htm","38.893")</f>
        <v>38.893</v>
      </c>
      <c r="B685" s="22" t="s">
        <v>19</v>
      </c>
      <c r="C685" s="22" t="s">
        <v>121</v>
      </c>
      <c r="D685" s="22" t="s">
        <v>29</v>
      </c>
      <c r="E685" s="22" t="s">
        <v>30</v>
      </c>
      <c r="F685"/>
    </row>
    <row r="686" spans="1:6" x14ac:dyDescent="0.25">
      <c r="A686" s="13" t="str">
        <f>HYPERLINK("https://www.3gpp.org/DynaReport/38893.htm","38.893")</f>
        <v>38.893</v>
      </c>
      <c r="B686" s="22" t="s">
        <v>19</v>
      </c>
      <c r="C686" s="22" t="s">
        <v>54</v>
      </c>
      <c r="D686" s="22" t="s">
        <v>29</v>
      </c>
      <c r="E686" s="22" t="s">
        <v>30</v>
      </c>
      <c r="F686"/>
    </row>
    <row r="687" spans="1:6" x14ac:dyDescent="0.25">
      <c r="A687" s="13" t="str">
        <f>HYPERLINK("https://www.3gpp.org/DynaReport/38903.htm","38.903")</f>
        <v>38.903</v>
      </c>
      <c r="B687" s="22" t="s">
        <v>31</v>
      </c>
      <c r="C687" s="22" t="s">
        <v>43</v>
      </c>
      <c r="D687" s="22" t="s">
        <v>29</v>
      </c>
      <c r="E687" s="22" t="s">
        <v>104</v>
      </c>
      <c r="F687"/>
    </row>
    <row r="688" spans="1:6" x14ac:dyDescent="0.25">
      <c r="A688" s="13" t="str">
        <f>HYPERLINK("https://www.3gpp.org/DynaReport/38905.htm","38.905")</f>
        <v>38.905</v>
      </c>
      <c r="B688" s="22" t="s">
        <v>31</v>
      </c>
      <c r="C688" s="22" t="s">
        <v>58</v>
      </c>
      <c r="D688" s="22" t="s">
        <v>29</v>
      </c>
      <c r="E688" s="22" t="s">
        <v>104</v>
      </c>
      <c r="F688"/>
    </row>
    <row r="689" spans="1:6" x14ac:dyDescent="0.25">
      <c r="A689" s="13" t="str">
        <f>HYPERLINK("https://www.3gpp.org/DynaReport/51010-2.htm","51.010-2")</f>
        <v>51.010-2</v>
      </c>
      <c r="B689" s="22" t="s">
        <v>70</v>
      </c>
      <c r="C689" s="22" t="s">
        <v>122</v>
      </c>
      <c r="D689" s="22" t="s">
        <v>29</v>
      </c>
      <c r="E689" s="22" t="s">
        <v>104</v>
      </c>
      <c r="F689"/>
    </row>
  </sheetData>
  <hyperlinks>
    <hyperlink ref="D14" r:id="rId1" display="https://www.3gpp.org/specifications-technologies/specifications-by-series" xr:uid="{00000000-0004-0000-0000-000000000000}"/>
    <hyperlink ref="A14" r:id="rId2" display="https://www.3gpp.org/specifications-technologies/releases" xr:uid="{00000000-0004-0000-0000-000001000000}"/>
    <hyperlink ref="A10" r:id="rId3" display="https://www.3gpp.org/ftp/specs/2023-03" xr:uid="{00000000-0004-0000-0000-000002000000}"/>
    <hyperlink ref="A16" r:id="rId4" xr:uid="{00000000-0004-0000-0000-000003000000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Firmin</dc:creator>
  <cp:lastModifiedBy>ff</cp:lastModifiedBy>
  <dcterms:created xsi:type="dcterms:W3CDTF">2023-03-13T11:36:57Z</dcterms:created>
  <dcterms:modified xsi:type="dcterms:W3CDTF">2023-03-28T12:36:09Z</dcterms:modified>
</cp:coreProperties>
</file>