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D:\Zou Lan\2025工作\标准工作\3GPP\SA5#162\My contribution\"/>
    </mc:Choice>
  </mc:AlternateContent>
  <xr:revisionPtr revIDLastSave="0" documentId="13_ncr:1_{2EBCC9D0-F074-4680-8970-80D2BFCF7DA8}" xr6:coauthVersionLast="36" xr6:coauthVersionMax="36" xr10:uidLastSave="{00000000-0000-0000-0000-000000000000}"/>
  <bookViews>
    <workbookView xWindow="1320" yWindow="492" windowWidth="21720" windowHeight="11160" tabRatio="692" xr2:uid="{00000000-000D-0000-FFFF-FFFF00000000}"/>
  </bookViews>
  <sheets>
    <sheet name="SA5#161" sheetId="15" r:id="rId1"/>
    <sheet name="SA5#160" sheetId="14" r:id="rId2"/>
    <sheet name="SA5#159" sheetId="13" r:id="rId3"/>
    <sheet name="SA5#158" sheetId="12" r:id="rId4"/>
    <sheet name="SA5#157" sheetId="11" r:id="rId5"/>
    <sheet name="SA5#156" sheetId="10" r:id="rId6"/>
    <sheet name="SA5 Work Plan post" sheetId="7" r:id="rId7"/>
    <sheet name="SA#155 Stats update" sheetId="8" r:id="rId8"/>
    <sheet name="History TU tdocs information"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0" i="15" l="1"/>
  <c r="Q134" i="15"/>
  <c r="Q135" i="15"/>
  <c r="Q130" i="15"/>
  <c r="O30" i="15" l="1"/>
  <c r="O23" i="15"/>
  <c r="O19" i="15"/>
  <c r="Q152" i="15" l="1"/>
  <c r="Q151" i="15"/>
  <c r="Q149" i="15"/>
  <c r="Q148" i="15"/>
  <c r="Q147" i="15"/>
  <c r="Q146" i="15"/>
  <c r="Q145" i="15"/>
  <c r="Q144" i="15"/>
  <c r="Q143" i="15"/>
  <c r="Q142" i="15"/>
  <c r="Q141" i="15"/>
  <c r="Q140" i="15"/>
  <c r="Q139" i="15"/>
  <c r="Q138" i="15"/>
  <c r="Q137" i="15"/>
  <c r="Q136" i="15"/>
  <c r="Q133" i="15"/>
  <c r="Q132" i="15"/>
  <c r="Q131" i="15"/>
  <c r="P126" i="15"/>
  <c r="O126" i="15"/>
  <c r="N126" i="15"/>
  <c r="M126" i="15"/>
  <c r="L126" i="15"/>
  <c r="K126" i="15"/>
  <c r="J126" i="15"/>
  <c r="I126" i="15"/>
  <c r="H126" i="15"/>
  <c r="G126" i="15"/>
  <c r="E126" i="15"/>
  <c r="P125" i="15"/>
  <c r="P127" i="15" s="1"/>
  <c r="O125" i="15"/>
  <c r="N125" i="15"/>
  <c r="N127" i="15" s="1"/>
  <c r="M125" i="15"/>
  <c r="M127" i="15" s="1"/>
  <c r="L125" i="15"/>
  <c r="L127" i="15" s="1"/>
  <c r="K125" i="15"/>
  <c r="K127" i="15" s="1"/>
  <c r="J125" i="15"/>
  <c r="J127" i="15" s="1"/>
  <c r="I125" i="15"/>
  <c r="I127" i="15" s="1"/>
  <c r="H125" i="15"/>
  <c r="H127" i="15" s="1"/>
  <c r="G125" i="15"/>
  <c r="G127" i="15" s="1"/>
  <c r="E125" i="15"/>
  <c r="E127" i="15" s="1"/>
  <c r="F121" i="15"/>
  <c r="F120"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125" i="15" s="1"/>
  <c r="F34" i="15"/>
  <c r="K30" i="15"/>
  <c r="G30" i="15"/>
  <c r="M29" i="15"/>
  <c r="I29" i="15"/>
  <c r="N23" i="15"/>
  <c r="L23" i="15"/>
  <c r="K23" i="15"/>
  <c r="J23" i="15"/>
  <c r="I23" i="15"/>
  <c r="H23" i="15"/>
  <c r="G23" i="15"/>
  <c r="P22" i="15"/>
  <c r="O22" i="15"/>
  <c r="N22" i="15"/>
  <c r="M22" i="15"/>
  <c r="L22" i="15"/>
  <c r="K22" i="15"/>
  <c r="J22" i="15"/>
  <c r="I22" i="15"/>
  <c r="H22" i="15"/>
  <c r="G22" i="15"/>
  <c r="N19" i="15"/>
  <c r="N30" i="15" s="1"/>
  <c r="L19" i="15"/>
  <c r="L30" i="15" s="1"/>
  <c r="K19" i="15"/>
  <c r="J19" i="15"/>
  <c r="J30" i="15" s="1"/>
  <c r="I19" i="15"/>
  <c r="I30" i="15" s="1"/>
  <c r="H19" i="15"/>
  <c r="H30" i="15" s="1"/>
  <c r="G19" i="15"/>
  <c r="P18" i="15"/>
  <c r="P29" i="15" s="1"/>
  <c r="O18" i="15"/>
  <c r="O29" i="15" s="1"/>
  <c r="N18" i="15"/>
  <c r="N29" i="15" s="1"/>
  <c r="M18" i="15"/>
  <c r="L18" i="15"/>
  <c r="L29" i="15" s="1"/>
  <c r="K18" i="15"/>
  <c r="K29" i="15" s="1"/>
  <c r="J18" i="15"/>
  <c r="J29" i="15" s="1"/>
  <c r="I18" i="15"/>
  <c r="H18" i="15"/>
  <c r="H29" i="15" s="1"/>
  <c r="G18" i="15"/>
  <c r="G29" i="15" s="1"/>
  <c r="F126" i="15" l="1"/>
  <c r="F127" i="15" s="1"/>
  <c r="O127" i="15"/>
  <c r="N30" i="14"/>
  <c r="N23" i="14"/>
  <c r="N19" i="14"/>
  <c r="Q130" i="14"/>
  <c r="Q150" i="14"/>
  <c r="Q135" i="14"/>
  <c r="Q134" i="14"/>
  <c r="Q152" i="14" l="1"/>
  <c r="Q151" i="14"/>
  <c r="Q149" i="14"/>
  <c r="Q148" i="14"/>
  <c r="Q147" i="14"/>
  <c r="Q146" i="14"/>
  <c r="Q145" i="14"/>
  <c r="Q144" i="14"/>
  <c r="Q143" i="14"/>
  <c r="Q142" i="14"/>
  <c r="Q141" i="14"/>
  <c r="Q140" i="14"/>
  <c r="Q139" i="14"/>
  <c r="Q138" i="14"/>
  <c r="Q137" i="14"/>
  <c r="Q136" i="14"/>
  <c r="Q133" i="14"/>
  <c r="Q132" i="14"/>
  <c r="Q131" i="14"/>
  <c r="P126" i="14"/>
  <c r="O126" i="14"/>
  <c r="N126" i="14"/>
  <c r="M126" i="14"/>
  <c r="L126" i="14"/>
  <c r="K126" i="14"/>
  <c r="J126" i="14"/>
  <c r="I126" i="14"/>
  <c r="H126" i="14"/>
  <c r="G126" i="14"/>
  <c r="E126" i="14"/>
  <c r="P125" i="14"/>
  <c r="P127" i="14" s="1"/>
  <c r="O125" i="14"/>
  <c r="O127" i="14" s="1"/>
  <c r="N125" i="14"/>
  <c r="M125" i="14"/>
  <c r="M127" i="14" s="1"/>
  <c r="L125" i="14"/>
  <c r="L127" i="14" s="1"/>
  <c r="K125" i="14"/>
  <c r="K127" i="14" s="1"/>
  <c r="J125" i="14"/>
  <c r="J127" i="14" s="1"/>
  <c r="I125" i="14"/>
  <c r="I127" i="14" s="1"/>
  <c r="H125" i="14"/>
  <c r="H127" i="14" s="1"/>
  <c r="G125" i="14"/>
  <c r="G127" i="14" s="1"/>
  <c r="E125" i="14"/>
  <c r="E127" i="14" s="1"/>
  <c r="F121" i="14"/>
  <c r="Q120" i="14"/>
  <c r="F120" i="14"/>
  <c r="F117" i="14"/>
  <c r="Q116" i="14"/>
  <c r="F116" i="14"/>
  <c r="F115" i="14"/>
  <c r="Q114" i="14"/>
  <c r="F114" i="14"/>
  <c r="F113" i="14"/>
  <c r="Q112" i="14"/>
  <c r="F112" i="14"/>
  <c r="F111" i="14"/>
  <c r="Q110" i="14"/>
  <c r="F110" i="14"/>
  <c r="F109" i="14"/>
  <c r="Q108" i="14"/>
  <c r="F108" i="14"/>
  <c r="F107" i="14"/>
  <c r="Q106" i="14"/>
  <c r="F106" i="14"/>
  <c r="F105" i="14"/>
  <c r="Q104" i="14"/>
  <c r="F104" i="14"/>
  <c r="F103" i="14"/>
  <c r="Q102" i="14"/>
  <c r="F102" i="14"/>
  <c r="F101" i="14"/>
  <c r="Q100" i="14"/>
  <c r="F100" i="14"/>
  <c r="F99" i="14"/>
  <c r="Q98" i="14"/>
  <c r="F98" i="14"/>
  <c r="F97" i="14"/>
  <c r="Q96" i="14"/>
  <c r="F96" i="14"/>
  <c r="F95" i="14"/>
  <c r="Q94" i="14"/>
  <c r="F94" i="14"/>
  <c r="F93" i="14"/>
  <c r="Q92" i="14"/>
  <c r="F92" i="14"/>
  <c r="F91" i="14"/>
  <c r="Q90" i="14"/>
  <c r="F90" i="14"/>
  <c r="F89" i="14"/>
  <c r="Q88" i="14"/>
  <c r="F88" i="14"/>
  <c r="F87" i="14"/>
  <c r="Q86" i="14"/>
  <c r="F86" i="14"/>
  <c r="F85" i="14"/>
  <c r="Q84" i="14"/>
  <c r="F84" i="14"/>
  <c r="F83" i="14"/>
  <c r="Q82" i="14"/>
  <c r="F82" i="14"/>
  <c r="F81" i="14"/>
  <c r="Q80" i="14"/>
  <c r="F80" i="14"/>
  <c r="F79" i="14"/>
  <c r="Q78" i="14"/>
  <c r="F78" i="14"/>
  <c r="F77" i="14"/>
  <c r="Q76" i="14"/>
  <c r="F76" i="14"/>
  <c r="F75" i="14"/>
  <c r="Q74" i="14"/>
  <c r="F74" i="14"/>
  <c r="F73" i="14"/>
  <c r="Q72" i="14"/>
  <c r="F72" i="14"/>
  <c r="F71" i="14"/>
  <c r="Q70" i="14"/>
  <c r="F70" i="14"/>
  <c r="F69" i="14"/>
  <c r="Q68" i="14"/>
  <c r="F68" i="14"/>
  <c r="F67" i="14"/>
  <c r="Q66" i="14"/>
  <c r="F66" i="14"/>
  <c r="F65" i="14"/>
  <c r="Q64" i="14"/>
  <c r="F64" i="14"/>
  <c r="F63" i="14"/>
  <c r="Q62" i="14"/>
  <c r="F62" i="14"/>
  <c r="F61" i="14"/>
  <c r="Q60" i="14"/>
  <c r="F60" i="14"/>
  <c r="F59" i="14"/>
  <c r="Q58" i="14"/>
  <c r="F58" i="14"/>
  <c r="F57" i="14"/>
  <c r="Q56" i="14"/>
  <c r="F56" i="14"/>
  <c r="F55" i="14"/>
  <c r="Q54" i="14"/>
  <c r="F54" i="14"/>
  <c r="F53" i="14"/>
  <c r="Q52" i="14"/>
  <c r="F52" i="14"/>
  <c r="F51" i="14"/>
  <c r="Q50" i="14"/>
  <c r="F50" i="14"/>
  <c r="F49" i="14"/>
  <c r="Q48" i="14"/>
  <c r="F48" i="14"/>
  <c r="F47" i="14"/>
  <c r="Q46" i="14"/>
  <c r="F46" i="14"/>
  <c r="F45" i="14"/>
  <c r="Q44" i="14"/>
  <c r="F44" i="14"/>
  <c r="F43" i="14"/>
  <c r="Q42" i="14"/>
  <c r="F42" i="14"/>
  <c r="F41" i="14"/>
  <c r="Q40" i="14"/>
  <c r="F40" i="14"/>
  <c r="F39" i="14"/>
  <c r="F38" i="14"/>
  <c r="Q38" i="14" s="1"/>
  <c r="F37" i="14"/>
  <c r="F36" i="14"/>
  <c r="Q36" i="14" s="1"/>
  <c r="F35" i="14"/>
  <c r="Q34" i="14"/>
  <c r="F34" i="14"/>
  <c r="L23" i="14"/>
  <c r="K23" i="14"/>
  <c r="J23" i="14"/>
  <c r="I23" i="14"/>
  <c r="H23" i="14"/>
  <c r="G23" i="14"/>
  <c r="P22" i="14"/>
  <c r="O22" i="14"/>
  <c r="N22" i="14"/>
  <c r="M22" i="14"/>
  <c r="L22" i="14"/>
  <c r="K22" i="14"/>
  <c r="J22" i="14"/>
  <c r="I22" i="14"/>
  <c r="H22" i="14"/>
  <c r="G22" i="14"/>
  <c r="L19" i="14"/>
  <c r="L30" i="14" s="1"/>
  <c r="K19" i="14"/>
  <c r="K30" i="14" s="1"/>
  <c r="J19" i="14"/>
  <c r="J30" i="14" s="1"/>
  <c r="I19" i="14"/>
  <c r="I30" i="14" s="1"/>
  <c r="H19" i="14"/>
  <c r="H30" i="14" s="1"/>
  <c r="G19" i="14"/>
  <c r="G30" i="14" s="1"/>
  <c r="P18" i="14"/>
  <c r="P29" i="14" s="1"/>
  <c r="O18" i="14"/>
  <c r="O29" i="14" s="1"/>
  <c r="N18" i="14"/>
  <c r="N29" i="14" s="1"/>
  <c r="M18" i="14"/>
  <c r="M29" i="14" s="1"/>
  <c r="L18" i="14"/>
  <c r="L29" i="14" s="1"/>
  <c r="K18" i="14"/>
  <c r="K29" i="14" s="1"/>
  <c r="J18" i="14"/>
  <c r="J29" i="14" s="1"/>
  <c r="I18" i="14"/>
  <c r="I29" i="14" s="1"/>
  <c r="H18" i="14"/>
  <c r="H29" i="14" s="1"/>
  <c r="G18" i="14"/>
  <c r="G29" i="14" s="1"/>
  <c r="F125" i="14" l="1"/>
  <c r="F126" i="14"/>
  <c r="N127" i="14"/>
  <c r="Q122" i="14"/>
  <c r="F65" i="13"/>
  <c r="Q131" i="13"/>
  <c r="Q132" i="13"/>
  <c r="Q133" i="13"/>
  <c r="Q134" i="13"/>
  <c r="Q135" i="13"/>
  <c r="Q136" i="13"/>
  <c r="Q137" i="13"/>
  <c r="Q138" i="13"/>
  <c r="Q139" i="13"/>
  <c r="Q140" i="13"/>
  <c r="Q141" i="13"/>
  <c r="Q142" i="13"/>
  <c r="Q143" i="13"/>
  <c r="Q144" i="13"/>
  <c r="Q145" i="13"/>
  <c r="Q146" i="13"/>
  <c r="Q147" i="13"/>
  <c r="Q148" i="13"/>
  <c r="Q149" i="13"/>
  <c r="Q150" i="13"/>
  <c r="Q151" i="13"/>
  <c r="Q152" i="13"/>
  <c r="Q130" i="13"/>
  <c r="M126" i="13"/>
  <c r="F127" i="14" l="1"/>
  <c r="P126" i="13"/>
  <c r="O126" i="13"/>
  <c r="N126" i="13"/>
  <c r="L126" i="13"/>
  <c r="K126" i="13"/>
  <c r="J126" i="13"/>
  <c r="I126" i="13"/>
  <c r="H126" i="13"/>
  <c r="G126" i="13"/>
  <c r="E126" i="13"/>
  <c r="P125" i="13"/>
  <c r="P127" i="13" s="1"/>
  <c r="O125" i="13"/>
  <c r="O127" i="13" s="1"/>
  <c r="N125" i="13"/>
  <c r="N127" i="13" s="1"/>
  <c r="M125" i="13"/>
  <c r="L125" i="13"/>
  <c r="L127" i="13" s="1"/>
  <c r="K125" i="13"/>
  <c r="K127" i="13" s="1"/>
  <c r="J125" i="13"/>
  <c r="J127" i="13" s="1"/>
  <c r="I125" i="13"/>
  <c r="I127" i="13" s="1"/>
  <c r="H125" i="13"/>
  <c r="H127" i="13" s="1"/>
  <c r="G125" i="13"/>
  <c r="G127" i="13" s="1"/>
  <c r="E125" i="13"/>
  <c r="E127" i="13" s="1"/>
  <c r="F121" i="13"/>
  <c r="Q120" i="13"/>
  <c r="F120" i="13"/>
  <c r="F117" i="13"/>
  <c r="Q116" i="13"/>
  <c r="F116" i="13"/>
  <c r="F115" i="13"/>
  <c r="Q114" i="13"/>
  <c r="F114" i="13"/>
  <c r="F113" i="13"/>
  <c r="Q112" i="13"/>
  <c r="F112" i="13"/>
  <c r="F111" i="13"/>
  <c r="Q110" i="13"/>
  <c r="F110" i="13"/>
  <c r="F109" i="13"/>
  <c r="Q108" i="13"/>
  <c r="F108" i="13"/>
  <c r="F107" i="13"/>
  <c r="Q106" i="13"/>
  <c r="F106" i="13"/>
  <c r="F105" i="13"/>
  <c r="Q104" i="13"/>
  <c r="F104" i="13"/>
  <c r="F103" i="13"/>
  <c r="Q102" i="13"/>
  <c r="F102" i="13"/>
  <c r="F101" i="13"/>
  <c r="Q100" i="13"/>
  <c r="F100" i="13"/>
  <c r="F99" i="13"/>
  <c r="Q98" i="13"/>
  <c r="F98" i="13"/>
  <c r="F97" i="13"/>
  <c r="Q96" i="13"/>
  <c r="F96" i="13"/>
  <c r="F95" i="13"/>
  <c r="Q94" i="13"/>
  <c r="F94" i="13"/>
  <c r="F93" i="13"/>
  <c r="Q92" i="13"/>
  <c r="F92" i="13"/>
  <c r="F91" i="13"/>
  <c r="Q90" i="13"/>
  <c r="F90" i="13"/>
  <c r="F89" i="13"/>
  <c r="Q88" i="13"/>
  <c r="F88" i="13"/>
  <c r="F87" i="13"/>
  <c r="Q86" i="13"/>
  <c r="F86" i="13"/>
  <c r="F85" i="13"/>
  <c r="Q84" i="13"/>
  <c r="F84" i="13"/>
  <c r="F83" i="13"/>
  <c r="Q82" i="13"/>
  <c r="F82" i="13"/>
  <c r="F81" i="13"/>
  <c r="Q80" i="13"/>
  <c r="F80" i="13"/>
  <c r="F79" i="13"/>
  <c r="Q78" i="13"/>
  <c r="F78" i="13"/>
  <c r="F77" i="13"/>
  <c r="Q76" i="13"/>
  <c r="F76" i="13"/>
  <c r="F75" i="13"/>
  <c r="Q74" i="13"/>
  <c r="F74" i="13"/>
  <c r="F73" i="13"/>
  <c r="Q72" i="13"/>
  <c r="F72" i="13"/>
  <c r="F71" i="13"/>
  <c r="Q70" i="13"/>
  <c r="F70" i="13"/>
  <c r="F69" i="13"/>
  <c r="Q68" i="13"/>
  <c r="F68" i="13"/>
  <c r="F67" i="13"/>
  <c r="Q66" i="13"/>
  <c r="F66" i="13"/>
  <c r="Q64" i="13"/>
  <c r="F64" i="13"/>
  <c r="F63" i="13"/>
  <c r="Q62" i="13"/>
  <c r="F62" i="13"/>
  <c r="F61" i="13"/>
  <c r="Q60" i="13"/>
  <c r="F60" i="13"/>
  <c r="F59" i="13"/>
  <c r="Q58" i="13"/>
  <c r="F58" i="13"/>
  <c r="F57" i="13"/>
  <c r="Q56" i="13"/>
  <c r="F56" i="13"/>
  <c r="F55" i="13"/>
  <c r="Q54" i="13"/>
  <c r="F54" i="13"/>
  <c r="F53" i="13"/>
  <c r="Q52" i="13"/>
  <c r="F52" i="13"/>
  <c r="F51" i="13"/>
  <c r="Q50" i="13"/>
  <c r="F50" i="13"/>
  <c r="F49" i="13"/>
  <c r="Q48" i="13"/>
  <c r="F48" i="13"/>
  <c r="F47" i="13"/>
  <c r="Q46" i="13"/>
  <c r="F46" i="13"/>
  <c r="F45" i="13"/>
  <c r="Q44" i="13"/>
  <c r="F44" i="13"/>
  <c r="F43" i="13"/>
  <c r="Q42" i="13"/>
  <c r="F42" i="13"/>
  <c r="F41" i="13"/>
  <c r="Q40" i="13"/>
  <c r="F40" i="13"/>
  <c r="F39" i="13"/>
  <c r="Q38" i="13"/>
  <c r="F38" i="13"/>
  <c r="F37" i="13"/>
  <c r="Q36" i="13"/>
  <c r="F36" i="13"/>
  <c r="F35" i="13"/>
  <c r="F125" i="13" s="1"/>
  <c r="Q34" i="13"/>
  <c r="Q122" i="13" s="1"/>
  <c r="F34" i="13"/>
  <c r="L23" i="13"/>
  <c r="K23" i="13"/>
  <c r="J23" i="13"/>
  <c r="I23" i="13"/>
  <c r="H23" i="13"/>
  <c r="G23" i="13"/>
  <c r="P22" i="13"/>
  <c r="O22" i="13"/>
  <c r="N22" i="13"/>
  <c r="M22" i="13"/>
  <c r="L22" i="13"/>
  <c r="K22" i="13"/>
  <c r="J22" i="13"/>
  <c r="I22" i="13"/>
  <c r="H22" i="13"/>
  <c r="G22" i="13"/>
  <c r="L19" i="13"/>
  <c r="L30" i="13" s="1"/>
  <c r="K19" i="13"/>
  <c r="K30" i="13" s="1"/>
  <c r="J19" i="13"/>
  <c r="J30" i="13" s="1"/>
  <c r="I19" i="13"/>
  <c r="I30" i="13" s="1"/>
  <c r="H19" i="13"/>
  <c r="H30" i="13" s="1"/>
  <c r="G19" i="13"/>
  <c r="G30" i="13" s="1"/>
  <c r="P18" i="13"/>
  <c r="P29" i="13" s="1"/>
  <c r="O18" i="13"/>
  <c r="O29" i="13" s="1"/>
  <c r="N18" i="13"/>
  <c r="N29" i="13" s="1"/>
  <c r="M18" i="13"/>
  <c r="M29" i="13" s="1"/>
  <c r="L18" i="13"/>
  <c r="L29" i="13" s="1"/>
  <c r="K18" i="13"/>
  <c r="K29" i="13" s="1"/>
  <c r="J18" i="13"/>
  <c r="J29" i="13" s="1"/>
  <c r="I18" i="13"/>
  <c r="I29" i="13" s="1"/>
  <c r="H18" i="13"/>
  <c r="H29" i="13" s="1"/>
  <c r="G18" i="13"/>
  <c r="G29" i="13" s="1"/>
  <c r="F126" i="13" l="1"/>
  <c r="F127" i="13" s="1"/>
  <c r="M127" i="13"/>
  <c r="P22" i="12" l="1"/>
  <c r="O22" i="12"/>
  <c r="N22" i="12"/>
  <c r="M22" i="12"/>
  <c r="Q131" i="12" l="1"/>
  <c r="Q132" i="12"/>
  <c r="Q133" i="12"/>
  <c r="Q134" i="12"/>
  <c r="Q135" i="12"/>
  <c r="Q136" i="12"/>
  <c r="Q137" i="12"/>
  <c r="Q138" i="12"/>
  <c r="Q139" i="12"/>
  <c r="Q140" i="12"/>
  <c r="Q141" i="12"/>
  <c r="Q142" i="12"/>
  <c r="Q143" i="12"/>
  <c r="Q144" i="12"/>
  <c r="Q145" i="12"/>
  <c r="Q146" i="12"/>
  <c r="Q147" i="12"/>
  <c r="Q148" i="12"/>
  <c r="Q149" i="12"/>
  <c r="Q150" i="12"/>
  <c r="Q151" i="12"/>
  <c r="Q152" i="12"/>
  <c r="Q130" i="12"/>
  <c r="F120" i="12"/>
  <c r="F121" i="12"/>
  <c r="Q120" i="12" l="1"/>
  <c r="Q116" i="12"/>
  <c r="Q114" i="12"/>
  <c r="Q110" i="12"/>
  <c r="Q108" i="12"/>
  <c r="Q106" i="12"/>
  <c r="Q104" i="12"/>
  <c r="Q100" i="12"/>
  <c r="Q98" i="12"/>
  <c r="Q96" i="12"/>
  <c r="Q92" i="12"/>
  <c r="Q90" i="12"/>
  <c r="Q88" i="12"/>
  <c r="Q84" i="12"/>
  <c r="Q80" i="12"/>
  <c r="Q76" i="12"/>
  <c r="Q72" i="12"/>
  <c r="Q68" i="12"/>
  <c r="Q54" i="12"/>
  <c r="Q52" i="12"/>
  <c r="Q44" i="12"/>
  <c r="Q40" i="12"/>
  <c r="Q62" i="12"/>
  <c r="Q58" i="12"/>
  <c r="Q50" i="12"/>
  <c r="Q46" i="12"/>
  <c r="Q34" i="12"/>
  <c r="L19" i="12"/>
  <c r="L23" i="12"/>
  <c r="L30" i="12" s="1"/>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Q38" i="12" s="1"/>
  <c r="F37" i="12"/>
  <c r="F36" i="12"/>
  <c r="Q36" i="12" s="1"/>
  <c r="Q122" i="12" s="1"/>
  <c r="F35" i="12"/>
  <c r="F34" i="12"/>
  <c r="O29" i="12"/>
  <c r="N29" i="12"/>
  <c r="M29" i="12"/>
  <c r="L29" i="12"/>
  <c r="K29" i="12"/>
  <c r="J29" i="12"/>
  <c r="K23" i="12"/>
  <c r="K30" i="12" s="1"/>
  <c r="J23" i="12"/>
  <c r="J30" i="12" s="1"/>
  <c r="I23" i="12"/>
  <c r="I30" i="12" s="1"/>
  <c r="H23" i="12"/>
  <c r="H30" i="12" s="1"/>
  <c r="G23" i="12"/>
  <c r="L22" i="12"/>
  <c r="K22" i="12"/>
  <c r="J22" i="12"/>
  <c r="I22" i="12"/>
  <c r="H22" i="12"/>
  <c r="G22" i="12"/>
  <c r="K19" i="12"/>
  <c r="J19" i="12"/>
  <c r="I19" i="12"/>
  <c r="H19" i="12"/>
  <c r="G19" i="12"/>
  <c r="P18" i="12"/>
  <c r="P29" i="12" s="1"/>
  <c r="O18" i="12"/>
  <c r="N18" i="12"/>
  <c r="M18" i="12"/>
  <c r="L18" i="12"/>
  <c r="K18" i="12"/>
  <c r="J18" i="12"/>
  <c r="I18" i="12"/>
  <c r="I29" i="12" s="1"/>
  <c r="H18" i="12"/>
  <c r="H29" i="12" s="1"/>
  <c r="G18" i="12"/>
  <c r="G30" i="12" l="1"/>
  <c r="L127" i="12"/>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<sst xmlns="http://schemas.openxmlformats.org/spreadsheetml/2006/main" count="2871" uniqueCount="501">
  <si>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</si>
  <si>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</si>
  <si>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</si>
  <si>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</si>
  <si>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</si>
  <si>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</si>
  <si>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</si>
  <si>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</si>
  <si>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</si>
  <si>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</si>
  <si>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</si>
  <si>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</si>
  <si>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</si>
  <si>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</si>
  <si>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</si>
  <si>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</si>
  <si>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</si>
  <si>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</si>
  <si>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</si>
  <si>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</si>
  <si>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</si>
  <si>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</si>
  <si>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</si>
  <si>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</si>
  <si>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</si>
  <si>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</si>
  <si>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</si>
  <si>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</si>
  <si>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</si>
  <si>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</si>
  <si>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</si>
  <si>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</si>
  <si>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</si>
  <si>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</si>
  <si>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</si>
  <si>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</si>
  <si>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</si>
  <si>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</si>
  <si>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</si>
  <si>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</si>
  <si>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</si>
  <si>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</si>
  <si>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</si>
  <si>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</si>
  <si>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</si>
  <si>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</si>
  <si>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</si>
  <si>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</si>
  <si>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</si>
  <si>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</si>
  <si>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</si>
  <si>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</si>
  <si>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</si>
  <si>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</si>
  <si>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</si>
  <si>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</si>
  <si>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</si>
  <si>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</si>
  <si>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</si>
  <si>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</si>
  <si>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</si>
  <si>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</si>
  <si>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</si>
  <si>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</si>
  <si>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</si>
  <si>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</si>
  <si>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</si>
  <si>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</si>
  <si>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</si>
  <si>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</si>
  <si>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</si>
  <si>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</si>
  <si>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</si>
  <si>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</si>
  <si>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</si>
  <si>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</si>
  <si>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</si>
  <si>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</si>
  <si>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</si>
  <si>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</si>
  <si>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</si>
  <si>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</si>
  <si>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</si>
  <si>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</si>
  <si>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</si>
  <si>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</si>
  <si>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</si>
  <si>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</si>
  <si>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</si>
  <si>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</si>
  <si>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</si>
  <si>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</si>
  <si>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</si>
  <si>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</si>
  <si>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</si>
  <si>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</si>
  <si>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</si>
  <si>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</si>
  <si>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</si>
  <si>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</si>
  <si>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</si>
  <si>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</si>
  <si>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</si>
  <si>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</si>
  <si>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</si>
  <si>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</si>
  <si>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</si>
  <si>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</si>
  <si>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</si>
  <si>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</si>
  <si>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</si>
  <si>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</si>
  <si>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</si>
  <si>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</si>
  <si>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</si>
  <si>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</si>
  <si>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</si>
  <si>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</si>
  <si>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</si>
  <si>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</si>
  <si>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</si>
  <si>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</si>
  <si>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</si>
  <si>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</si>
  <si>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</si>
  <si>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</si>
  <si>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</si>
  <si>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</si>
  <si>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</si>
  <si>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</si>
  <si>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</si>
  <si>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</si>
  <si>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</si>
  <si>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</si>
  <si>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</si>
  <si>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</si>
  <si>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</si>
  <si>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</si>
  <si>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</si>
  <si>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</si>
  <si>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</si>
  <si>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</si>
  <si>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</si>
  <si>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</si>
  <si>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</si>
  <si>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</si>
  <si>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</si>
  <si>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</si>
  <si>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</si>
  <si>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</si>
  <si>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</si>
  <si>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</si>
  <si>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</si>
  <si>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</si>
  <si>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</si>
  <si>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</si>
  <si>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</si>
  <si>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</si>
  <si>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</si>
  <si>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</si>
  <si>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</si>
  <si>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</si>
  <si>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</si>
  <si>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</si>
  <si>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</si>
  <si>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</si>
  <si>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</si>
  <si>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</si>
  <si>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</si>
  <si>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</si>
  <si>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</si>
  <si>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</si>
  <si>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</si>
  <si>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</si>
  <si>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</si>
  <si>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</si>
  <si>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</si>
  <si>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</si>
  <si>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</si>
  <si>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</si>
  <si>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</si>
  <si>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</si>
  <si>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</si>
  <si>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</si>
  <si>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</si>
  <si>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</si>
  <si>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</si>
  <si>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</si>
  <si>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</si>
  <si>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</si>
  <si>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</si>
  <si>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</si>
  <si>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</si>
  <si>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</si>
  <si>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</si>
  <si>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</si>
  <si>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</si>
  <si>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</si>
  <si>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</si>
  <si>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</si>
  <si>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</si>
  <si>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</si>
  <si>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</si>
  <si>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</si>
  <si>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</si>
  <si>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</si>
  <si>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</si>
  <si>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</si>
  <si>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</si>
  <si>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</si>
  <si>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</si>
  <si>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</si>
  <si>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</si>
  <si>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</si>
  <si>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</si>
  <si>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</si>
  <si>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</si>
  <si>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</si>
  <si>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</si>
  <si>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</si>
  <si>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</si>
  <si>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</si>
  <si>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</si>
  <si>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</si>
  <si>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</si>
  <si>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</si>
  <si>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</si>
  <si>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</si>
  <si>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</si>
  <si>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</si>
  <si>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</si>
  <si>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</si>
  <si>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</si>
  <si>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</si>
  <si>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</si>
  <si>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</si>
  <si>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</si>
  <si>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</si>
  <si>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</si>
  <si>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</si>
  <si>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</si>
  <si>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</si>
  <si>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</si>
  <si>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</si>
  <si>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</si>
  <si>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</si>
  <si>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</si>
  <si>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</si>
  <si>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</si>
  <si>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</si>
  <si>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</si>
  <si>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</si>
  <si>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</si>
  <si>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</si>
  <si>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</si>
  <si>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</si>
  <si>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</si>
  <si>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</si>
  <si>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</si>
  <si>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</si>
  <si>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</si>
  <si>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</si>
  <si>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</si>
  <si>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</si>
  <si>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</si>
  <si>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</si>
  <si>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</si>
  <si>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</si>
  <si>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</si>
  <si>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</si>
  <si>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</si>
  <si>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</si>
  <si>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</si>
  <si>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</si>
  <si>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</si>
  <si>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</si>
  <si>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</si>
  <si>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</si>
  <si>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</si>
  <si>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</si>
  <si>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</si>
  <si>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</si>
  <si>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</si>
  <si>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</si>
  <si>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</si>
  <si>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</si>
  <si>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</si>
  <si>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</si>
  <si>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</si>
  <si>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</si>
  <si>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</si>
  <si>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</si>
  <si>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</si>
  <si>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</si>
  <si>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</si>
  <si>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</si>
  <si>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</si>
  <si>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</si>
  <si>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</si>
  <si>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</si>
  <si>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</si>
  <si>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</si>
  <si>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</si>
  <si>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</si>
  <si>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</si>
  <si>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</si>
  <si>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</si>
  <si>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</si>
  <si>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</si>
  <si>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</si>
  <si>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</si>
  <si>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</si>
  <si>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</si>
  <si>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</si>
  <si>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</si>
  <si>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</si>
  <si>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</si>
  <si>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</si>
  <si>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</si>
  <si>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</si>
  <si>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</si>
  <si>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</si>
  <si>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</si>
  <si>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</si>
  <si>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</si>
  <si>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</si>
  <si>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</si>
  <si>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</si>
  <si>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</si>
  <si>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</si>
  <si>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</si>
  <si>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</si>
  <si>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</si>
  <si>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</si>
  <si>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</si>
  <si>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</si>
  <si>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</si>
  <si>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</si>
  <si>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</si>
  <si>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</si>
  <si>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</si>
  <si>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</si>
  <si>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</si>
  <si>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</si>
  <si>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</si>
  <si>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</si>
  <si>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</si>
  <si>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</si>
  <si>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</si>
  <si>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</si>
  <si>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</si>
  <si>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</si>
  <si>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</si>
  <si>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</si>
  <si>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</si>
  <si>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</si>
  <si>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</si>
  <si>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</si>
  <si>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</si>
  <si>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</si>
  <si>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</si>
  <si>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</si>
  <si>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</si>
  <si>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</si>
  <si>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</si>
  <si>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</si>
  <si>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</si>
  <si>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</si>
  <si>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</si>
  <si>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</si>
  <si>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</si>
  <si>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</si>
  <si>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</si>
  <si>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</si>
  <si>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</si>
  <si>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</si>
  <si>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</si>
  <si>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</si>
  <si>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</si>
  <si>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</si>
  <si>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</si>
  <si>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</si>
  <si>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</si>
  <si>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</si>
  <si>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</si>
  <si>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</si>
  <si>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</si>
  <si>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</si>
  <si>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</si>
  <si>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</si>
  <si>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</si>
  <si>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</si>
  <si>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</si>
  <si>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</si>
  <si>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</si>
  <si>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</si>
  <si>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</si>
  <si>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</si>
  <si>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</si>
  <si>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</si>
  <si>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</si>
  <si>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</si>
  <si>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</si>
  <si>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</si>
  <si>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</si>
  <si>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</si>
  <si>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</si>
  <si>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</si>
  <si>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</si>
  <si>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</si>
  <si>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</si>
  <si>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</si>
  <si>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</si>
  <si>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</si>
  <si>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</si>
  <si>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</si>
  <si>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</si>
  <si>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</si>
  <si>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</si>
  <si>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</si>
  <si>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</si>
  <si>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</si>
  <si>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</si>
  <si>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</si>
  <si>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</si>
  <si>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</si>
  <si>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</si>
  <si>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</si>
  <si>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</si>
  <si>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</si>
  <si>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</si>
  <si>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</si>
  <si>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</si>
  <si>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</si>
  <si>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</si>
  <si>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</si>
  <si>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</si>
  <si>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</si>
  <si>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</si>
  <si>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</si>
  <si>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</si>
  <si>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</si>
  <si>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</si>
  <si>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</si>
  <si>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</si>
  <si>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</si>
  <si>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</si>
  <si>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</si>
  <si>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</si>
  <si>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</si>
  <si>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</si>
  <si>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</si>
  <si>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</si>
  <si>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</si>
  <si>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</si>
  <si>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</si>
  <si>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</si>
  <si>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</si>
  <si>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</si>
  <si>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</si>
  <si>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</si>
  <si>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</si>
  <si>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</si>
  <si>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</si>
  <si>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</si>
  <si>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</si>
  <si>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</si>
  <si>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</si>
  <si>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</si>
  <si>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</si>
  <si>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</si>
  <si>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</si>
  <si>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</si>
  <si>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</si>
  <si>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</si>
  <si>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</si>
  <si>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</si>
  <si>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</si>
  <si>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</si>
  <si>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</si>
  <si>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</si>
  <si>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</si>
  <si>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</si>
  <si>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</si>
  <si>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</si>
  <si>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</si>
  <si>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</si>
  <si>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</si>
  <si>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</si>
  <si>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</si>
  <si>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</si>
  <si>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</si>
  <si>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</si>
  <si>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</si>
  <si>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</si>
  <si>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</si>
  <si>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</si>
  <si>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</si>
  <si>
    <t>total BONUS TU</t>
    <phoneticPr fontId="9" type="noConversion"/>
  </si>
  <si>
    <t>1.5</t>
    <phoneticPr fontId="9" type="noConversion"/>
  </si>
  <si>
    <t>0.5</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</si>
</sst>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8">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62">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xf numFmtId="0" fontId="54" fillId="14" borderId="26" xfId="0" applyFont="1" applyFill="1" applyBorder="1" applyAlignment="1">
      <alignment horizontal="center" vertical="center" wrapText="1"/>
    </xf>
    <xf numFmtId="0" fontId="28" fillId="4" borderId="15" xfId="0" applyNumberFormat="1" applyFont="1" applyFill="1" applyBorder="1" applyAlignment="1">
      <alignment horizontal="center" vertical="top"/>
    </xf>
    <xf numFmtId="49" fontId="57" fillId="4" borderId="18" xfId="0" applyNumberFormat="1" applyFont="1" applyFill="1" applyBorder="1" applyAlignment="1">
      <alignment horizontal="center" vertical="top"/>
    </xf>
    <xf numFmtId="0" fontId="0" fillId="26" borderId="18" xfId="0" applyFill="1" applyBorder="1"/>
    <xf numFmtId="0" fontId="0" fillId="27" borderId="18" xfId="0" applyFill="1" applyBorder="1"/>
    <xf numFmtId="0" fontId="11" fillId="27" borderId="18" xfId="0" applyFont="1"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CE99-5A3F-421B-A529-9CB7497F510F}">
  <dimension ref="A1:Q186"/>
  <sheetViews>
    <sheetView tabSelected="1" topLeftCell="A98" zoomScaleNormal="100" workbookViewId="0">
      <selection activeCell="P41" sqref="P41"/>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t="s">
        <v>490</v>
      </c>
      <c r="O7" s="259" t="s">
        <v>500</v>
      </c>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v>0.5</v>
      </c>
      <c r="O10" s="264">
        <v>1</v>
      </c>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v>2</v>
      </c>
      <c r="O13" s="264">
        <v>1.5</v>
      </c>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v>1.5</v>
      </c>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f t="shared" si="0"/>
        <v>2.5</v>
      </c>
      <c r="O19" s="264">
        <f t="shared" si="0"/>
        <v>4</v>
      </c>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O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8.25</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f t="shared" si="1"/>
        <v>13.549999999999995</v>
      </c>
      <c r="O23" s="264">
        <f t="shared" si="1"/>
        <v>7.6999999999999993</v>
      </c>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v>3</v>
      </c>
      <c r="O26" s="264"/>
      <c r="P26" s="299"/>
    </row>
    <row r="27" spans="1:17" x14ac:dyDescent="0.25">
      <c r="A27" s="51"/>
      <c r="B27" s="51"/>
      <c r="C27" s="273" t="s">
        <v>409</v>
      </c>
      <c r="D27" s="273"/>
      <c r="E27" s="273"/>
      <c r="F27" s="273"/>
      <c r="G27" s="264"/>
      <c r="H27" s="264"/>
      <c r="I27" s="264"/>
      <c r="J27" s="264"/>
      <c r="K27" s="264"/>
      <c r="L27" s="264"/>
      <c r="M27" s="264"/>
      <c r="N27" s="264"/>
      <c r="O27" s="264">
        <v>4.5</v>
      </c>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N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32">
        <f t="shared" si="3"/>
        <v>16.049999999999997</v>
      </c>
      <c r="O30" s="354">
        <f xml:space="preserve"> SUM(O7,O19,O23,O27)</f>
        <v>16.2</v>
      </c>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row>
    <row r="37" spans="1:17" x14ac:dyDescent="0.25">
      <c r="A37" s="51"/>
      <c r="B37" s="51"/>
      <c r="C37" s="51"/>
      <c r="D37" s="309" t="s">
        <v>422</v>
      </c>
      <c r="E37" s="51"/>
      <c r="F37" s="308">
        <f t="shared" si="4"/>
        <v>3</v>
      </c>
      <c r="G37" s="308"/>
      <c r="H37" s="308"/>
      <c r="I37" s="308"/>
      <c r="J37" s="308"/>
      <c r="K37" s="308"/>
      <c r="L37" s="186"/>
      <c r="M37" s="308">
        <v>1</v>
      </c>
      <c r="N37" s="308">
        <v>1</v>
      </c>
      <c r="O37" s="308">
        <v>1</v>
      </c>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4</v>
      </c>
      <c r="G40" s="51"/>
      <c r="H40" s="51"/>
      <c r="I40" s="51"/>
      <c r="J40" s="51"/>
      <c r="K40" s="51"/>
      <c r="L40" s="336">
        <v>0.8</v>
      </c>
      <c r="M40" s="51">
        <v>1</v>
      </c>
      <c r="N40" s="51">
        <v>1</v>
      </c>
      <c r="O40" s="51">
        <v>1</v>
      </c>
      <c r="P40" s="355">
        <v>0.2</v>
      </c>
      <c r="Q40" s="51"/>
    </row>
    <row r="41" spans="1:17" x14ac:dyDescent="0.25">
      <c r="A41" s="51"/>
      <c r="B41" s="51"/>
      <c r="C41" s="51"/>
      <c r="D41" s="309" t="s">
        <v>422</v>
      </c>
      <c r="E41" s="51"/>
      <c r="F41" s="308">
        <f t="shared" si="4"/>
        <v>2.9</v>
      </c>
      <c r="G41" s="308"/>
      <c r="H41" s="308"/>
      <c r="I41" s="308"/>
      <c r="J41" s="308"/>
      <c r="K41" s="308"/>
      <c r="L41" s="308">
        <v>0.8</v>
      </c>
      <c r="M41" s="308">
        <v>0.7</v>
      </c>
      <c r="N41" s="308">
        <v>1</v>
      </c>
      <c r="O41" s="308">
        <v>0.4</v>
      </c>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356">
        <v>0</v>
      </c>
      <c r="Q44" s="51"/>
    </row>
    <row r="45" spans="1:17" x14ac:dyDescent="0.25">
      <c r="A45" s="51"/>
      <c r="B45" s="51"/>
      <c r="C45" s="51"/>
      <c r="D45" s="293" t="s">
        <v>422</v>
      </c>
      <c r="E45" s="51"/>
      <c r="F45" s="308">
        <f t="shared" si="4"/>
        <v>3.2</v>
      </c>
      <c r="G45" s="308"/>
      <c r="H45" s="308"/>
      <c r="I45" s="308"/>
      <c r="J45" s="308"/>
      <c r="K45" s="308"/>
      <c r="L45" s="308">
        <v>0.9</v>
      </c>
      <c r="M45" s="308">
        <v>0.7</v>
      </c>
      <c r="N45" s="308">
        <v>1</v>
      </c>
      <c r="O45" s="308">
        <v>0.6</v>
      </c>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row>
    <row r="49" spans="1:17" x14ac:dyDescent="0.25">
      <c r="A49" s="51"/>
      <c r="B49" s="51"/>
      <c r="C49" s="51"/>
      <c r="D49" s="293" t="s">
        <v>422</v>
      </c>
      <c r="E49" s="51"/>
      <c r="F49" s="308">
        <f t="shared" si="4"/>
        <v>2.2999999999999998</v>
      </c>
      <c r="G49" s="308"/>
      <c r="H49" s="308"/>
      <c r="I49" s="308"/>
      <c r="J49" s="308"/>
      <c r="K49" s="308"/>
      <c r="L49" s="186"/>
      <c r="M49" s="308">
        <v>0.8</v>
      </c>
      <c r="N49" s="308">
        <v>0.8</v>
      </c>
      <c r="O49" s="308">
        <v>0.7</v>
      </c>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3.5</v>
      </c>
      <c r="G52" s="51"/>
      <c r="H52" s="51"/>
      <c r="I52" s="51"/>
      <c r="J52" s="51"/>
      <c r="K52" s="51"/>
      <c r="L52" s="186"/>
      <c r="M52" s="51">
        <v>1</v>
      </c>
      <c r="N52" s="51">
        <v>1</v>
      </c>
      <c r="O52" s="51">
        <v>0.7</v>
      </c>
      <c r="P52" s="355">
        <v>0.8</v>
      </c>
      <c r="Q52" s="51"/>
    </row>
    <row r="53" spans="1:17" x14ac:dyDescent="0.25">
      <c r="A53" s="51"/>
      <c r="B53" s="51"/>
      <c r="C53" s="51"/>
      <c r="D53" s="293" t="s">
        <v>422</v>
      </c>
      <c r="E53" s="51"/>
      <c r="F53" s="308">
        <f t="shared" si="4"/>
        <v>2.7</v>
      </c>
      <c r="G53" s="308"/>
      <c r="H53" s="308"/>
      <c r="I53" s="308"/>
      <c r="J53" s="308"/>
      <c r="K53" s="308"/>
      <c r="L53" s="186"/>
      <c r="M53" s="308">
        <v>1</v>
      </c>
      <c r="N53" s="308">
        <v>1</v>
      </c>
      <c r="O53" s="308">
        <v>0.7</v>
      </c>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row>
    <row r="55" spans="1:17" x14ac:dyDescent="0.25">
      <c r="A55" s="51"/>
      <c r="B55" s="51"/>
      <c r="C55" s="51"/>
      <c r="D55" s="293" t="s">
        <v>420</v>
      </c>
      <c r="E55" s="51"/>
      <c r="F55" s="308">
        <f t="shared" si="4"/>
        <v>5.99</v>
      </c>
      <c r="G55" s="308">
        <v>0.3</v>
      </c>
      <c r="H55" s="308">
        <v>0.89</v>
      </c>
      <c r="I55" s="308">
        <v>0.8</v>
      </c>
      <c r="J55" s="308">
        <v>0.8</v>
      </c>
      <c r="K55" s="308">
        <v>1.1000000000000001</v>
      </c>
      <c r="L55" s="308">
        <v>0.6</v>
      </c>
      <c r="M55" s="308">
        <v>0.8</v>
      </c>
      <c r="N55" s="308">
        <v>0.7</v>
      </c>
      <c r="O55" s="308"/>
      <c r="P55" s="308"/>
      <c r="Q55" s="51"/>
    </row>
    <row r="56" spans="1:17" x14ac:dyDescent="0.25">
      <c r="A56" s="51"/>
      <c r="B56" s="51"/>
      <c r="C56" s="51" t="s">
        <v>432</v>
      </c>
      <c r="D56" s="293" t="s">
        <v>421</v>
      </c>
      <c r="E56" s="336">
        <v>0</v>
      </c>
      <c r="F56" s="51">
        <f t="shared" si="4"/>
        <v>0</v>
      </c>
      <c r="G56" s="51"/>
      <c r="H56" s="51"/>
      <c r="I56" s="51"/>
      <c r="J56" s="51"/>
      <c r="K56" s="51"/>
      <c r="L56" s="186"/>
      <c r="M56" s="51"/>
      <c r="N56" s="51"/>
      <c r="O56" s="51"/>
      <c r="P56" s="51"/>
      <c r="Q56" s="51"/>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row>
    <row r="65" spans="1:17" x14ac:dyDescent="0.25">
      <c r="A65" s="51"/>
      <c r="B65" s="51"/>
      <c r="C65" s="51"/>
      <c r="D65" s="293" t="s">
        <v>422</v>
      </c>
      <c r="E65" s="51"/>
      <c r="F65" s="308">
        <f t="shared" si="4"/>
        <v>2.6</v>
      </c>
      <c r="G65" s="308"/>
      <c r="H65" s="308"/>
      <c r="I65" s="308"/>
      <c r="J65" s="308"/>
      <c r="K65" s="308"/>
      <c r="L65" s="186"/>
      <c r="M65" s="308">
        <v>1</v>
      </c>
      <c r="N65" s="308">
        <v>1</v>
      </c>
      <c r="O65" s="308">
        <v>0.6</v>
      </c>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4.3</v>
      </c>
      <c r="G68" s="51"/>
      <c r="H68" s="51"/>
      <c r="I68" s="51"/>
      <c r="J68" s="51"/>
      <c r="K68" s="51">
        <v>1</v>
      </c>
      <c r="L68" s="186">
        <v>1</v>
      </c>
      <c r="M68" s="51">
        <v>1</v>
      </c>
      <c r="N68" s="51">
        <v>0.5</v>
      </c>
      <c r="O68" s="51">
        <v>0.5</v>
      </c>
      <c r="P68" s="355">
        <v>0.3</v>
      </c>
      <c r="Q68" s="51"/>
    </row>
    <row r="69" spans="1:17" x14ac:dyDescent="0.25">
      <c r="A69" s="51"/>
      <c r="B69" s="51"/>
      <c r="C69" s="51"/>
      <c r="D69" s="293" t="s">
        <v>422</v>
      </c>
      <c r="E69" s="51"/>
      <c r="F69" s="308">
        <f t="shared" si="4"/>
        <v>2</v>
      </c>
      <c r="G69" s="308"/>
      <c r="H69" s="308"/>
      <c r="I69" s="308"/>
      <c r="J69" s="308"/>
      <c r="K69" s="308">
        <v>0.7</v>
      </c>
      <c r="L69" s="308">
        <v>0.4</v>
      </c>
      <c r="M69" s="308">
        <v>0.4</v>
      </c>
      <c r="N69" s="308">
        <v>0.4</v>
      </c>
      <c r="O69" s="308">
        <v>0.1</v>
      </c>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row>
    <row r="73" spans="1:17" x14ac:dyDescent="0.25">
      <c r="A73" s="51"/>
      <c r="B73" s="51"/>
      <c r="C73" s="51"/>
      <c r="D73" s="293" t="s">
        <v>422</v>
      </c>
      <c r="E73" s="51"/>
      <c r="F73" s="308">
        <f t="shared" si="4"/>
        <v>2.5700000000000003</v>
      </c>
      <c r="G73" s="308">
        <v>0</v>
      </c>
      <c r="H73" s="308">
        <v>0.44</v>
      </c>
      <c r="I73" s="308">
        <v>0.33</v>
      </c>
      <c r="J73" s="308">
        <v>0.1</v>
      </c>
      <c r="K73" s="308">
        <v>0.5</v>
      </c>
      <c r="L73" s="308">
        <v>0.2</v>
      </c>
      <c r="M73" s="308">
        <v>0.4</v>
      </c>
      <c r="N73" s="308">
        <v>0.1</v>
      </c>
      <c r="O73" s="308">
        <v>0.5</v>
      </c>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row>
    <row r="77" spans="1:17" x14ac:dyDescent="0.25">
      <c r="A77" s="51"/>
      <c r="B77" s="51"/>
      <c r="C77" s="51"/>
      <c r="D77" s="293" t="s">
        <v>422</v>
      </c>
      <c r="E77" s="308"/>
      <c r="F77" s="308">
        <f t="shared" si="4"/>
        <v>1.05</v>
      </c>
      <c r="G77" s="308"/>
      <c r="H77" s="308"/>
      <c r="I77" s="308"/>
      <c r="J77" s="308"/>
      <c r="K77" s="308">
        <v>0.05</v>
      </c>
      <c r="L77" s="308">
        <v>0.3</v>
      </c>
      <c r="M77" s="308">
        <v>0.1</v>
      </c>
      <c r="N77" s="308">
        <v>0.3</v>
      </c>
      <c r="O77" s="308">
        <v>0.3</v>
      </c>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row>
    <row r="81" spans="1:17" x14ac:dyDescent="0.25">
      <c r="A81" s="51"/>
      <c r="B81" s="51"/>
      <c r="C81" s="51"/>
      <c r="D81" s="293" t="s">
        <v>422</v>
      </c>
      <c r="E81" s="308"/>
      <c r="F81" s="308">
        <f t="shared" si="4"/>
        <v>5.99</v>
      </c>
      <c r="G81" s="308">
        <v>0</v>
      </c>
      <c r="H81" s="308">
        <v>0.56000000000000005</v>
      </c>
      <c r="I81" s="308">
        <v>0.33</v>
      </c>
      <c r="J81" s="308">
        <v>0.5</v>
      </c>
      <c r="K81" s="308">
        <v>0.4</v>
      </c>
      <c r="L81" s="308">
        <v>0.4</v>
      </c>
      <c r="M81" s="308">
        <v>0.3</v>
      </c>
      <c r="N81" s="308">
        <v>3</v>
      </c>
      <c r="O81" s="308">
        <v>0.5</v>
      </c>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row>
    <row r="85" spans="1:17" x14ac:dyDescent="0.25">
      <c r="A85" s="51"/>
      <c r="B85" s="51"/>
      <c r="C85" s="51"/>
      <c r="D85" s="293" t="s">
        <v>422</v>
      </c>
      <c r="E85" s="51"/>
      <c r="F85" s="308">
        <f t="shared" si="4"/>
        <v>3.8800000000000003</v>
      </c>
      <c r="G85" s="308">
        <v>0</v>
      </c>
      <c r="H85" s="308">
        <v>0.31</v>
      </c>
      <c r="I85" s="308">
        <v>0.27</v>
      </c>
      <c r="J85" s="308">
        <v>0.5</v>
      </c>
      <c r="K85" s="308">
        <v>0.6</v>
      </c>
      <c r="L85" s="308">
        <v>0.6</v>
      </c>
      <c r="M85" s="308">
        <v>0.5</v>
      </c>
      <c r="N85" s="308">
        <v>0.6</v>
      </c>
      <c r="O85" s="308">
        <v>0.5</v>
      </c>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row>
    <row r="89" spans="1:17" x14ac:dyDescent="0.25">
      <c r="A89" s="51"/>
      <c r="B89" s="51"/>
      <c r="C89" s="51"/>
      <c r="D89" s="293" t="s">
        <v>422</v>
      </c>
      <c r="E89" s="308"/>
      <c r="F89" s="308">
        <f t="shared" si="4"/>
        <v>0.92</v>
      </c>
      <c r="G89" s="308">
        <v>0</v>
      </c>
      <c r="H89" s="308">
        <v>0.11</v>
      </c>
      <c r="I89" s="308">
        <v>0.11</v>
      </c>
      <c r="J89" s="308">
        <v>0.1</v>
      </c>
      <c r="K89" s="308">
        <v>0.1</v>
      </c>
      <c r="L89" s="308">
        <v>0.1</v>
      </c>
      <c r="M89" s="308">
        <v>0.1</v>
      </c>
      <c r="N89" s="308">
        <v>0.2</v>
      </c>
      <c r="O89" s="308">
        <v>0.1</v>
      </c>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357">
        <v>0</v>
      </c>
      <c r="Q92" s="51"/>
    </row>
    <row r="93" spans="1:17" x14ac:dyDescent="0.25">
      <c r="A93" s="51"/>
      <c r="B93" s="51"/>
      <c r="C93" s="51"/>
      <c r="D93" s="293" t="s">
        <v>422</v>
      </c>
      <c r="E93" s="51"/>
      <c r="F93" s="308">
        <f t="shared" si="4"/>
        <v>1.4</v>
      </c>
      <c r="G93" s="308"/>
      <c r="H93" s="308"/>
      <c r="I93" s="308"/>
      <c r="J93" s="308"/>
      <c r="K93" s="308"/>
      <c r="L93" s="186"/>
      <c r="M93" s="308">
        <v>0.3</v>
      </c>
      <c r="N93" s="186">
        <v>0.7</v>
      </c>
      <c r="O93" s="308">
        <v>0.4</v>
      </c>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row>
    <row r="97" spans="1:17" x14ac:dyDescent="0.25">
      <c r="A97" s="51"/>
      <c r="B97" s="51"/>
      <c r="C97" s="51"/>
      <c r="D97" s="293" t="s">
        <v>422</v>
      </c>
      <c r="E97" s="51"/>
      <c r="F97" s="308">
        <f t="shared" si="4"/>
        <v>0.30000000000000004</v>
      </c>
      <c r="G97" s="308"/>
      <c r="H97" s="308"/>
      <c r="I97" s="308"/>
      <c r="J97" s="308"/>
      <c r="K97" s="308"/>
      <c r="L97" s="308">
        <v>0</v>
      </c>
      <c r="M97" s="308">
        <v>0.1</v>
      </c>
      <c r="N97" s="186">
        <v>0.1</v>
      </c>
      <c r="O97" s="308">
        <v>0.1</v>
      </c>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row>
    <row r="101" spans="1:17" x14ac:dyDescent="0.25">
      <c r="A101" s="51"/>
      <c r="B101" s="51"/>
      <c r="C101" s="51"/>
      <c r="D101" s="293" t="s">
        <v>422</v>
      </c>
      <c r="E101" s="51"/>
      <c r="F101" s="308">
        <f t="shared" si="5"/>
        <v>0.8</v>
      </c>
      <c r="G101" s="308"/>
      <c r="H101" s="308"/>
      <c r="I101" s="308"/>
      <c r="J101" s="308"/>
      <c r="K101" s="308"/>
      <c r="L101" s="186"/>
      <c r="M101" s="308">
        <v>0.4</v>
      </c>
      <c r="N101" s="186">
        <v>0.2</v>
      </c>
      <c r="O101" s="308">
        <v>0.2</v>
      </c>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357">
        <v>0</v>
      </c>
      <c r="Q104" s="51"/>
    </row>
    <row r="105" spans="1:17" x14ac:dyDescent="0.25">
      <c r="A105" s="51"/>
      <c r="B105" s="51"/>
      <c r="C105" s="51"/>
      <c r="D105" s="293" t="s">
        <v>422</v>
      </c>
      <c r="E105" s="51"/>
      <c r="F105" s="308">
        <f t="shared" si="5"/>
        <v>0.6</v>
      </c>
      <c r="G105" s="308"/>
      <c r="H105" s="308"/>
      <c r="I105" s="308"/>
      <c r="J105" s="308"/>
      <c r="K105" s="308">
        <v>0.1</v>
      </c>
      <c r="L105" s="308">
        <v>0.2</v>
      </c>
      <c r="M105" s="308">
        <v>0.1</v>
      </c>
      <c r="N105" s="186">
        <v>0.1</v>
      </c>
      <c r="O105" s="308">
        <v>0.1</v>
      </c>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row>
    <row r="109" spans="1:17" x14ac:dyDescent="0.25">
      <c r="A109" s="51"/>
      <c r="B109" s="51"/>
      <c r="C109" s="51"/>
      <c r="D109" s="293" t="s">
        <v>422</v>
      </c>
      <c r="E109" s="51"/>
      <c r="F109" s="308">
        <f t="shared" si="5"/>
        <v>0.8</v>
      </c>
      <c r="G109" s="308"/>
      <c r="H109" s="308"/>
      <c r="I109" s="308"/>
      <c r="J109" s="308"/>
      <c r="K109" s="308"/>
      <c r="L109" s="308">
        <v>0.1</v>
      </c>
      <c r="M109" s="308">
        <v>0.2</v>
      </c>
      <c r="N109" s="186">
        <v>0.2</v>
      </c>
      <c r="O109" s="308">
        <v>0.3</v>
      </c>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row>
    <row r="113" spans="1:17" x14ac:dyDescent="0.25">
      <c r="A113" s="51"/>
      <c r="B113" s="51"/>
      <c r="C113" s="51"/>
      <c r="D113" s="293" t="s">
        <v>422</v>
      </c>
      <c r="E113" s="51"/>
      <c r="F113" s="308">
        <f t="shared" si="5"/>
        <v>1.7</v>
      </c>
      <c r="G113" s="308"/>
      <c r="H113" s="308"/>
      <c r="I113" s="308"/>
      <c r="J113" s="308"/>
      <c r="K113" s="308"/>
      <c r="L113" s="186"/>
      <c r="M113" s="308">
        <v>0.8</v>
      </c>
      <c r="N113" s="186">
        <v>0.7</v>
      </c>
      <c r="O113" s="308">
        <v>0.2</v>
      </c>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row>
    <row r="117" spans="1:17" x14ac:dyDescent="0.25">
      <c r="A117" s="51"/>
      <c r="B117" s="51"/>
      <c r="C117" s="51"/>
      <c r="D117" s="293" t="s">
        <v>422</v>
      </c>
      <c r="E117" s="51"/>
      <c r="F117" s="308">
        <f t="shared" si="5"/>
        <v>1.1499999999999999</v>
      </c>
      <c r="G117" s="308"/>
      <c r="H117" s="308"/>
      <c r="I117" s="308"/>
      <c r="J117" s="308"/>
      <c r="K117" s="308"/>
      <c r="L117" s="186"/>
      <c r="M117" s="308">
        <v>0.3</v>
      </c>
      <c r="N117" s="308">
        <v>0.45</v>
      </c>
      <c r="O117" s="308">
        <v>0.4</v>
      </c>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356">
        <v>0</v>
      </c>
      <c r="Q120" s="51"/>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c r="C122" s="311"/>
      <c r="D122" s="51"/>
      <c r="E122" s="51"/>
      <c r="F122" s="51"/>
      <c r="G122" s="51"/>
      <c r="H122" s="51"/>
      <c r="I122" s="51"/>
      <c r="J122" s="51"/>
      <c r="K122" s="51"/>
      <c r="L122" s="51"/>
      <c r="M122" s="51"/>
      <c r="N122" s="51"/>
      <c r="O122" s="51"/>
      <c r="P122" s="51"/>
      <c r="Q122" s="336"/>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45.969999999999992</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0.7</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39.86</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12.849999999999994</v>
      </c>
      <c r="O126" s="51">
        <f t="shared" si="9"/>
        <v>7.6999999999999993</v>
      </c>
      <c r="P126" s="51">
        <f t="shared" si="9"/>
        <v>0</v>
      </c>
    </row>
    <row r="127" spans="1:17" x14ac:dyDescent="0.25">
      <c r="A127" s="51"/>
      <c r="B127" s="51"/>
      <c r="C127" s="311" t="s">
        <v>459</v>
      </c>
      <c r="D127" s="51"/>
      <c r="E127" s="51">
        <f>E125+E126</f>
        <v>124.35</v>
      </c>
      <c r="F127" s="51">
        <f>F125+F126</f>
        <v>85.829999999999984</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13.549999999999994</v>
      </c>
      <c r="O127" s="51">
        <f t="shared" si="10"/>
        <v>7.6999999999999993</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v>1</v>
      </c>
      <c r="O130" s="51">
        <v>1</v>
      </c>
      <c r="P130" s="51"/>
      <c r="Q130" s="51">
        <f>SUM(G130:O130)</f>
        <v>9.6999999999999993</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v>0.6</v>
      </c>
      <c r="O133" s="51">
        <v>0.6</v>
      </c>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v>1</v>
      </c>
      <c r="O134" s="51">
        <v>1</v>
      </c>
      <c r="P134" s="51"/>
      <c r="Q134" s="51">
        <f>SUM(G134:O134)</f>
        <v>5.5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v>1</v>
      </c>
      <c r="O135" s="51">
        <v>1</v>
      </c>
      <c r="P135" s="51"/>
      <c r="Q135" s="51">
        <f>SUM(G135:O135)</f>
        <v>8.76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v>1</v>
      </c>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v>0.6</v>
      </c>
      <c r="O150" s="51">
        <v>0.5</v>
      </c>
      <c r="P150" s="51"/>
      <c r="Q150" s="51">
        <f>SUM(G150:O150)</f>
        <v>4.3000000000000007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67B7-FBF6-4403-AC76-ED3CEBAF82EA}">
  <dimension ref="A1:Q186"/>
  <sheetViews>
    <sheetView workbookViewId="0">
      <selection activeCell="C3" sqref="A1:XFD104857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t="s">
        <v>499</v>
      </c>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v>0.5</v>
      </c>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v>2</v>
      </c>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f t="shared" si="0"/>
        <v>2.5</v>
      </c>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N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f t="shared" si="1"/>
        <v>13.549999999999995</v>
      </c>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v>3</v>
      </c>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N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32">
        <f t="shared" si="3"/>
        <v>16.049999999999997</v>
      </c>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2</v>
      </c>
      <c r="G37" s="308"/>
      <c r="H37" s="308"/>
      <c r="I37" s="308"/>
      <c r="J37" s="308"/>
      <c r="K37" s="308"/>
      <c r="L37" s="186"/>
      <c r="M37" s="308">
        <v>1</v>
      </c>
      <c r="N37" s="308">
        <v>1</v>
      </c>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2.5</v>
      </c>
      <c r="G41" s="308"/>
      <c r="H41" s="308"/>
      <c r="I41" s="308"/>
      <c r="J41" s="308"/>
      <c r="K41" s="308"/>
      <c r="L41" s="308">
        <v>0.8</v>
      </c>
      <c r="M41" s="308">
        <v>0.7</v>
      </c>
      <c r="N41" s="308">
        <v>1</v>
      </c>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2.6</v>
      </c>
      <c r="G45" s="308"/>
      <c r="H45" s="308"/>
      <c r="I45" s="308"/>
      <c r="J45" s="308"/>
      <c r="K45" s="308"/>
      <c r="L45" s="308">
        <v>0.9</v>
      </c>
      <c r="M45" s="308">
        <v>0.7</v>
      </c>
      <c r="N45" s="308">
        <v>1</v>
      </c>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1.6</v>
      </c>
      <c r="G49" s="308"/>
      <c r="H49" s="308"/>
      <c r="I49" s="308"/>
      <c r="J49" s="308"/>
      <c r="K49" s="308"/>
      <c r="L49" s="186"/>
      <c r="M49" s="308">
        <v>0.8</v>
      </c>
      <c r="N49" s="308">
        <v>0.8</v>
      </c>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2</v>
      </c>
      <c r="G53" s="308"/>
      <c r="H53" s="308"/>
      <c r="I53" s="308"/>
      <c r="J53" s="308"/>
      <c r="K53" s="308"/>
      <c r="L53" s="186"/>
      <c r="M53" s="308">
        <v>1</v>
      </c>
      <c r="N53" s="308">
        <v>1</v>
      </c>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5.99</v>
      </c>
      <c r="G55" s="308">
        <v>0.3</v>
      </c>
      <c r="H55" s="308">
        <v>0.89</v>
      </c>
      <c r="I55" s="308">
        <v>0.8</v>
      </c>
      <c r="J55" s="308">
        <v>0.8</v>
      </c>
      <c r="K55" s="308">
        <v>1.1000000000000001</v>
      </c>
      <c r="L55" s="308">
        <v>0.6</v>
      </c>
      <c r="M55" s="308">
        <v>0.8</v>
      </c>
      <c r="N55" s="308">
        <v>0.7</v>
      </c>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2</v>
      </c>
      <c r="G65" s="308"/>
      <c r="H65" s="308"/>
      <c r="I65" s="308"/>
      <c r="J65" s="308"/>
      <c r="K65" s="308"/>
      <c r="L65" s="186"/>
      <c r="M65" s="308">
        <v>1</v>
      </c>
      <c r="N65" s="308">
        <v>1</v>
      </c>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1.9</v>
      </c>
      <c r="G69" s="308"/>
      <c r="H69" s="308"/>
      <c r="I69" s="308"/>
      <c r="J69" s="308"/>
      <c r="K69" s="308">
        <v>0.7</v>
      </c>
      <c r="L69" s="308">
        <v>0.4</v>
      </c>
      <c r="M69" s="308">
        <v>0.4</v>
      </c>
      <c r="N69" s="308">
        <v>0.4</v>
      </c>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2.0700000000000003</v>
      </c>
      <c r="G73" s="308">
        <v>0</v>
      </c>
      <c r="H73" s="308">
        <v>0.44</v>
      </c>
      <c r="I73" s="308">
        <v>0.33</v>
      </c>
      <c r="J73" s="308">
        <v>0.1</v>
      </c>
      <c r="K73" s="308">
        <v>0.5</v>
      </c>
      <c r="L73" s="308">
        <v>0.2</v>
      </c>
      <c r="M73" s="308">
        <v>0.4</v>
      </c>
      <c r="N73" s="308">
        <v>0.1</v>
      </c>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0.75</v>
      </c>
      <c r="G77" s="308"/>
      <c r="H77" s="308"/>
      <c r="I77" s="308"/>
      <c r="J77" s="308"/>
      <c r="K77" s="308">
        <v>0.05</v>
      </c>
      <c r="L77" s="308">
        <v>0.3</v>
      </c>
      <c r="M77" s="308">
        <v>0.1</v>
      </c>
      <c r="N77" s="308">
        <v>0.3</v>
      </c>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5.49</v>
      </c>
      <c r="G81" s="308">
        <v>0</v>
      </c>
      <c r="H81" s="308">
        <v>0.56000000000000005</v>
      </c>
      <c r="I81" s="308">
        <v>0.33</v>
      </c>
      <c r="J81" s="308">
        <v>0.5</v>
      </c>
      <c r="K81" s="308">
        <v>0.4</v>
      </c>
      <c r="L81" s="308">
        <v>0.4</v>
      </c>
      <c r="M81" s="308">
        <v>0.3</v>
      </c>
      <c r="N81" s="308">
        <v>3</v>
      </c>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3.3800000000000003</v>
      </c>
      <c r="G85" s="308">
        <v>0</v>
      </c>
      <c r="H85" s="308">
        <v>0.31</v>
      </c>
      <c r="I85" s="308">
        <v>0.27</v>
      </c>
      <c r="J85" s="308">
        <v>0.5</v>
      </c>
      <c r="K85" s="308">
        <v>0.6</v>
      </c>
      <c r="L85" s="308">
        <v>0.6</v>
      </c>
      <c r="M85" s="308">
        <v>0.5</v>
      </c>
      <c r="N85" s="308">
        <v>0.6</v>
      </c>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0.82000000000000006</v>
      </c>
      <c r="G89" s="308">
        <v>0</v>
      </c>
      <c r="H89" s="308">
        <v>0.11</v>
      </c>
      <c r="I89" s="308">
        <v>0.11</v>
      </c>
      <c r="J89" s="308">
        <v>0.1</v>
      </c>
      <c r="K89" s="308">
        <v>0.1</v>
      </c>
      <c r="L89" s="308">
        <v>0.1</v>
      </c>
      <c r="M89" s="308">
        <v>0.1</v>
      </c>
      <c r="N89" s="308">
        <v>0.2</v>
      </c>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1</v>
      </c>
      <c r="G93" s="308"/>
      <c r="H93" s="308"/>
      <c r="I93" s="308"/>
      <c r="J93" s="308"/>
      <c r="K93" s="308"/>
      <c r="L93" s="186"/>
      <c r="M93" s="308">
        <v>0.3</v>
      </c>
      <c r="N93" s="186">
        <v>0.7</v>
      </c>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0.2</v>
      </c>
      <c r="G97" s="308"/>
      <c r="H97" s="308"/>
      <c r="I97" s="308"/>
      <c r="J97" s="308"/>
      <c r="K97" s="308"/>
      <c r="L97" s="308">
        <v>0</v>
      </c>
      <c r="M97" s="308">
        <v>0.1</v>
      </c>
      <c r="N97" s="186">
        <v>0.1</v>
      </c>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0.60000000000000009</v>
      </c>
      <c r="G101" s="308"/>
      <c r="H101" s="308"/>
      <c r="I101" s="308"/>
      <c r="J101" s="308"/>
      <c r="K101" s="308"/>
      <c r="L101" s="186"/>
      <c r="M101" s="308">
        <v>0.4</v>
      </c>
      <c r="N101" s="186">
        <v>0.2</v>
      </c>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0.5</v>
      </c>
      <c r="G105" s="308"/>
      <c r="H105" s="308"/>
      <c r="I105" s="308"/>
      <c r="J105" s="308"/>
      <c r="K105" s="308">
        <v>0.1</v>
      </c>
      <c r="L105" s="308">
        <v>0.2</v>
      </c>
      <c r="M105" s="308">
        <v>0.1</v>
      </c>
      <c r="N105" s="186">
        <v>0.1</v>
      </c>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0.5</v>
      </c>
      <c r="G109" s="308"/>
      <c r="H109" s="308"/>
      <c r="I109" s="308"/>
      <c r="J109" s="308"/>
      <c r="K109" s="308"/>
      <c r="L109" s="308">
        <v>0.1</v>
      </c>
      <c r="M109" s="308">
        <v>0.2</v>
      </c>
      <c r="N109" s="186">
        <v>0.2</v>
      </c>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1.5</v>
      </c>
      <c r="G113" s="308"/>
      <c r="H113" s="308"/>
      <c r="I113" s="308"/>
      <c r="J113" s="308"/>
      <c r="K113" s="308"/>
      <c r="L113" s="186"/>
      <c r="M113" s="308">
        <v>0.8</v>
      </c>
      <c r="N113" s="186">
        <v>0.7</v>
      </c>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0.75</v>
      </c>
      <c r="G117" s="308"/>
      <c r="H117" s="308"/>
      <c r="I117" s="308"/>
      <c r="J117" s="308"/>
      <c r="K117" s="308"/>
      <c r="L117" s="186"/>
      <c r="M117" s="308">
        <v>0.3</v>
      </c>
      <c r="N117" s="308">
        <v>0.45</v>
      </c>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45.969999999999992</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0.7</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32.160000000000004</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12.849999999999994</v>
      </c>
      <c r="O126" s="51">
        <f t="shared" si="9"/>
        <v>0</v>
      </c>
      <c r="P126" s="51">
        <f t="shared" si="9"/>
        <v>0</v>
      </c>
    </row>
    <row r="127" spans="1:17" x14ac:dyDescent="0.25">
      <c r="A127" s="51"/>
      <c r="B127" s="51"/>
      <c r="C127" s="311" t="s">
        <v>459</v>
      </c>
      <c r="D127" s="51"/>
      <c r="E127" s="51">
        <f>E125+E126</f>
        <v>124.35</v>
      </c>
      <c r="F127" s="51">
        <f>F125+F126</f>
        <v>78.13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13.549999999999994</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v>1</v>
      </c>
      <c r="O130" s="51"/>
      <c r="P130" s="51"/>
      <c r="Q130" s="51">
        <f>SUM(G130:N130)</f>
        <v>8.6999999999999993</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v>0.6</v>
      </c>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v>1</v>
      </c>
      <c r="O134" s="51"/>
      <c r="P134" s="51"/>
      <c r="Q134" s="51">
        <f>SUM(G134:N134)</f>
        <v>4.5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v>1</v>
      </c>
      <c r="O135" s="51"/>
      <c r="P135" s="51"/>
      <c r="Q135" s="51">
        <f>SUM(G135:N135)</f>
        <v>7.76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v>0.6</v>
      </c>
      <c r="O150" s="51"/>
      <c r="P150" s="51"/>
      <c r="Q150" s="51">
        <f>SUM(G150:N150)</f>
        <v>3.8000000000000003</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57C2-B71C-4E20-B849-73B1933E9600}">
  <dimension ref="A1:Q186"/>
  <sheetViews>
    <sheetView topLeftCell="A77" workbookViewId="0">
      <selection activeCell="R111" sqref="A1:XFD104857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1</v>
      </c>
      <c r="G37" s="308"/>
      <c r="H37" s="308"/>
      <c r="I37" s="308"/>
      <c r="J37" s="308"/>
      <c r="K37" s="308"/>
      <c r="L37" s="186"/>
      <c r="M37" s="308">
        <v>1</v>
      </c>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1.5</v>
      </c>
      <c r="G41" s="308"/>
      <c r="H41" s="308"/>
      <c r="I41" s="308"/>
      <c r="J41" s="308"/>
      <c r="K41" s="308"/>
      <c r="L41" s="308">
        <v>0.8</v>
      </c>
      <c r="M41" s="308">
        <v>0.7</v>
      </c>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1.6</v>
      </c>
      <c r="G45" s="308"/>
      <c r="H45" s="308"/>
      <c r="I45" s="308"/>
      <c r="J45" s="308"/>
      <c r="K45" s="308"/>
      <c r="L45" s="308">
        <v>0.9</v>
      </c>
      <c r="M45" s="308">
        <v>0.7</v>
      </c>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0.8</v>
      </c>
      <c r="G49" s="308"/>
      <c r="H49" s="308"/>
      <c r="I49" s="308"/>
      <c r="J49" s="308"/>
      <c r="K49" s="308"/>
      <c r="L49" s="186"/>
      <c r="M49" s="308">
        <v>0.8</v>
      </c>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1</v>
      </c>
      <c r="G53" s="308"/>
      <c r="H53" s="308"/>
      <c r="I53" s="308"/>
      <c r="J53" s="308"/>
      <c r="K53" s="308"/>
      <c r="L53" s="186"/>
      <c r="M53" s="308">
        <v>1</v>
      </c>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5.29</v>
      </c>
      <c r="G55" s="308">
        <v>0.3</v>
      </c>
      <c r="H55" s="308">
        <v>0.89</v>
      </c>
      <c r="I55" s="308">
        <v>0.8</v>
      </c>
      <c r="J55" s="308">
        <v>0.8</v>
      </c>
      <c r="K55" s="308">
        <v>1.1000000000000001</v>
      </c>
      <c r="L55" s="308">
        <v>0.6</v>
      </c>
      <c r="M55" s="308">
        <v>0.8</v>
      </c>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1</v>
      </c>
      <c r="G65" s="308"/>
      <c r="H65" s="308"/>
      <c r="I65" s="308"/>
      <c r="J65" s="308"/>
      <c r="K65" s="308"/>
      <c r="L65" s="186"/>
      <c r="M65" s="308">
        <v>1</v>
      </c>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1.5</v>
      </c>
      <c r="G69" s="308"/>
      <c r="H69" s="308"/>
      <c r="I69" s="308"/>
      <c r="J69" s="308"/>
      <c r="K69" s="308">
        <v>0.7</v>
      </c>
      <c r="L69" s="308">
        <v>0.4</v>
      </c>
      <c r="M69" s="308">
        <v>0.4</v>
      </c>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1.9700000000000002</v>
      </c>
      <c r="G73" s="308">
        <v>0</v>
      </c>
      <c r="H73" s="308">
        <v>0.44</v>
      </c>
      <c r="I73" s="308">
        <v>0.33</v>
      </c>
      <c r="J73" s="308">
        <v>0.1</v>
      </c>
      <c r="K73" s="308">
        <v>0.5</v>
      </c>
      <c r="L73" s="308">
        <v>0.2</v>
      </c>
      <c r="M73" s="308">
        <v>0.4</v>
      </c>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0.44999999999999996</v>
      </c>
      <c r="G77" s="308"/>
      <c r="H77" s="308"/>
      <c r="I77" s="308"/>
      <c r="J77" s="308"/>
      <c r="K77" s="308">
        <v>0.05</v>
      </c>
      <c r="L77" s="308">
        <v>0.3</v>
      </c>
      <c r="M77" s="308">
        <v>0.1</v>
      </c>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2.4899999999999998</v>
      </c>
      <c r="G81" s="308">
        <v>0</v>
      </c>
      <c r="H81" s="308">
        <v>0.56000000000000005</v>
      </c>
      <c r="I81" s="308">
        <v>0.33</v>
      </c>
      <c r="J81" s="308">
        <v>0.5</v>
      </c>
      <c r="K81" s="308">
        <v>0.4</v>
      </c>
      <c r="L81" s="308">
        <v>0.4</v>
      </c>
      <c r="M81" s="308">
        <v>0.3</v>
      </c>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2.7800000000000002</v>
      </c>
      <c r="G85" s="308">
        <v>0</v>
      </c>
      <c r="H85" s="308">
        <v>0.31</v>
      </c>
      <c r="I85" s="308">
        <v>0.27</v>
      </c>
      <c r="J85" s="308">
        <v>0.5</v>
      </c>
      <c r="K85" s="308">
        <v>0.6</v>
      </c>
      <c r="L85" s="308">
        <v>0.6</v>
      </c>
      <c r="M85" s="308">
        <v>0.5</v>
      </c>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0.62</v>
      </c>
      <c r="G89" s="308">
        <v>0</v>
      </c>
      <c r="H89" s="308">
        <v>0.11</v>
      </c>
      <c r="I89" s="308">
        <v>0.11</v>
      </c>
      <c r="J89" s="308">
        <v>0.1</v>
      </c>
      <c r="K89" s="308">
        <v>0.1</v>
      </c>
      <c r="L89" s="308">
        <v>0.1</v>
      </c>
      <c r="M89" s="308">
        <v>0.1</v>
      </c>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0.3</v>
      </c>
      <c r="G93" s="308"/>
      <c r="H93" s="308"/>
      <c r="I93" s="308"/>
      <c r="J93" s="308"/>
      <c r="K93" s="308"/>
      <c r="L93" s="186"/>
      <c r="M93" s="308">
        <v>0.3</v>
      </c>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0.1</v>
      </c>
      <c r="G97" s="308"/>
      <c r="H97" s="308"/>
      <c r="I97" s="308"/>
      <c r="J97" s="308"/>
      <c r="K97" s="308"/>
      <c r="L97" s="308">
        <v>0</v>
      </c>
      <c r="M97" s="308">
        <v>0.1</v>
      </c>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0.4</v>
      </c>
      <c r="G101" s="308"/>
      <c r="H101" s="308"/>
      <c r="I101" s="308"/>
      <c r="J101" s="308"/>
      <c r="K101" s="308"/>
      <c r="L101" s="186"/>
      <c r="M101" s="308">
        <v>0.4</v>
      </c>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0.4</v>
      </c>
      <c r="G105" s="308"/>
      <c r="H105" s="308"/>
      <c r="I105" s="308"/>
      <c r="J105" s="308"/>
      <c r="K105" s="308">
        <v>0.1</v>
      </c>
      <c r="L105" s="308">
        <v>0.2</v>
      </c>
      <c r="M105" s="308">
        <v>0.1</v>
      </c>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0.30000000000000004</v>
      </c>
      <c r="G109" s="308"/>
      <c r="H109" s="308"/>
      <c r="I109" s="308"/>
      <c r="J109" s="308"/>
      <c r="K109" s="308"/>
      <c r="L109" s="308">
        <v>0.1</v>
      </c>
      <c r="M109" s="308">
        <v>0.2</v>
      </c>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0.8</v>
      </c>
      <c r="G113" s="308"/>
      <c r="H113" s="308"/>
      <c r="I113" s="308"/>
      <c r="J113" s="308"/>
      <c r="K113" s="308"/>
      <c r="L113" s="186"/>
      <c r="M113" s="308">
        <v>0.8</v>
      </c>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0.3</v>
      </c>
      <c r="G117" s="308"/>
      <c r="H117" s="308"/>
      <c r="I117" s="308"/>
      <c r="J117" s="308"/>
      <c r="K117" s="308"/>
      <c r="L117" s="186"/>
      <c r="M117" s="308">
        <v>0.3</v>
      </c>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45.27</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19.310000000000002</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0</v>
      </c>
      <c r="O126" s="51">
        <f t="shared" si="9"/>
        <v>0</v>
      </c>
      <c r="P126" s="51">
        <f t="shared" si="9"/>
        <v>0</v>
      </c>
    </row>
    <row r="127" spans="1:17" x14ac:dyDescent="0.25">
      <c r="A127" s="51"/>
      <c r="B127" s="51"/>
      <c r="C127" s="311" t="s">
        <v>459</v>
      </c>
      <c r="D127" s="51"/>
      <c r="E127" s="51">
        <f>E125+E126</f>
        <v>124.35</v>
      </c>
      <c r="F127" s="51">
        <f>F125+F126</f>
        <v>64.580000000000013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c r="O130" s="51"/>
      <c r="P130" s="51"/>
      <c r="Q130" s="51">
        <f>SUM(G130:M130)</f>
        <v>7.7</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c r="O134" s="51"/>
      <c r="P134" s="51"/>
      <c r="Q134" s="51">
        <f t="shared" si="11"/>
        <v>3.5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c r="O135" s="51"/>
      <c r="P135" s="51"/>
      <c r="Q135" s="51">
        <f t="shared" si="11"/>
        <v>6.76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c r="O150" s="51"/>
      <c r="P150" s="51"/>
      <c r="Q150" s="51">
        <f t="shared" si="11"/>
        <v>3.2</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opLeftCell="A4" zoomScaleNormal="100" workbookViewId="0">
      <selection activeCell="P6" sqref="P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ref="G19:L19" si="1">G10+G13+G16</f>
        <v>6.5</v>
      </c>
      <c r="H19" s="264">
        <f t="shared" si="1"/>
        <v>6.5</v>
      </c>
      <c r="I19" s="264">
        <f t="shared" si="1"/>
        <v>4.5999999999999996</v>
      </c>
      <c r="J19" s="264">
        <f t="shared" si="1"/>
        <v>5.6</v>
      </c>
      <c r="K19" s="264">
        <f t="shared" si="1"/>
        <v>5.8</v>
      </c>
      <c r="L19" s="264">
        <f t="shared" si="1"/>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2">SUM(G34,G36,G38,G40,G42,G44,G46,G48,G50,G52,G54,G56,G58,G60,G62,G64,G66,G68,G70,G72,G74,G76,G78,G80,G82,G84,G86,G88,G90,G92,G94,G96,G98,G100,G102,G104,G106,G108,G110,G112,G114,G116)</f>
        <v>2.35</v>
      </c>
      <c r="H22" s="327">
        <f t="shared" si="2"/>
        <v>17.600000000000001</v>
      </c>
      <c r="I22" s="327">
        <f t="shared" si="2"/>
        <v>16.75</v>
      </c>
      <c r="J22" s="327">
        <f t="shared" si="2"/>
        <v>16.82</v>
      </c>
      <c r="K22" s="327">
        <f t="shared" si="2"/>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4.8</v>
      </c>
      <c r="N22" s="327">
        <f>SUM(N34,N36,N38,N40,N42,N44,N46,N48,N50,N52,N54,N56,N58,N60,N62,N64,N66,N68,N70,N72,N74,N76,N78,N80,N82,N84,N86,N88,N90,N92,N94,N96,N98,N100,N102,N104,N106,N108,N110,N112,N114,N116,N118,N120)</f>
        <v>4.25</v>
      </c>
      <c r="O22" s="327">
        <f>SUM(O34,O36,O38,O40,O42,O44,O46,O48,O50,O52,O54,O56,O58,O60,O62,O64,O66,O68,O70,O72,O74,O76,O78,O80,O82,O84,O86,O88,O90,O92,O94,O96,O98,O100,O102,O104,O106,O108,O110,O112,O114,O116,O118,O120)</f>
        <v>3.7</v>
      </c>
      <c r="P22" s="327">
        <f>SUM(P34,P36,P38,P40,P42,P44,P46,P48,P50,P52,P54,P56,P58,P60,P62,P64,P66,P68,P70,P72,P74,P76,P78,P80,P82,P84,P86,P88,P90,P92,P94,P96,P98,P100,P102,P104,P106,P108,P110,P112,P114,P116,P118,P120)</f>
        <v>0.3</v>
      </c>
      <c r="Q22" s="326" t="s">
        <v>488</v>
      </c>
    </row>
    <row r="23" spans="1:17" x14ac:dyDescent="0.25">
      <c r="A23" s="51"/>
      <c r="B23" s="51"/>
      <c r="C23" s="273" t="s">
        <v>409</v>
      </c>
      <c r="D23" s="273"/>
      <c r="E23" s="273"/>
      <c r="F23" s="273"/>
      <c r="G23" s="264">
        <f t="shared" si="2"/>
        <v>1.6500000000000001</v>
      </c>
      <c r="H23" s="264">
        <f t="shared" si="2"/>
        <v>9.7799999999999976</v>
      </c>
      <c r="I23" s="264">
        <f t="shared" si="2"/>
        <v>12.900000000000002</v>
      </c>
      <c r="J23" s="264">
        <f t="shared" si="2"/>
        <v>11.039999999999997</v>
      </c>
      <c r="K23" s="264">
        <f t="shared" si="2"/>
        <v>10.609999999999998</v>
      </c>
      <c r="L23" s="264">
        <f t="shared" si="2"/>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3">K18+K21</f>
        <v>18.5</v>
      </c>
      <c r="L29" s="261">
        <f t="shared" si="3"/>
        <v>18.5</v>
      </c>
      <c r="M29" s="261">
        <f t="shared" si="3"/>
        <v>16.5</v>
      </c>
      <c r="N29" s="261">
        <f t="shared" si="3"/>
        <v>16.5</v>
      </c>
      <c r="O29" s="261">
        <f t="shared" si="3"/>
        <v>16.5</v>
      </c>
      <c r="P29" s="294">
        <f t="shared" si="3"/>
        <v>16.5</v>
      </c>
    </row>
    <row r="30" spans="1:17" x14ac:dyDescent="0.25">
      <c r="A30" s="51"/>
      <c r="B30" s="51"/>
      <c r="C30" s="273" t="s">
        <v>409</v>
      </c>
      <c r="D30" s="273"/>
      <c r="E30" s="273"/>
      <c r="F30" s="273"/>
      <c r="G30" s="332">
        <f t="shared" ref="G30:L30" si="4" xml:space="preserve"> SUM(G7,G19,G23)</f>
        <v>9.9500000000000011</v>
      </c>
      <c r="H30" s="332">
        <f t="shared" si="4"/>
        <v>18.579999999999998</v>
      </c>
      <c r="I30" s="332">
        <f t="shared" si="4"/>
        <v>18.600000000000001</v>
      </c>
      <c r="J30" s="332">
        <f t="shared" si="4"/>
        <v>18.54</v>
      </c>
      <c r="K30" s="332">
        <f t="shared" si="4"/>
        <v>19.009999999999998</v>
      </c>
      <c r="L30" s="332">
        <f t="shared" si="4"/>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5">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5"/>
        <v>0</v>
      </c>
      <c r="G36" s="51"/>
      <c r="H36" s="51"/>
      <c r="I36" s="51"/>
      <c r="J36" s="51"/>
      <c r="K36" s="51"/>
      <c r="L36" s="186"/>
      <c r="M36" s="51"/>
      <c r="N36" s="51"/>
      <c r="O36" s="51"/>
      <c r="P36" s="51"/>
      <c r="Q36" s="51">
        <f>E36-F36</f>
        <v>3.9</v>
      </c>
    </row>
    <row r="37" spans="1:17" x14ac:dyDescent="0.25">
      <c r="A37" s="51"/>
      <c r="B37" s="51"/>
      <c r="C37" s="51"/>
      <c r="D37" s="309" t="s">
        <v>422</v>
      </c>
      <c r="E37" s="51"/>
      <c r="F37" s="308">
        <f t="shared" si="5"/>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5"/>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5"/>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5"/>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5"/>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5"/>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5"/>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5"/>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5"/>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5"/>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5"/>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5"/>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5"/>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5"/>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5"/>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5"/>
        <v>0</v>
      </c>
      <c r="G52" s="51"/>
      <c r="H52" s="51"/>
      <c r="I52" s="51"/>
      <c r="J52" s="51"/>
      <c r="K52" s="51"/>
      <c r="L52" s="186"/>
      <c r="M52" s="51"/>
      <c r="N52" s="51"/>
      <c r="O52" s="51"/>
      <c r="P52" s="51"/>
      <c r="Q52" s="51">
        <f>E52-L52</f>
        <v>2.7</v>
      </c>
    </row>
    <row r="53" spans="1:17" x14ac:dyDescent="0.25">
      <c r="A53" s="51"/>
      <c r="B53" s="51"/>
      <c r="C53" s="51"/>
      <c r="D53" s="293" t="s">
        <v>422</v>
      </c>
      <c r="E53" s="51"/>
      <c r="F53" s="308">
        <f t="shared" si="5"/>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336">
        <v>0.8</v>
      </c>
      <c r="N54" s="336">
        <v>0.7</v>
      </c>
      <c r="O54" s="336">
        <v>0.7</v>
      </c>
      <c r="P54" s="336">
        <v>0.3</v>
      </c>
      <c r="Q54" s="51">
        <f>E54-G54-H54-I54-J54-K54-L54</f>
        <v>2.4999999999999996</v>
      </c>
    </row>
    <row r="55" spans="1:17" x14ac:dyDescent="0.25">
      <c r="A55" s="51"/>
      <c r="B55" s="51"/>
      <c r="C55" s="51" t="s">
        <v>431</v>
      </c>
      <c r="D55" s="293" t="s">
        <v>420</v>
      </c>
      <c r="E55" s="51"/>
      <c r="F55" s="308">
        <f t="shared" si="5"/>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5"/>
        <v>0</v>
      </c>
      <c r="G56" s="51"/>
      <c r="H56" s="51"/>
      <c r="I56" s="51"/>
      <c r="J56" s="51"/>
      <c r="K56" s="51"/>
      <c r="L56" s="186"/>
      <c r="Q56" s="51">
        <f>E56-G56-H56-I56</f>
        <v>0</v>
      </c>
    </row>
    <row r="57" spans="1:17" x14ac:dyDescent="0.25">
      <c r="A57" s="51"/>
      <c r="B57" s="51"/>
      <c r="C57" s="51"/>
      <c r="D57" s="293" t="s">
        <v>422</v>
      </c>
      <c r="E57" s="51"/>
      <c r="F57" s="308">
        <f t="shared" si="5"/>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5"/>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5"/>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5"/>
        <v>0</v>
      </c>
      <c r="G60" s="51"/>
      <c r="H60" s="51"/>
      <c r="I60" s="51"/>
      <c r="J60" s="51"/>
      <c r="K60" s="51"/>
      <c r="L60" s="186"/>
      <c r="M60" s="51"/>
      <c r="N60" s="51"/>
      <c r="O60" s="51"/>
      <c r="P60" s="51"/>
      <c r="Q60" s="51">
        <f>E60-G60-H60-I60</f>
        <v>0</v>
      </c>
    </row>
    <row r="61" spans="1:17" x14ac:dyDescent="0.25">
      <c r="A61" s="51"/>
      <c r="B61" s="51"/>
      <c r="C61" s="51"/>
      <c r="D61" s="293" t="s">
        <v>422</v>
      </c>
      <c r="E61" s="51"/>
      <c r="F61" s="51">
        <f t="shared" si="5"/>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5"/>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5"/>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5"/>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5"/>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5"/>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5"/>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5"/>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5"/>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5"/>
        <v>0</v>
      </c>
      <c r="G71" s="51"/>
      <c r="H71" s="51"/>
      <c r="I71" s="51"/>
      <c r="J71" s="51"/>
      <c r="K71" s="51"/>
      <c r="L71" s="186"/>
      <c r="M71" s="51"/>
      <c r="N71" s="51"/>
      <c r="O71" s="51"/>
      <c r="P71" s="51"/>
      <c r="Q71" s="51"/>
    </row>
    <row r="72" spans="1:17" x14ac:dyDescent="0.25">
      <c r="A72" s="51"/>
      <c r="B72" s="51"/>
      <c r="C72" s="51"/>
      <c r="D72" s="293" t="s">
        <v>421</v>
      </c>
      <c r="E72" s="51">
        <v>5</v>
      </c>
      <c r="F72" s="51">
        <f t="shared" si="5"/>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5"/>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5"/>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5"/>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5"/>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5"/>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5"/>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5"/>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5"/>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5"/>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5"/>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5"/>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5"/>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5"/>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5"/>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5"/>
        <v>0</v>
      </c>
      <c r="G87" s="308"/>
      <c r="H87" s="308"/>
      <c r="I87" s="308"/>
      <c r="J87" s="308"/>
      <c r="K87" s="308"/>
      <c r="L87" s="186"/>
      <c r="M87" s="308"/>
      <c r="N87" s="308"/>
      <c r="O87" s="308"/>
      <c r="P87" s="308"/>
      <c r="Q87" s="51"/>
    </row>
    <row r="88" spans="1:17" x14ac:dyDescent="0.25">
      <c r="A88" s="51"/>
      <c r="B88" s="51"/>
      <c r="C88" s="51"/>
      <c r="D88" s="293" t="s">
        <v>421</v>
      </c>
      <c r="E88" s="51">
        <v>1</v>
      </c>
      <c r="F88" s="51">
        <f t="shared" si="5"/>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5"/>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5"/>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5"/>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5"/>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5"/>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5"/>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5"/>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5"/>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5"/>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5"/>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6">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6"/>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6"/>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6"/>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6"/>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6"/>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6"/>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6"/>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6"/>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6"/>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6"/>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6"/>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6"/>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6"/>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6"/>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6"/>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6"/>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6"/>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6"/>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7">SUM(G120:P120)</f>
        <v>1.5</v>
      </c>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308">
        <f t="shared" ref="F121" si="8">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9">SUM(H35,H39,H43,H47,H51,H55,H59,H63,H67,H71,H75,H79,H83,H87,H91,H95,H99,H103,H107,H111,H115)</f>
        <v>8.36</v>
      </c>
      <c r="I125" s="51">
        <f t="shared" si="9"/>
        <v>11.860000000000001</v>
      </c>
      <c r="J125" s="51">
        <f t="shared" si="9"/>
        <v>9.84</v>
      </c>
      <c r="K125" s="51">
        <f t="shared" si="9"/>
        <v>8.1599999999999984</v>
      </c>
      <c r="L125" s="51">
        <f t="shared" si="9"/>
        <v>4.8000000000000007</v>
      </c>
      <c r="M125" s="51">
        <f t="shared" si="9"/>
        <v>0</v>
      </c>
      <c r="N125" s="51">
        <f t="shared" si="9"/>
        <v>0</v>
      </c>
      <c r="O125" s="51">
        <f t="shared" si="9"/>
        <v>0</v>
      </c>
      <c r="P125" s="51">
        <f t="shared" si="9"/>
        <v>0</v>
      </c>
    </row>
    <row r="126" spans="1:17" x14ac:dyDescent="0.25">
      <c r="A126" s="51"/>
      <c r="B126" s="51"/>
      <c r="C126" s="311" t="s">
        <v>458</v>
      </c>
      <c r="D126" s="51"/>
      <c r="E126" s="51">
        <f>SUM(E36,E40,E44,E48,E52,E56,E60,E64,E68,E72,E76,E80,E84,E88,E92,E96,E100,E104,E108,E112,E116,E120)</f>
        <v>58.45</v>
      </c>
      <c r="F126" s="51">
        <f t="shared" ref="F126:P126" si="10">SUM(F37,F41,F45,F49,F53,F57,F61,F65,F69,F73,F77,F81,F85,F89,F93,F97,F101,F105,F109,F113,F117)</f>
        <v>10.110000000000001</v>
      </c>
      <c r="G126" s="51">
        <f t="shared" si="10"/>
        <v>0</v>
      </c>
      <c r="H126" s="51">
        <f t="shared" si="10"/>
        <v>1.4200000000000002</v>
      </c>
      <c r="I126" s="51">
        <f t="shared" si="10"/>
        <v>1.04</v>
      </c>
      <c r="J126" s="51">
        <f t="shared" si="10"/>
        <v>1.2000000000000002</v>
      </c>
      <c r="K126" s="51">
        <f t="shared" si="10"/>
        <v>2.4500000000000002</v>
      </c>
      <c r="L126" s="51">
        <f>SUM(L37,L41,L45,L49,L53,L57,L61,L65,L69,L73,L77,L81,L85,L89,L93,L97,L101,L105,L109,L113,L117,L121)</f>
        <v>5.2</v>
      </c>
      <c r="M126" s="51">
        <f t="shared" si="10"/>
        <v>0</v>
      </c>
      <c r="N126" s="51">
        <f t="shared" si="10"/>
        <v>0</v>
      </c>
      <c r="O126" s="51">
        <f t="shared" si="10"/>
        <v>0</v>
      </c>
      <c r="P126" s="51">
        <f t="shared" si="10"/>
        <v>0</v>
      </c>
    </row>
    <row r="127" spans="1:17" x14ac:dyDescent="0.25">
      <c r="A127" s="51"/>
      <c r="B127" s="51"/>
      <c r="C127" s="311" t="s">
        <v>459</v>
      </c>
      <c r="D127" s="51"/>
      <c r="E127" s="51">
        <f>E125+E126</f>
        <v>124.5</v>
      </c>
      <c r="F127" s="51">
        <f>F125+F126</f>
        <v>54.580000000000005</v>
      </c>
      <c r="G127" s="51">
        <f t="shared" ref="G127:P127" si="11">G125+G126</f>
        <v>1.6500000000000001</v>
      </c>
      <c r="H127" s="51">
        <f t="shared" si="11"/>
        <v>9.7799999999999994</v>
      </c>
      <c r="I127" s="51">
        <f t="shared" si="11"/>
        <v>12.900000000000002</v>
      </c>
      <c r="J127" s="51">
        <f t="shared" si="11"/>
        <v>11.04</v>
      </c>
      <c r="K127" s="51">
        <f t="shared" si="11"/>
        <v>10.61</v>
      </c>
      <c r="L127" s="51">
        <f t="shared" si="11"/>
        <v>10</v>
      </c>
      <c r="M127" s="51">
        <f t="shared" si="11"/>
        <v>0</v>
      </c>
      <c r="N127" s="51">
        <f t="shared" si="11"/>
        <v>0</v>
      </c>
      <c r="O127" s="51">
        <f t="shared" si="11"/>
        <v>0</v>
      </c>
      <c r="P127" s="51">
        <f t="shared" si="11"/>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2">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2"/>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2"/>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2"/>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2"/>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2"/>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2"/>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2"/>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2"/>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2"/>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2"/>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2"/>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2"/>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2"/>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2"/>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2"/>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2"/>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2"/>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2"/>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2"/>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2"/>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2"/>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59"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59"/>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59"/>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60" t="s">
        <v>269</v>
      </c>
      <c r="D135" s="361"/>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58"/>
      <c r="W135" s="358"/>
      <c r="X135" s="358"/>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60" t="s">
        <v>269</v>
      </c>
      <c r="D173" s="361"/>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SA5#161</vt:lpstr>
      <vt:lpstr>SA5#160</vt:lpstr>
      <vt:lpstr>SA5#159</vt: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0617</cp:lastModifiedBy>
  <dcterms:created xsi:type="dcterms:W3CDTF">2021-12-07T06:17:23Z</dcterms:created>
  <dcterms:modified xsi:type="dcterms:W3CDTF">2025-06-20T10:55:35Z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