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130797\Desktop\RAN1meeting documents\96_Athens(2019_2)\draft\"/>
    </mc:Choice>
  </mc:AlternateContent>
  <bookViews>
    <workbookView xWindow="0" yWindow="0" windowWidth="24000" windowHeight="14250" tabRatio="758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  <sheet name="UL scenario 19" sheetId="24" r:id="rId20"/>
    <sheet name="UL scenario 20" sheetId="25" r:id="rId21"/>
    <sheet name="UL Scenario 21" sheetId="26" r:id="rId22"/>
    <sheet name="UL Scenario 22" sheetId="27" r:id="rId23"/>
    <sheet name="UL Scenario 23" sheetId="28" r:id="rId24"/>
    <sheet name="UL Scenario 24" sheetId="29" r:id="rId25"/>
    <sheet name="UL Scenario 25" sheetId="30" r:id="rId26"/>
    <sheet name="UL Scenario 26" sheetId="31" r:id="rId27"/>
  </sheets>
  <calcPr calcId="152511" concurrentCalc="0"/>
</workbook>
</file>

<file path=xl/calcChain.xml><?xml version="1.0" encoding="utf-8"?>
<calcChain xmlns="http://schemas.openxmlformats.org/spreadsheetml/2006/main">
  <c r="K8" i="19" l="1"/>
  <c r="J8" i="19"/>
  <c r="J7" i="19"/>
  <c r="K5" i="19"/>
  <c r="J5" i="19"/>
  <c r="K4" i="19"/>
  <c r="J4" i="19"/>
  <c r="K7" i="18"/>
  <c r="J7" i="18"/>
  <c r="J6" i="18"/>
  <c r="K4" i="18"/>
  <c r="J4" i="18"/>
  <c r="J9" i="17"/>
  <c r="J5" i="17"/>
  <c r="J4" i="17"/>
  <c r="J7" i="16"/>
  <c r="K4" i="16"/>
  <c r="J4" i="16"/>
  <c r="J9" i="15"/>
  <c r="J5" i="15"/>
  <c r="J4" i="15"/>
  <c r="J7" i="14"/>
  <c r="J4" i="14"/>
  <c r="J15" i="13"/>
  <c r="K14" i="13"/>
  <c r="J14" i="13"/>
  <c r="K13" i="13"/>
  <c r="J13" i="13"/>
  <c r="K9" i="13"/>
  <c r="J9" i="13"/>
  <c r="K8" i="13"/>
  <c r="J8" i="13"/>
  <c r="J7" i="13"/>
  <c r="J4" i="13"/>
  <c r="J2" i="13"/>
  <c r="J14" i="12"/>
  <c r="K13" i="12"/>
  <c r="J13" i="12"/>
  <c r="K12" i="12"/>
  <c r="J12" i="12"/>
  <c r="K9" i="12"/>
  <c r="J9" i="12"/>
  <c r="K8" i="12"/>
  <c r="J8" i="12"/>
  <c r="J7" i="12"/>
  <c r="J4" i="12"/>
  <c r="J2" i="12"/>
  <c r="J9" i="11"/>
  <c r="J7" i="11"/>
  <c r="J4" i="11"/>
  <c r="J9" i="10"/>
  <c r="K8" i="10"/>
  <c r="J8" i="10"/>
  <c r="J7" i="10"/>
  <c r="J4" i="10"/>
  <c r="J17" i="5"/>
  <c r="K16" i="5"/>
  <c r="J16" i="5"/>
  <c r="K9" i="5"/>
  <c r="J9" i="5"/>
  <c r="K8" i="5"/>
  <c r="J8" i="5"/>
  <c r="J4" i="5"/>
  <c r="J2" i="5"/>
  <c r="J16" i="4"/>
  <c r="K15" i="4"/>
  <c r="J15" i="4"/>
  <c r="K9" i="4"/>
  <c r="J9" i="4"/>
  <c r="K8" i="4"/>
  <c r="J8" i="4"/>
  <c r="J4" i="4"/>
  <c r="J2" i="4"/>
  <c r="J17" i="3"/>
  <c r="J16" i="3"/>
  <c r="J9" i="3"/>
  <c r="J8" i="3"/>
  <c r="J2" i="3"/>
  <c r="K15" i="1"/>
  <c r="J15" i="1"/>
  <c r="K9" i="1"/>
  <c r="J9" i="1"/>
  <c r="K8" i="1"/>
  <c r="J8" i="1"/>
  <c r="J2" i="1"/>
</calcChain>
</file>

<file path=xl/sharedStrings.xml><?xml version="1.0" encoding="utf-8"?>
<sst xmlns="http://schemas.openxmlformats.org/spreadsheetml/2006/main" count="2114" uniqueCount="125">
  <si>
    <t>Date</t>
  </si>
  <si>
    <t>Version</t>
  </si>
  <si>
    <t>Company</t>
  </si>
  <si>
    <t>v00</t>
  </si>
  <si>
    <t>v01</t>
  </si>
  <si>
    <t>HW/HiSi Added Scen 1-12</t>
  </si>
  <si>
    <t>v02</t>
  </si>
  <si>
    <t>Sharp Scen 1-18</t>
  </si>
  <si>
    <t>v03</t>
  </si>
  <si>
    <t>Sony Scen 1-12</t>
  </si>
  <si>
    <t>v04</t>
  </si>
  <si>
    <t>CATT Scen 1-18</t>
  </si>
  <si>
    <t>v05</t>
  </si>
  <si>
    <t>LGE Scen 1-12</t>
  </si>
  <si>
    <t>v06</t>
  </si>
  <si>
    <t>HW/HiSi Update according to new template on Scen1-12</t>
  </si>
  <si>
    <t>v07</t>
  </si>
  <si>
    <t>Nokia/NSB Scen 1-12,14,16,18</t>
  </si>
  <si>
    <t>v08</t>
  </si>
  <si>
    <t>Ericsson Scen 1-18</t>
  </si>
  <si>
    <t>v09</t>
  </si>
  <si>
    <t>Mediatek Scen 1-12</t>
  </si>
  <si>
    <t>v10</t>
  </si>
  <si>
    <t>vivo Scen 2, 8,  19(new), 20(new)</t>
  </si>
  <si>
    <t>v11</t>
  </si>
  <si>
    <t>QC Scen 1-6</t>
  </si>
  <si>
    <t>v12</t>
  </si>
  <si>
    <t>ZTE Scen 2/4/6/8/10/12/14/16</t>
  </si>
  <si>
    <r>
      <rPr>
        <b/>
        <sz val="10"/>
        <rFont val="Calibri"/>
        <family val="2"/>
      </rPr>
      <t>v</t>
    </r>
    <r>
      <rPr>
        <b/>
        <sz val="10"/>
        <rFont val="Calibri"/>
        <family val="2"/>
      </rPr>
      <t>13</t>
    </r>
  </si>
  <si>
    <r>
      <rPr>
        <b/>
        <sz val="10"/>
        <rFont val="Calibri"/>
        <family val="2"/>
      </rPr>
      <t>S</t>
    </r>
    <r>
      <rPr>
        <b/>
        <sz val="10"/>
        <rFont val="Calibri"/>
        <family val="2"/>
      </rPr>
      <t>amsung Scen 1-12</t>
    </r>
  </si>
  <si>
    <t>v14</t>
  </si>
  <si>
    <r>
      <rPr>
        <b/>
        <sz val="10"/>
        <rFont val="Calibri"/>
        <family val="2"/>
      </rPr>
      <t>D</t>
    </r>
    <r>
      <rPr>
        <b/>
        <sz val="10"/>
        <rFont val="Calibri"/>
        <family val="2"/>
      </rPr>
      <t>OCOMO Scenario 21-26 (new)</t>
    </r>
  </si>
  <si>
    <t>v15</t>
  </si>
  <si>
    <t>OPPO Scen 1-6</t>
  </si>
  <si>
    <t>v16</t>
  </si>
  <si>
    <t>Intel Scen 1-18</t>
  </si>
  <si>
    <t>v17</t>
  </si>
  <si>
    <t>Intel Scen 1-18 (Updated results)</t>
  </si>
  <si>
    <t>v18</t>
  </si>
  <si>
    <t>Ericsson Scen 1-18 (Updated results)</t>
  </si>
  <si>
    <t>v19</t>
  </si>
  <si>
    <t>Sony Scen 1-12 (Updated results)</t>
  </si>
  <si>
    <t>v20</t>
  </si>
  <si>
    <t>ZTE Scen 2/4/6/8/10/12/14/16(Updated results)</t>
  </si>
  <si>
    <t>latency for 1tx under Rel. 15 N1/N2 &amp;1ms? (in ms)</t>
  </si>
  <si>
    <t>If more than 1ms, Rel. 16 N2 to complete 1tx in 1ms?</t>
  </si>
  <si>
    <t>If Rel. 16 N2 added, latency for 1tx? (in ms)</t>
  </si>
  <si>
    <t>Reduction in UE's N2 (%)</t>
  </si>
  <si>
    <t>Reduction in gNB's proc. Time (%) (N1+X)</t>
  </si>
  <si>
    <t>latency for 2tx under Rel. 15 N1/N2 &amp;1ms? (in ms)</t>
  </si>
  <si>
    <t>If more than 1ms, Rel. 16 N2 to complete 2tx in 1ms?</t>
  </si>
  <si>
    <t>If Rel. 16 N2 added, latency  for 2tx? (in ms)</t>
  </si>
  <si>
    <t>Reduction in gNB's proc. Time (%) (3/4*N1+X)</t>
  </si>
  <si>
    <t>Supporting Cap3 for UL?</t>
  </si>
  <si>
    <t>Hw/HiSi</t>
  </si>
  <si>
    <t>n.a.</t>
  </si>
  <si>
    <t>No</t>
  </si>
  <si>
    <t>Sharp</t>
  </si>
  <si>
    <t>Sony</t>
  </si>
  <si>
    <t>Yes</t>
  </si>
  <si>
    <t>CATT</t>
  </si>
  <si>
    <t>　n.a.</t>
  </si>
  <si>
    <t>LGE</t>
  </si>
  <si>
    <t>Nokia/NSB</t>
  </si>
  <si>
    <t>Ericsson</t>
  </si>
  <si>
    <t>Mediatek</t>
  </si>
  <si>
    <t>QC</t>
  </si>
  <si>
    <r>
      <rPr>
        <sz val="11"/>
        <color theme="1"/>
        <rFont val="宋体"/>
        <charset val="134"/>
      </rPr>
      <t>S</t>
    </r>
    <r>
      <rPr>
        <sz val="11"/>
        <color theme="1"/>
        <rFont val="Calibri"/>
        <family val="2"/>
      </rPr>
      <t>amsung</t>
    </r>
  </si>
  <si>
    <t>NO</t>
  </si>
  <si>
    <t>OPPO</t>
  </si>
  <si>
    <t>Intel Corp.</t>
  </si>
  <si>
    <t>NA</t>
  </si>
  <si>
    <t>yes</t>
  </si>
  <si>
    <t>Intel (updated)</t>
  </si>
  <si>
    <t>Ericsson (updated)</t>
  </si>
  <si>
    <t>Sony (updated)</t>
  </si>
  <si>
    <t>not valid, because (N2=N1) &gt; 4.5</t>
  </si>
  <si>
    <t>0 (N1=4.5)</t>
  </si>
  <si>
    <t>vivo</t>
  </si>
  <si>
    <t>0 (N2=N1=5)</t>
  </si>
  <si>
    <t>ZTE</t>
  </si>
  <si>
    <t>ZTE(updated)</t>
  </si>
  <si>
    <t>HW/HiSi</t>
  </si>
  <si>
    <t>no</t>
  </si>
  <si>
    <t>not possible</t>
  </si>
  <si>
    <t>Impossible</t>
  </si>
  <si>
    <t>na</t>
  </si>
  <si>
    <t>Intel Corp</t>
  </si>
  <si>
    <t>0 (N1=20)</t>
  </si>
  <si>
    <t>not valid, because (N2=N1) &gt; 20</t>
  </si>
  <si>
    <t>SCS</t>
  </si>
  <si>
    <t># PDCCH MOs</t>
  </si>
  <si>
    <t>PUSCH Duration</t>
  </si>
  <si>
    <t>Scenario 2</t>
  </si>
  <si>
    <t>Scenario 19</t>
  </si>
  <si>
    <t>Note: UL scenario 19 is the same as UL scenario 2 except the following</t>
  </si>
  <si>
    <t>Assumptions differences comparted to UL scenario 2</t>
  </si>
  <si>
    <t>parameter</t>
  </si>
  <si>
    <t>PDCCH configuration</t>
  </si>
  <si>
    <t>7 PDCCH monitoring occasions per slot and 1 symbol PDCCH duration</t>
  </si>
  <si>
    <t>14 PDCCH monitoring occasions per slot and 1 symbol PDCCH duration</t>
  </si>
  <si>
    <t xml:space="preserve">PUSCH configuration </t>
  </si>
  <si>
    <t xml:space="preserve">grant free PUSCH with 2 OS duration and 2 symbol periodicity </t>
  </si>
  <si>
    <t xml:space="preserve">grant free PUSCH with 1 OS duration and 1 symbol periodicity </t>
  </si>
  <si>
    <t>Scenario 8</t>
  </si>
  <si>
    <t>Scenario 20</t>
  </si>
  <si>
    <t>Note: UL scenario 20 is the same as UL scenario 8 except the following</t>
  </si>
  <si>
    <t>Assumptions differences comparted to UL scenario 8</t>
  </si>
  <si>
    <r>
      <rPr>
        <sz val="11"/>
        <color theme="1"/>
        <rFont val="Calibri"/>
        <family val="2"/>
      </rPr>
      <t>D</t>
    </r>
    <r>
      <rPr>
        <sz val="11"/>
        <color theme="1"/>
        <rFont val="Calibri"/>
        <family val="2"/>
      </rPr>
      <t>OCOMO</t>
    </r>
  </si>
  <si>
    <r>
      <rPr>
        <sz val="11"/>
        <color theme="1"/>
        <rFont val="Calibri"/>
        <family val="2"/>
      </rPr>
      <t>n</t>
    </r>
    <r>
      <rPr>
        <sz val="11"/>
        <color theme="1"/>
        <rFont val="Calibri"/>
        <family val="2"/>
      </rPr>
      <t>.a</t>
    </r>
  </si>
  <si>
    <t>n.a</t>
  </si>
  <si>
    <t>Note: UL scenario 21 is the same as UL scenario 2 except that the TDD UL/DL configuration {SU}, S={D10, G2, U2} is assumed.</t>
  </si>
  <si>
    <t>DOCOMO</t>
  </si>
  <si>
    <r>
      <rPr>
        <sz val="11"/>
        <color theme="1"/>
        <rFont val="Calibri"/>
        <family val="2"/>
      </rPr>
      <t>Note: UL scenario 2</t>
    </r>
    <r>
      <rPr>
        <sz val="11"/>
        <color theme="1"/>
        <rFont val="Calibri"/>
        <family val="2"/>
      </rPr>
      <t>2</t>
    </r>
    <r>
      <rPr>
        <sz val="11"/>
        <color theme="1"/>
        <rFont val="宋体"/>
        <charset val="134"/>
      </rPr>
      <t xml:space="preserve"> is the same as UL scenario </t>
    </r>
    <r>
      <rPr>
        <sz val="11"/>
        <color theme="1"/>
        <rFont val="Calibri"/>
        <family val="2"/>
      </rPr>
      <t>4</t>
    </r>
    <r>
      <rPr>
        <sz val="11"/>
        <color theme="1"/>
        <rFont val="宋体"/>
        <charset val="134"/>
      </rPr>
      <t xml:space="preserve"> except that the TDD UL/DL configuration {SU}, S={D10, G2, U2} is assumed.</t>
    </r>
  </si>
  <si>
    <r>
      <rPr>
        <sz val="11"/>
        <color theme="1"/>
        <rFont val="Calibri"/>
        <family val="2"/>
      </rPr>
      <t>Note: UL scenario 2</t>
    </r>
    <r>
      <rPr>
        <sz val="11"/>
        <color theme="1"/>
        <rFont val="Calibri"/>
        <family val="2"/>
      </rPr>
      <t>3</t>
    </r>
    <r>
      <rPr>
        <sz val="11"/>
        <color theme="1"/>
        <rFont val="宋体"/>
        <charset val="134"/>
      </rPr>
      <t xml:space="preserve"> is the same as UL scenario </t>
    </r>
    <r>
      <rPr>
        <sz val="11"/>
        <color theme="1"/>
        <rFont val="Calibri"/>
        <family val="2"/>
      </rPr>
      <t>6</t>
    </r>
    <r>
      <rPr>
        <sz val="11"/>
        <color theme="1"/>
        <rFont val="宋体"/>
        <charset val="134"/>
      </rPr>
      <t xml:space="preserve"> except that the TDD UL/DL configuration {SU}, S={D10, G2, U2} is assumed.</t>
    </r>
  </si>
  <si>
    <r>
      <rPr>
        <sz val="11"/>
        <color theme="1"/>
        <rFont val="Calibri"/>
        <family val="2"/>
      </rPr>
      <t>Note: UL scenario 2</t>
    </r>
    <r>
      <rPr>
        <sz val="11"/>
        <color theme="1"/>
        <rFont val="Calibri"/>
        <family val="2"/>
      </rPr>
      <t>4</t>
    </r>
    <r>
      <rPr>
        <sz val="11"/>
        <color theme="1"/>
        <rFont val="宋体"/>
        <charset val="134"/>
      </rPr>
      <t xml:space="preserve"> is the same as UL scenario </t>
    </r>
    <r>
      <rPr>
        <sz val="11"/>
        <color theme="1"/>
        <rFont val="Calibri"/>
        <family val="2"/>
      </rPr>
      <t>14</t>
    </r>
    <r>
      <rPr>
        <sz val="11"/>
        <color theme="1"/>
        <rFont val="宋体"/>
        <charset val="134"/>
      </rPr>
      <t xml:space="preserve"> except that the TDD UL/DL configuration {</t>
    </r>
    <r>
      <rPr>
        <sz val="11"/>
        <color theme="1"/>
        <rFont val="Calibri"/>
        <family val="2"/>
      </rPr>
      <t>D</t>
    </r>
    <r>
      <rPr>
        <sz val="11"/>
        <color theme="1"/>
        <rFont val="宋体"/>
        <charset val="134"/>
      </rPr>
      <t>SUU}, S={D10, G2, U2} is assumed.</t>
    </r>
  </si>
  <si>
    <r>
      <rPr>
        <sz val="11"/>
        <color theme="1"/>
        <rFont val="Calibri"/>
        <family val="2"/>
      </rPr>
      <t>Note: UL scenario 2</t>
    </r>
    <r>
      <rPr>
        <sz val="11"/>
        <color theme="1"/>
        <rFont val="Calibri"/>
        <family val="2"/>
      </rPr>
      <t>5</t>
    </r>
    <r>
      <rPr>
        <sz val="11"/>
        <color theme="1"/>
        <rFont val="宋体"/>
        <charset val="134"/>
      </rPr>
      <t xml:space="preserve"> is the same as UL scenario 1</t>
    </r>
    <r>
      <rPr>
        <sz val="11"/>
        <color theme="1"/>
        <rFont val="Calibri"/>
        <family val="2"/>
      </rPr>
      <t>6</t>
    </r>
    <r>
      <rPr>
        <sz val="11"/>
        <color theme="1"/>
        <rFont val="宋体"/>
        <charset val="134"/>
      </rPr>
      <t xml:space="preserve"> except that the TDD UL/DL configuration {DSUU}, S={D10, G2, U2} is assumed.</t>
    </r>
  </si>
  <si>
    <t>Note: UL scenario 26 is the same as UL scenario 18 except that the TDD UL/DL configuration {DSUU}, S={D10, G2, U2} is assumed.</t>
  </si>
  <si>
    <r>
      <t>S</t>
    </r>
    <r>
      <rPr>
        <sz val="11"/>
        <color theme="1"/>
        <rFont val="游ゴシック"/>
        <family val="3"/>
        <charset val="128"/>
        <scheme val="minor"/>
      </rPr>
      <t>harp (updated)</t>
    </r>
    <phoneticPr fontId="15"/>
  </si>
  <si>
    <r>
      <t>S</t>
    </r>
    <r>
      <rPr>
        <sz val="11"/>
        <color theme="1"/>
        <rFont val="游ゴシック"/>
        <family val="3"/>
        <charset val="128"/>
        <scheme val="minor"/>
      </rPr>
      <t>harp(updated)</t>
    </r>
    <phoneticPr fontId="15"/>
  </si>
  <si>
    <r>
      <t>S</t>
    </r>
    <r>
      <rPr>
        <sz val="11"/>
        <color theme="1"/>
        <rFont val="游ゴシック"/>
        <family val="3"/>
        <charset val="128"/>
        <scheme val="minor"/>
      </rPr>
      <t>harp(updated)</t>
    </r>
    <phoneticPr fontId="15"/>
  </si>
  <si>
    <r>
      <t>S</t>
    </r>
    <r>
      <rPr>
        <sz val="11"/>
        <color theme="1"/>
        <rFont val="游ゴシック"/>
        <family val="3"/>
        <charset val="128"/>
        <scheme val="minor"/>
      </rPr>
      <t>harp(updated)</t>
    </r>
    <phoneticPr fontId="15"/>
  </si>
  <si>
    <r>
      <t>S</t>
    </r>
    <r>
      <rPr>
        <sz val="11"/>
        <color theme="1"/>
        <rFont val="游ゴシック"/>
        <family val="3"/>
        <charset val="128"/>
        <scheme val="minor"/>
      </rPr>
      <t>harp(updated)</t>
    </r>
    <phoneticPr fontId="15"/>
  </si>
  <si>
    <t>v21</t>
    <phoneticPr fontId="15"/>
  </si>
  <si>
    <t>Sharp Scen 13-18(Updated results)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</si>
</sst>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0_);[Red]\(0.00\)"/>
  </numFmts>
  <fonts count="16">
    <font>
      <sz val="11"/>
      <color theme="1"/>
      <name val="游ゴシック"/>
      <charset val="134"/>
      <scheme val="minor"/>
    </font>
    <font>
      <b/>
      <sz val="12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Times New Roman"/>
      <family val="1"/>
    </font>
    <font>
      <strike/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Calibri"/>
      <family val="2"/>
    </font>
    <font>
      <sz val="11"/>
      <color theme="1"/>
      <name val="宋体"/>
      <charset val="134"/>
    </font>
    <font>
      <b/>
      <sz val="10"/>
      <name val="Calibri"/>
      <family val="2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/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9" fontId="0" fillId="0" borderId="0" xfId="0" applyNumberFormat="1" applyAlignment="1">
      <alignment horizontal="center"/>
    </xf>
    <xf numFmtId="2" fontId="6" fillId="0" borderId="0" xfId="0" applyNumberFormat="1" applyFont="1" applyAlignment="1">
      <alignment horizontal="center" wrapText="1"/>
    </xf>
    <xf numFmtId="10" fontId="4" fillId="0" borderId="0" xfId="0" applyNumberFormat="1" applyFont="1" applyFill="1" applyAlignment="1">
      <alignment horizontal="center"/>
    </xf>
    <xf numFmtId="9" fontId="4" fillId="0" borderId="0" xfId="0" applyNumberFormat="1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9" fontId="0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0" fontId="4" fillId="0" borderId="0" xfId="1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10" fontId="0" fillId="0" borderId="0" xfId="1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wrapText="1"/>
    </xf>
    <xf numFmtId="2" fontId="4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/>
    <xf numFmtId="0" fontId="10" fillId="0" borderId="1" xfId="0" applyFont="1" applyBorder="1" applyAlignment="1">
      <alignment horizontal="center"/>
    </xf>
    <xf numFmtId="0" fontId="2" fillId="0" borderId="0" xfId="0" applyFont="1" applyAlignment="1">
      <alignment horizontal="left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A24" sqref="A24"/>
    </sheetView>
  </sheetViews>
  <sheetFormatPr defaultColWidth="9" defaultRowHeight="18.75"/>
  <cols>
    <col min="1" max="1" width="19.25" customWidth="1"/>
    <col min="2" max="2" width="21.75" customWidth="1"/>
    <col min="3" max="3" width="31.375" customWidth="1"/>
  </cols>
  <sheetData>
    <row r="1" spans="1:3">
      <c r="A1" s="43" t="s">
        <v>0</v>
      </c>
      <c r="B1" s="44" t="s">
        <v>1</v>
      </c>
      <c r="C1" s="44" t="s">
        <v>2</v>
      </c>
    </row>
    <row r="2" spans="1:3">
      <c r="A2" s="45"/>
      <c r="B2" s="46" t="s">
        <v>3</v>
      </c>
      <c r="C2" s="46"/>
    </row>
    <row r="3" spans="1:3">
      <c r="A3" s="45">
        <v>43515</v>
      </c>
      <c r="B3" s="46" t="s">
        <v>4</v>
      </c>
      <c r="C3" s="46" t="s">
        <v>5</v>
      </c>
    </row>
    <row r="4" spans="1:3">
      <c r="A4" s="45">
        <v>43516</v>
      </c>
      <c r="B4" s="46" t="s">
        <v>6</v>
      </c>
      <c r="C4" s="46" t="s">
        <v>7</v>
      </c>
    </row>
    <row r="5" spans="1:3">
      <c r="A5" s="45">
        <v>43516</v>
      </c>
      <c r="B5" s="47" t="s">
        <v>8</v>
      </c>
      <c r="C5" s="47" t="s">
        <v>9</v>
      </c>
    </row>
    <row r="6" spans="1:3">
      <c r="A6" s="48">
        <v>43517</v>
      </c>
      <c r="B6" s="48" t="s">
        <v>10</v>
      </c>
      <c r="C6" s="48" t="s">
        <v>11</v>
      </c>
    </row>
    <row r="7" spans="1:3">
      <c r="A7" s="45">
        <v>43517</v>
      </c>
      <c r="B7" s="46" t="s">
        <v>12</v>
      </c>
      <c r="C7" s="46" t="s">
        <v>13</v>
      </c>
    </row>
    <row r="8" spans="1:3" ht="33.75">
      <c r="A8" s="45">
        <v>43517</v>
      </c>
      <c r="B8" s="46" t="s">
        <v>14</v>
      </c>
      <c r="C8" s="49" t="s">
        <v>15</v>
      </c>
    </row>
    <row r="9" spans="1:3">
      <c r="A9" s="45">
        <v>43517</v>
      </c>
      <c r="B9" s="46" t="s">
        <v>16</v>
      </c>
      <c r="C9" s="50" t="s">
        <v>17</v>
      </c>
    </row>
    <row r="10" spans="1:3">
      <c r="A10" s="45">
        <v>43517</v>
      </c>
      <c r="B10" s="46" t="s">
        <v>18</v>
      </c>
      <c r="C10" s="46" t="s">
        <v>19</v>
      </c>
    </row>
    <row r="11" spans="1:3">
      <c r="A11" s="45">
        <v>43517</v>
      </c>
      <c r="B11" s="46" t="s">
        <v>20</v>
      </c>
      <c r="C11" s="46" t="s">
        <v>21</v>
      </c>
    </row>
    <row r="12" spans="1:3">
      <c r="A12" s="45">
        <v>43518</v>
      </c>
      <c r="B12" s="46" t="s">
        <v>22</v>
      </c>
      <c r="C12" s="46" t="s">
        <v>23</v>
      </c>
    </row>
    <row r="13" spans="1:3">
      <c r="A13" s="45">
        <v>43518</v>
      </c>
      <c r="B13" s="46" t="s">
        <v>24</v>
      </c>
      <c r="C13" s="46" t="s">
        <v>25</v>
      </c>
    </row>
    <row r="14" spans="1:3">
      <c r="A14" s="45">
        <v>43518</v>
      </c>
      <c r="B14" s="46" t="s">
        <v>26</v>
      </c>
      <c r="C14" s="46" t="s">
        <v>27</v>
      </c>
    </row>
    <row r="15" spans="1:3">
      <c r="A15" s="45">
        <v>43518</v>
      </c>
      <c r="B15" s="51" t="s">
        <v>28</v>
      </c>
      <c r="C15" s="51" t="s">
        <v>29</v>
      </c>
    </row>
    <row r="16" spans="1:3">
      <c r="A16" s="45">
        <v>43518</v>
      </c>
      <c r="B16" s="45" t="s">
        <v>30</v>
      </c>
      <c r="C16" s="45" t="s">
        <v>31</v>
      </c>
    </row>
    <row r="17" spans="1:3">
      <c r="A17" s="45">
        <v>43518</v>
      </c>
      <c r="B17" s="51" t="s">
        <v>32</v>
      </c>
      <c r="C17" s="51" t="s">
        <v>33</v>
      </c>
    </row>
    <row r="18" spans="1:3">
      <c r="A18" s="45">
        <v>43518</v>
      </c>
      <c r="B18" s="51" t="s">
        <v>34</v>
      </c>
      <c r="C18" s="51" t="s">
        <v>35</v>
      </c>
    </row>
    <row r="19" spans="1:3">
      <c r="A19" s="45">
        <v>43518</v>
      </c>
      <c r="B19" s="51" t="s">
        <v>36</v>
      </c>
      <c r="C19" s="51" t="s">
        <v>37</v>
      </c>
    </row>
    <row r="20" spans="1:3">
      <c r="A20" s="45">
        <v>43522</v>
      </c>
      <c r="B20" s="51" t="s">
        <v>38</v>
      </c>
      <c r="C20" s="51" t="s">
        <v>39</v>
      </c>
    </row>
    <row r="21" spans="1:3">
      <c r="A21" s="45">
        <v>43522</v>
      </c>
      <c r="B21" s="51" t="s">
        <v>40</v>
      </c>
      <c r="C21" s="47" t="s">
        <v>41</v>
      </c>
    </row>
    <row r="22" spans="1:3">
      <c r="A22" s="45">
        <v>43523</v>
      </c>
      <c r="B22" s="46" t="s">
        <v>42</v>
      </c>
      <c r="C22" s="46" t="s">
        <v>43</v>
      </c>
    </row>
    <row r="23" spans="1:3">
      <c r="A23" s="45">
        <v>43524</v>
      </c>
      <c r="B23" s="46" t="s">
        <v>123</v>
      </c>
      <c r="C23" s="46" t="s">
        <v>124</v>
      </c>
    </row>
  </sheetData>
  <phoneticPr fontId="15"/>
  <pageMargins left="0.69930555555555596" right="0.69930555555555596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workbookViewId="0">
      <selection activeCell="B17" sqref="B17"/>
    </sheetView>
  </sheetViews>
  <sheetFormatPr defaultColWidth="9" defaultRowHeight="18.75"/>
  <cols>
    <col min="1" max="1" width="18.5" customWidth="1"/>
    <col min="2" max="2" width="20.25" customWidth="1"/>
    <col min="3" max="3" width="25.75" customWidth="1"/>
    <col min="4" max="4" width="30.5" customWidth="1"/>
    <col min="5" max="5" width="14.5" customWidth="1"/>
    <col min="6" max="6" width="22.5" customWidth="1"/>
    <col min="7" max="7" width="18.75" customWidth="1"/>
    <col min="8" max="8" width="24.25" customWidth="1"/>
    <col min="9" max="9" width="22.5" customWidth="1"/>
    <col min="10" max="10" width="16.75" customWidth="1"/>
    <col min="11" max="11" width="19.5" customWidth="1"/>
    <col min="12" max="12" width="23" customWidth="1"/>
  </cols>
  <sheetData>
    <row r="1" spans="1:12" s="6" customFormat="1" ht="46.5" customHeight="1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82</v>
      </c>
      <c r="B2" s="2">
        <v>0.42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0.92</v>
      </c>
      <c r="H2" s="2" t="s">
        <v>55</v>
      </c>
      <c r="I2" s="2" t="s">
        <v>55</v>
      </c>
      <c r="J2" s="2" t="s">
        <v>55</v>
      </c>
      <c r="K2" s="2" t="s">
        <v>55</v>
      </c>
      <c r="L2" s="2" t="s">
        <v>83</v>
      </c>
    </row>
    <row r="3" spans="1:12">
      <c r="A3" s="2" t="s">
        <v>57</v>
      </c>
      <c r="B3" s="2">
        <v>0.43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0.96</v>
      </c>
      <c r="H3" s="2" t="s">
        <v>55</v>
      </c>
      <c r="I3" s="2" t="s">
        <v>55</v>
      </c>
      <c r="J3" s="2" t="s">
        <v>55</v>
      </c>
      <c r="K3" s="2" t="s">
        <v>55</v>
      </c>
      <c r="L3" s="2" t="s">
        <v>83</v>
      </c>
    </row>
    <row r="4" spans="1:12">
      <c r="A4" s="16" t="s">
        <v>58</v>
      </c>
      <c r="B4" s="16">
        <v>0.5</v>
      </c>
      <c r="C4" s="16" t="s">
        <v>55</v>
      </c>
      <c r="D4" s="16" t="s">
        <v>55</v>
      </c>
      <c r="E4" s="16" t="s">
        <v>55</v>
      </c>
      <c r="F4" s="16" t="s">
        <v>55</v>
      </c>
      <c r="G4" s="16">
        <v>1.04</v>
      </c>
      <c r="H4" s="16">
        <v>8</v>
      </c>
      <c r="I4" s="16">
        <v>0.95</v>
      </c>
      <c r="J4" s="32">
        <f>(11-8)/11</f>
        <v>0.27272727272727271</v>
      </c>
      <c r="K4" s="33">
        <v>0.69769999999999999</v>
      </c>
      <c r="L4" s="16" t="s">
        <v>59</v>
      </c>
    </row>
    <row r="5" spans="1:12">
      <c r="A5" s="2" t="s">
        <v>60</v>
      </c>
      <c r="B5" s="2">
        <v>0.43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0.96</v>
      </c>
      <c r="H5" s="2" t="s">
        <v>55</v>
      </c>
      <c r="I5" s="2" t="s">
        <v>55</v>
      </c>
      <c r="J5" s="2" t="s">
        <v>55</v>
      </c>
      <c r="K5" s="2" t="s">
        <v>55</v>
      </c>
    </row>
    <row r="6" spans="1:12">
      <c r="A6" s="2" t="s">
        <v>62</v>
      </c>
      <c r="B6" s="2">
        <v>0.41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0.96</v>
      </c>
      <c r="H6" s="2" t="s">
        <v>55</v>
      </c>
      <c r="I6" s="2" t="s">
        <v>55</v>
      </c>
      <c r="J6" s="2" t="s">
        <v>55</v>
      </c>
      <c r="K6" s="2" t="s">
        <v>55</v>
      </c>
    </row>
    <row r="7" spans="1:12" s="2" customFormat="1">
      <c r="A7" s="2" t="s">
        <v>63</v>
      </c>
      <c r="B7" s="17">
        <v>0.42859999999999998</v>
      </c>
      <c r="C7" s="2" t="s">
        <v>55</v>
      </c>
      <c r="D7" s="2" t="s">
        <v>55</v>
      </c>
      <c r="E7" s="2" t="s">
        <v>55</v>
      </c>
      <c r="F7" s="2" t="s">
        <v>55</v>
      </c>
      <c r="G7" s="17">
        <v>1</v>
      </c>
      <c r="H7" s="2">
        <v>10</v>
      </c>
      <c r="I7" s="2">
        <v>1</v>
      </c>
      <c r="J7" s="19">
        <f>(11-10)/11</f>
        <v>9.0909090909090912E-2</v>
      </c>
      <c r="K7" s="2" t="s">
        <v>55</v>
      </c>
      <c r="L7" s="2" t="s">
        <v>59</v>
      </c>
    </row>
    <row r="8" spans="1:12">
      <c r="A8" s="2" t="s">
        <v>64</v>
      </c>
      <c r="B8" s="2">
        <v>0.46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1.04</v>
      </c>
      <c r="H8" s="30">
        <v>9</v>
      </c>
      <c r="I8" s="2">
        <v>0.98</v>
      </c>
      <c r="J8" s="20">
        <f t="shared" ref="J8" si="0">(11-H8)/11*100</f>
        <v>18.181818181818183</v>
      </c>
      <c r="K8" s="20">
        <f>((3/4*9+4)-(3/4*H8+4))/(3/4*9+4)*100</f>
        <v>0</v>
      </c>
      <c r="L8" s="2" t="s">
        <v>59</v>
      </c>
    </row>
    <row r="9" spans="1:12">
      <c r="A9" s="2" t="s">
        <v>65</v>
      </c>
      <c r="B9" s="2">
        <v>0.53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1.03</v>
      </c>
      <c r="H9" s="2">
        <v>9.5</v>
      </c>
      <c r="I9" s="2">
        <v>1</v>
      </c>
      <c r="J9" s="20">
        <f t="shared" ref="J9" si="1">(11-H9)/11*100</f>
        <v>13.636363636363635</v>
      </c>
      <c r="K9" s="20" t="s">
        <v>86</v>
      </c>
      <c r="L9" s="2" t="s">
        <v>56</v>
      </c>
    </row>
    <row r="10" spans="1:12">
      <c r="A10" s="5" t="s">
        <v>67</v>
      </c>
      <c r="B10" s="31">
        <v>0.43</v>
      </c>
      <c r="C10" s="2" t="s">
        <v>55</v>
      </c>
      <c r="D10" s="2" t="s">
        <v>55</v>
      </c>
      <c r="E10" s="2" t="s">
        <v>55</v>
      </c>
      <c r="F10" s="2" t="s">
        <v>55</v>
      </c>
      <c r="G10" s="31">
        <v>1</v>
      </c>
      <c r="H10" s="2" t="s">
        <v>55</v>
      </c>
      <c r="I10" s="2" t="s">
        <v>55</v>
      </c>
      <c r="J10" s="2" t="s">
        <v>55</v>
      </c>
      <c r="K10" s="2" t="s">
        <v>55</v>
      </c>
      <c r="L10" s="36" t="s">
        <v>68</v>
      </c>
    </row>
    <row r="11" spans="1:12" s="16" customFormat="1">
      <c r="A11" s="16" t="s">
        <v>87</v>
      </c>
      <c r="B11" s="16">
        <v>0.5</v>
      </c>
      <c r="C11" s="16" t="s">
        <v>71</v>
      </c>
      <c r="D11" s="16" t="s">
        <v>71</v>
      </c>
      <c r="E11" s="16" t="s">
        <v>71</v>
      </c>
      <c r="F11" s="16" t="s">
        <v>71</v>
      </c>
      <c r="G11" s="16">
        <v>1.0357000000000001</v>
      </c>
      <c r="H11" s="16">
        <v>9</v>
      </c>
      <c r="I11" s="16">
        <v>0.98209999999999997</v>
      </c>
      <c r="J11" s="16">
        <v>18.18</v>
      </c>
      <c r="K11" s="16">
        <v>0</v>
      </c>
      <c r="L11" s="16" t="s">
        <v>72</v>
      </c>
    </row>
    <row r="12" spans="1:12" s="2" customFormat="1">
      <c r="A12" s="5" t="s">
        <v>73</v>
      </c>
      <c r="B12" s="2">
        <v>0.42859999999999998</v>
      </c>
      <c r="C12" s="2" t="s">
        <v>71</v>
      </c>
      <c r="D12" s="2" t="s">
        <v>71</v>
      </c>
      <c r="E12" s="2" t="s">
        <v>71</v>
      </c>
      <c r="F12" s="2" t="s">
        <v>71</v>
      </c>
      <c r="G12" s="2">
        <v>0.96430000000000005</v>
      </c>
      <c r="H12" s="2" t="s">
        <v>71</v>
      </c>
      <c r="I12" s="2" t="s">
        <v>71</v>
      </c>
      <c r="J12" s="2" t="s">
        <v>71</v>
      </c>
      <c r="K12" s="2" t="s">
        <v>71</v>
      </c>
      <c r="L12" s="2" t="s">
        <v>83</v>
      </c>
    </row>
    <row r="13" spans="1:12">
      <c r="A13" s="2" t="s">
        <v>74</v>
      </c>
      <c r="B13" s="2">
        <v>0.43</v>
      </c>
      <c r="C13" s="2" t="s">
        <v>55</v>
      </c>
      <c r="D13" s="2" t="s">
        <v>55</v>
      </c>
      <c r="E13" s="2" t="s">
        <v>55</v>
      </c>
      <c r="F13" s="2" t="s">
        <v>55</v>
      </c>
      <c r="G13" s="2">
        <v>0.96</v>
      </c>
      <c r="H13" s="2" t="s">
        <v>55</v>
      </c>
      <c r="I13" s="2" t="s">
        <v>55</v>
      </c>
      <c r="J13" s="2" t="s">
        <v>55</v>
      </c>
      <c r="K13" s="2" t="s">
        <v>55</v>
      </c>
      <c r="L13" s="2"/>
    </row>
    <row r="14" spans="1:12">
      <c r="A14" s="5" t="s">
        <v>75</v>
      </c>
      <c r="B14" s="2">
        <v>0.43</v>
      </c>
      <c r="C14" s="2" t="s">
        <v>55</v>
      </c>
      <c r="D14" s="2" t="s">
        <v>55</v>
      </c>
      <c r="E14" s="2" t="s">
        <v>55</v>
      </c>
      <c r="F14" s="2" t="s">
        <v>55</v>
      </c>
      <c r="G14" s="2">
        <v>0.96</v>
      </c>
      <c r="H14" s="2" t="s">
        <v>55</v>
      </c>
      <c r="I14" s="2" t="s">
        <v>55</v>
      </c>
      <c r="J14" s="2" t="s">
        <v>55</v>
      </c>
      <c r="K14" s="2" t="s">
        <v>55</v>
      </c>
      <c r="L14" s="5" t="s">
        <v>56</v>
      </c>
    </row>
  </sheetData>
  <phoneticPr fontId="15"/>
  <pageMargins left="0.69930555555555596" right="0.69930555555555596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85" zoomScaleNormal="85" workbookViewId="0">
      <selection activeCell="B16" sqref="B16"/>
    </sheetView>
  </sheetViews>
  <sheetFormatPr defaultColWidth="9" defaultRowHeight="18.75"/>
  <cols>
    <col min="1" max="1" width="18.5" customWidth="1"/>
    <col min="2" max="2" width="20.25" customWidth="1"/>
    <col min="3" max="3" width="25.75" customWidth="1"/>
    <col min="4" max="4" width="30.5" customWidth="1"/>
    <col min="5" max="5" width="14.5" customWidth="1"/>
    <col min="6" max="6" width="22.5" customWidth="1"/>
    <col min="7" max="7" width="18.75" customWidth="1"/>
    <col min="8" max="8" width="24.25" customWidth="1"/>
    <col min="9" max="9" width="22.5" customWidth="1"/>
    <col min="10" max="10" width="16.75" customWidth="1"/>
    <col min="11" max="11" width="19.5" customWidth="1"/>
    <col min="12" max="12" width="23" customWidth="1"/>
  </cols>
  <sheetData>
    <row r="1" spans="1:12" s="6" customFormat="1" ht="46.5" customHeight="1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82</v>
      </c>
      <c r="B2" s="2">
        <v>0.42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0.92</v>
      </c>
      <c r="H2" s="2" t="s">
        <v>55</v>
      </c>
      <c r="I2" s="2" t="s">
        <v>55</v>
      </c>
      <c r="J2" s="2" t="s">
        <v>55</v>
      </c>
      <c r="K2" s="2" t="s">
        <v>55</v>
      </c>
      <c r="L2" s="2" t="s">
        <v>83</v>
      </c>
    </row>
    <row r="3" spans="1:12">
      <c r="A3" s="2" t="s">
        <v>57</v>
      </c>
      <c r="B3" s="2">
        <v>0.43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0.96</v>
      </c>
      <c r="H3" s="2" t="s">
        <v>55</v>
      </c>
      <c r="I3" s="2" t="s">
        <v>55</v>
      </c>
      <c r="J3" s="2" t="s">
        <v>55</v>
      </c>
      <c r="K3" s="2" t="s">
        <v>55</v>
      </c>
      <c r="L3" s="2" t="s">
        <v>83</v>
      </c>
    </row>
    <row r="4" spans="1:12">
      <c r="A4" s="16" t="s">
        <v>58</v>
      </c>
      <c r="B4" s="16">
        <v>0.5</v>
      </c>
      <c r="C4" s="16" t="s">
        <v>55</v>
      </c>
      <c r="D4" s="16" t="s">
        <v>55</v>
      </c>
      <c r="E4" s="16" t="s">
        <v>55</v>
      </c>
      <c r="F4" s="16" t="s">
        <v>55</v>
      </c>
      <c r="G4" s="16">
        <v>1.04</v>
      </c>
      <c r="H4" s="16">
        <v>8</v>
      </c>
      <c r="I4" s="16">
        <v>0.95</v>
      </c>
      <c r="J4" s="32">
        <f>(11-8)/11</f>
        <v>0.27272727272727271</v>
      </c>
      <c r="K4" s="33">
        <v>0.69769999999999999</v>
      </c>
      <c r="L4" s="16" t="s">
        <v>59</v>
      </c>
    </row>
    <row r="5" spans="1:12">
      <c r="A5" s="2" t="s">
        <v>60</v>
      </c>
      <c r="B5" s="2">
        <v>0.43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0.96</v>
      </c>
      <c r="H5" s="2" t="s">
        <v>55</v>
      </c>
      <c r="I5" s="2" t="s">
        <v>55</v>
      </c>
      <c r="J5" s="2" t="s">
        <v>55</v>
      </c>
      <c r="K5" s="2" t="s">
        <v>55</v>
      </c>
    </row>
    <row r="6" spans="1:12">
      <c r="A6" s="2" t="s">
        <v>62</v>
      </c>
      <c r="B6" s="2">
        <v>0.41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0.96</v>
      </c>
      <c r="H6" s="2" t="s">
        <v>55</v>
      </c>
      <c r="I6" s="2" t="s">
        <v>55</v>
      </c>
      <c r="J6" s="2" t="s">
        <v>55</v>
      </c>
      <c r="K6" s="2" t="s">
        <v>55</v>
      </c>
    </row>
    <row r="7" spans="1:12" s="2" customFormat="1">
      <c r="A7" s="2" t="s">
        <v>63</v>
      </c>
      <c r="B7" s="17">
        <v>0.42859999999999998</v>
      </c>
      <c r="C7" s="2" t="s">
        <v>55</v>
      </c>
      <c r="D7" s="2" t="s">
        <v>55</v>
      </c>
      <c r="E7" s="2" t="s">
        <v>55</v>
      </c>
      <c r="F7" s="2" t="s">
        <v>55</v>
      </c>
      <c r="G7" s="17">
        <v>1</v>
      </c>
      <c r="H7" s="2">
        <v>10</v>
      </c>
      <c r="I7" s="2">
        <v>1</v>
      </c>
      <c r="J7" s="19">
        <f>(11-10)/11</f>
        <v>9.0909090909090912E-2</v>
      </c>
      <c r="K7" s="2" t="s">
        <v>55</v>
      </c>
      <c r="L7" s="2" t="s">
        <v>59</v>
      </c>
    </row>
    <row r="8" spans="1:12">
      <c r="A8" s="2" t="s">
        <v>64</v>
      </c>
      <c r="B8" s="2">
        <v>0.46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59</v>
      </c>
    </row>
    <row r="9" spans="1:12">
      <c r="A9" s="2" t="s">
        <v>65</v>
      </c>
      <c r="B9" s="2">
        <v>0.53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1.03</v>
      </c>
      <c r="H9" s="2">
        <v>9.5</v>
      </c>
      <c r="I9" s="2">
        <v>1</v>
      </c>
      <c r="J9" s="35">
        <f>(11-H9)/11</f>
        <v>0.13636363636363635</v>
      </c>
      <c r="K9" s="2" t="s">
        <v>55</v>
      </c>
      <c r="L9" s="2" t="s">
        <v>56</v>
      </c>
    </row>
    <row r="10" spans="1:12" s="21" customFormat="1">
      <c r="A10" s="21" t="s">
        <v>80</v>
      </c>
      <c r="B10" s="21">
        <v>0.45</v>
      </c>
      <c r="C10" s="21" t="s">
        <v>55</v>
      </c>
      <c r="D10" s="21" t="s">
        <v>55</v>
      </c>
      <c r="E10" s="21" t="s">
        <v>55</v>
      </c>
      <c r="F10" s="21" t="s">
        <v>55</v>
      </c>
      <c r="G10" s="21">
        <v>1.02</v>
      </c>
      <c r="H10" s="21">
        <v>9</v>
      </c>
      <c r="I10" s="21">
        <v>0.96</v>
      </c>
      <c r="J10" s="25">
        <v>0.18179999999999999</v>
      </c>
      <c r="K10" s="26">
        <v>0</v>
      </c>
      <c r="L10" s="21" t="s">
        <v>59</v>
      </c>
    </row>
    <row r="11" spans="1:12">
      <c r="A11" s="5" t="s">
        <v>67</v>
      </c>
      <c r="B11" s="31">
        <v>0.43</v>
      </c>
      <c r="C11" s="2" t="s">
        <v>55</v>
      </c>
      <c r="D11" s="2" t="s">
        <v>55</v>
      </c>
      <c r="E11" s="2" t="s">
        <v>55</v>
      </c>
      <c r="F11" s="2" t="s">
        <v>55</v>
      </c>
      <c r="G11" s="31">
        <v>1</v>
      </c>
      <c r="H11" s="2" t="s">
        <v>55</v>
      </c>
      <c r="I11" s="2" t="s">
        <v>55</v>
      </c>
      <c r="J11" s="2" t="s">
        <v>55</v>
      </c>
      <c r="K11" s="2" t="s">
        <v>55</v>
      </c>
      <c r="L11" s="36" t="s">
        <v>68</v>
      </c>
    </row>
    <row r="12" spans="1:12" s="16" customFormat="1">
      <c r="A12" s="16" t="s">
        <v>87</v>
      </c>
      <c r="B12" s="16">
        <v>0.5</v>
      </c>
      <c r="C12" s="16" t="s">
        <v>71</v>
      </c>
      <c r="D12" s="16" t="s">
        <v>71</v>
      </c>
      <c r="E12" s="16" t="s">
        <v>71</v>
      </c>
      <c r="F12" s="16" t="s">
        <v>71</v>
      </c>
      <c r="G12" s="16">
        <v>1.0357000000000001</v>
      </c>
      <c r="H12" s="16">
        <v>9</v>
      </c>
      <c r="I12" s="16">
        <v>0.98209999999999997</v>
      </c>
      <c r="J12" s="16">
        <v>18.18</v>
      </c>
      <c r="K12" s="16">
        <v>0</v>
      </c>
      <c r="L12" s="16" t="s">
        <v>72</v>
      </c>
    </row>
    <row r="13" spans="1:12" s="2" customFormat="1">
      <c r="A13" s="5" t="s">
        <v>73</v>
      </c>
      <c r="B13" s="2">
        <v>0.42859999999999998</v>
      </c>
      <c r="C13" s="2" t="s">
        <v>71</v>
      </c>
      <c r="D13" s="2" t="s">
        <v>71</v>
      </c>
      <c r="E13" s="2" t="s">
        <v>71</v>
      </c>
      <c r="F13" s="2" t="s">
        <v>71</v>
      </c>
      <c r="G13" s="2">
        <v>0.96430000000000005</v>
      </c>
      <c r="H13" s="2" t="s">
        <v>71</v>
      </c>
      <c r="I13" s="2" t="s">
        <v>71</v>
      </c>
      <c r="J13" s="2" t="s">
        <v>71</v>
      </c>
      <c r="K13" s="2" t="s">
        <v>71</v>
      </c>
      <c r="L13" s="2" t="s">
        <v>83</v>
      </c>
    </row>
    <row r="14" spans="1:12">
      <c r="A14" s="2" t="s">
        <v>74</v>
      </c>
      <c r="B14" s="2">
        <v>0.43</v>
      </c>
      <c r="C14" s="2" t="s">
        <v>55</v>
      </c>
      <c r="D14" s="2" t="s">
        <v>55</v>
      </c>
      <c r="E14" s="2" t="s">
        <v>55</v>
      </c>
      <c r="F14" s="2" t="s">
        <v>55</v>
      </c>
      <c r="G14" s="2">
        <v>0.96</v>
      </c>
      <c r="H14" s="2" t="s">
        <v>55</v>
      </c>
      <c r="I14" s="2" t="s">
        <v>55</v>
      </c>
      <c r="J14" s="2" t="s">
        <v>55</v>
      </c>
      <c r="K14" s="2" t="s">
        <v>55</v>
      </c>
      <c r="L14" s="2"/>
    </row>
    <row r="15" spans="1:12">
      <c r="A15" s="5" t="s">
        <v>75</v>
      </c>
      <c r="B15" s="2">
        <v>0.43</v>
      </c>
      <c r="C15" s="2" t="s">
        <v>55</v>
      </c>
      <c r="D15" s="2" t="s">
        <v>55</v>
      </c>
      <c r="E15" s="2" t="s">
        <v>55</v>
      </c>
      <c r="F15" s="2" t="s">
        <v>55</v>
      </c>
      <c r="G15" s="2">
        <v>0.96</v>
      </c>
      <c r="H15" s="2" t="s">
        <v>55</v>
      </c>
      <c r="I15" s="2" t="s">
        <v>55</v>
      </c>
      <c r="J15" s="2" t="s">
        <v>55</v>
      </c>
      <c r="K15" s="2" t="s">
        <v>55</v>
      </c>
      <c r="L15" s="2" t="s">
        <v>56</v>
      </c>
    </row>
    <row r="16" spans="1:12" s="22" customFormat="1">
      <c r="A16" s="22" t="s">
        <v>81</v>
      </c>
      <c r="B16" s="22">
        <v>0.43</v>
      </c>
      <c r="C16" s="22" t="s">
        <v>55</v>
      </c>
      <c r="D16" s="22" t="s">
        <v>55</v>
      </c>
      <c r="E16" s="22" t="s">
        <v>55</v>
      </c>
      <c r="F16" s="22" t="s">
        <v>55</v>
      </c>
      <c r="G16" s="22">
        <v>0.96</v>
      </c>
      <c r="H16" s="5" t="s">
        <v>55</v>
      </c>
      <c r="I16" s="5" t="s">
        <v>55</v>
      </c>
      <c r="J16" s="5" t="s">
        <v>55</v>
      </c>
      <c r="K16" s="5" t="s">
        <v>55</v>
      </c>
      <c r="L16" s="22" t="s">
        <v>59</v>
      </c>
    </row>
  </sheetData>
  <phoneticPr fontId="15"/>
  <pageMargins left="0.69930555555555596" right="0.69930555555555596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workbookViewId="0">
      <selection activeCell="D17" sqref="D17"/>
    </sheetView>
  </sheetViews>
  <sheetFormatPr defaultColWidth="9" defaultRowHeight="18.75"/>
  <cols>
    <col min="1" max="1" width="18.5" customWidth="1"/>
    <col min="2" max="2" width="20.25" customWidth="1"/>
    <col min="3" max="3" width="25.75" customWidth="1"/>
    <col min="4" max="4" width="30.5" customWidth="1"/>
    <col min="5" max="5" width="14.5" customWidth="1"/>
    <col min="6" max="6" width="22.5" customWidth="1"/>
    <col min="7" max="7" width="18.75" customWidth="1"/>
    <col min="8" max="8" width="24.25" customWidth="1"/>
    <col min="9" max="9" width="22.5" customWidth="1"/>
    <col min="10" max="10" width="16.75" customWidth="1"/>
    <col min="11" max="11" width="19.5" customWidth="1"/>
    <col min="12" max="12" width="23" customWidth="1"/>
  </cols>
  <sheetData>
    <row r="1" spans="1:12" s="6" customFormat="1" ht="46.5" customHeight="1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82</v>
      </c>
      <c r="B2" s="2">
        <v>0.49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1.1200000000000001</v>
      </c>
      <c r="H2" s="2">
        <v>8</v>
      </c>
      <c r="I2" s="20">
        <v>1</v>
      </c>
      <c r="J2" s="20">
        <f>3/11*100</f>
        <v>27.27272727272727</v>
      </c>
      <c r="K2" s="2">
        <v>7</v>
      </c>
      <c r="L2" s="2" t="s">
        <v>56</v>
      </c>
    </row>
    <row r="3" spans="1:12">
      <c r="A3" s="2" t="s">
        <v>57</v>
      </c>
      <c r="B3" s="2">
        <v>0.5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1.1299999999999999</v>
      </c>
      <c r="H3" s="2">
        <v>7</v>
      </c>
      <c r="I3" s="2">
        <v>0.95</v>
      </c>
      <c r="J3" s="2">
        <v>36.36</v>
      </c>
      <c r="K3" s="2">
        <v>13.95</v>
      </c>
      <c r="L3" s="2"/>
    </row>
    <row r="4" spans="1:12">
      <c r="A4" s="16" t="s">
        <v>58</v>
      </c>
      <c r="B4" s="16">
        <v>0.56999999999999995</v>
      </c>
      <c r="C4" s="16" t="s">
        <v>55</v>
      </c>
      <c r="D4" s="16" t="s">
        <v>55</v>
      </c>
      <c r="E4" s="16" t="s">
        <v>55</v>
      </c>
      <c r="F4" s="16" t="s">
        <v>55</v>
      </c>
      <c r="G4" s="16">
        <v>1.2</v>
      </c>
      <c r="H4" s="16">
        <v>7</v>
      </c>
      <c r="I4" s="16">
        <v>1</v>
      </c>
      <c r="J4" s="32">
        <f>(11-7)/11</f>
        <v>0.36363636363636365</v>
      </c>
      <c r="K4" s="33">
        <v>0.13950000000000001</v>
      </c>
      <c r="L4" s="2" t="s">
        <v>59</v>
      </c>
    </row>
    <row r="5" spans="1:12">
      <c r="A5" s="2" t="s">
        <v>60</v>
      </c>
      <c r="B5" s="2">
        <v>0.5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1.1299999999999999</v>
      </c>
      <c r="H5" s="2">
        <v>6.5</v>
      </c>
      <c r="I5" s="2">
        <v>0.94</v>
      </c>
      <c r="J5" s="18">
        <v>0.40910000000000002</v>
      </c>
      <c r="K5" s="18">
        <v>0.1744</v>
      </c>
    </row>
    <row r="6" spans="1:12">
      <c r="A6" s="2" t="s">
        <v>62</v>
      </c>
      <c r="B6" s="2">
        <v>0.49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1.1200000000000001</v>
      </c>
      <c r="H6" s="2">
        <v>8</v>
      </c>
      <c r="I6" s="2">
        <v>0.99</v>
      </c>
      <c r="J6" s="34">
        <v>0.27272727272727298</v>
      </c>
      <c r="K6" s="34">
        <v>6.9767441860465101E-2</v>
      </c>
      <c r="L6" s="2" t="s">
        <v>59</v>
      </c>
    </row>
    <row r="7" spans="1:12" s="2" customFormat="1">
      <c r="A7" s="2" t="s">
        <v>63</v>
      </c>
      <c r="B7" s="17">
        <v>0.5</v>
      </c>
      <c r="C7" s="2" t="s">
        <v>55</v>
      </c>
      <c r="D7" s="2" t="s">
        <v>55</v>
      </c>
      <c r="E7" s="2" t="s">
        <v>55</v>
      </c>
      <c r="F7" s="2" t="s">
        <v>55</v>
      </c>
      <c r="G7" s="17">
        <v>1.125</v>
      </c>
      <c r="H7" s="2">
        <v>7</v>
      </c>
      <c r="I7" s="2">
        <v>0.9446</v>
      </c>
      <c r="J7" s="35">
        <f>(11-7)/11</f>
        <v>0.36363636363636365</v>
      </c>
      <c r="K7" s="18">
        <v>0.13950000000000001</v>
      </c>
      <c r="L7" s="2" t="s">
        <v>59</v>
      </c>
    </row>
    <row r="8" spans="1:12">
      <c r="A8" s="2" t="s">
        <v>64</v>
      </c>
      <c r="B8" s="2">
        <v>0.5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1.1299999999999999</v>
      </c>
      <c r="H8" s="30">
        <v>7</v>
      </c>
      <c r="I8" s="2">
        <v>0.95</v>
      </c>
      <c r="J8" s="20">
        <f t="shared" ref="J8" si="0">(11-H8)/11*100</f>
        <v>36.363636363636367</v>
      </c>
      <c r="K8" s="20">
        <f t="shared" ref="K8" si="1">((3/4*9+4)-(3/4*H8+4))/(3/4*9+4)*100</f>
        <v>13.953488372093023</v>
      </c>
      <c r="L8" s="2" t="s">
        <v>59</v>
      </c>
    </row>
    <row r="9" spans="1:12">
      <c r="A9" s="2" t="s">
        <v>65</v>
      </c>
      <c r="B9" s="2">
        <v>0.6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1.22</v>
      </c>
      <c r="H9" s="2">
        <v>6.75</v>
      </c>
      <c r="I9" s="2">
        <v>1</v>
      </c>
      <c r="J9" s="20">
        <f t="shared" ref="J9" si="2">(11-H9)/11*100</f>
        <v>38.636363636363633</v>
      </c>
      <c r="K9" s="20">
        <f t="shared" ref="K9" si="3">((3/4*9+4)-(3/4*H9+4))/(3/4*9+4)*100</f>
        <v>15.697674418604651</v>
      </c>
      <c r="L9" s="2" t="s">
        <v>56</v>
      </c>
    </row>
    <row r="10" spans="1:12">
      <c r="A10" s="5" t="s">
        <v>67</v>
      </c>
      <c r="B10" s="31">
        <v>0.5</v>
      </c>
      <c r="C10" s="2" t="s">
        <v>55</v>
      </c>
      <c r="D10" s="2" t="s">
        <v>55</v>
      </c>
      <c r="E10" s="2" t="s">
        <v>55</v>
      </c>
      <c r="F10" s="2" t="s">
        <v>55</v>
      </c>
      <c r="G10" s="31">
        <v>1.125</v>
      </c>
      <c r="H10" s="31">
        <v>7</v>
      </c>
      <c r="I10" s="31">
        <v>0.92900000000000005</v>
      </c>
      <c r="J10" s="31">
        <v>36.4</v>
      </c>
      <c r="K10" s="31">
        <v>14</v>
      </c>
      <c r="L10" s="36" t="s">
        <v>68</v>
      </c>
    </row>
    <row r="11" spans="1:12" s="16" customFormat="1">
      <c r="A11" s="16" t="s">
        <v>70</v>
      </c>
      <c r="B11" s="16">
        <v>0.57140000000000002</v>
      </c>
      <c r="C11" s="16" t="s">
        <v>71</v>
      </c>
      <c r="D11" s="16" t="s">
        <v>71</v>
      </c>
      <c r="E11" s="16" t="s">
        <v>71</v>
      </c>
      <c r="F11" s="16" t="s">
        <v>71</v>
      </c>
      <c r="G11" s="16">
        <v>1.1963999999999999</v>
      </c>
      <c r="H11" s="16">
        <v>6</v>
      </c>
      <c r="I11" s="16">
        <v>1</v>
      </c>
      <c r="J11" s="16">
        <v>45.45</v>
      </c>
      <c r="K11" s="16">
        <v>20.93</v>
      </c>
      <c r="L11" s="16" t="s">
        <v>72</v>
      </c>
    </row>
    <row r="12" spans="1:12" s="2" customFormat="1">
      <c r="A12" s="5" t="s">
        <v>73</v>
      </c>
      <c r="B12" s="2">
        <v>0.5</v>
      </c>
      <c r="C12" s="2" t="s">
        <v>71</v>
      </c>
      <c r="D12" s="2" t="s">
        <v>71</v>
      </c>
      <c r="E12" s="2" t="s">
        <v>71</v>
      </c>
      <c r="F12" s="2" t="s">
        <v>71</v>
      </c>
      <c r="G12" s="2">
        <v>1.125</v>
      </c>
      <c r="H12" s="2">
        <v>7</v>
      </c>
      <c r="I12" s="2">
        <v>0.94640000000000002</v>
      </c>
      <c r="J12" s="20">
        <f t="shared" ref="J12:J13" si="4">(11-H12)/11*100</f>
        <v>36.363636363636367</v>
      </c>
      <c r="K12" s="20">
        <f t="shared" ref="K12:K13" si="5">((3/4*9+4)-(3/4*H12+4))/(3/4*9+4)*100</f>
        <v>13.953488372093023</v>
      </c>
      <c r="L12" s="2" t="s">
        <v>72</v>
      </c>
    </row>
    <row r="13" spans="1:12">
      <c r="A13" s="2" t="s">
        <v>74</v>
      </c>
      <c r="B13" s="2">
        <v>0.5</v>
      </c>
      <c r="C13" s="2" t="s">
        <v>55</v>
      </c>
      <c r="D13" s="2" t="s">
        <v>55</v>
      </c>
      <c r="E13" s="2" t="s">
        <v>55</v>
      </c>
      <c r="F13" s="2" t="s">
        <v>55</v>
      </c>
      <c r="G13" s="2">
        <v>1.1299999999999999</v>
      </c>
      <c r="H13" s="2">
        <v>7</v>
      </c>
      <c r="I13" s="2">
        <v>0.95</v>
      </c>
      <c r="J13" s="20">
        <f t="shared" si="4"/>
        <v>36.363636363636367</v>
      </c>
      <c r="K13" s="20">
        <f t="shared" si="5"/>
        <v>13.953488372093023</v>
      </c>
      <c r="L13" s="2" t="s">
        <v>59</v>
      </c>
    </row>
    <row r="14" spans="1:12">
      <c r="A14" s="5" t="s">
        <v>75</v>
      </c>
      <c r="B14" s="2">
        <v>0.5</v>
      </c>
      <c r="C14" s="2" t="s">
        <v>55</v>
      </c>
      <c r="D14" s="2" t="s">
        <v>55</v>
      </c>
      <c r="E14" s="2" t="s">
        <v>55</v>
      </c>
      <c r="F14" s="2" t="s">
        <v>55</v>
      </c>
      <c r="G14" s="2">
        <v>1.1299999999999999</v>
      </c>
      <c r="H14" s="2">
        <v>7</v>
      </c>
      <c r="I14" s="2">
        <v>0.95</v>
      </c>
      <c r="J14" s="35">
        <f>(11-7)/11</f>
        <v>0.36363636363636365</v>
      </c>
      <c r="K14" s="18">
        <v>0.13950000000000001</v>
      </c>
      <c r="L14" s="2" t="s">
        <v>59</v>
      </c>
    </row>
  </sheetData>
  <phoneticPr fontId="15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85" zoomScaleNormal="85" workbookViewId="0">
      <selection activeCell="C20" sqref="C20"/>
    </sheetView>
  </sheetViews>
  <sheetFormatPr defaultColWidth="9" defaultRowHeight="18.75"/>
  <cols>
    <col min="1" max="1" width="18.5" customWidth="1"/>
    <col min="2" max="2" width="20.25" customWidth="1"/>
    <col min="3" max="3" width="25.75" customWidth="1"/>
    <col min="4" max="4" width="30.5" customWidth="1"/>
    <col min="5" max="5" width="14.5" customWidth="1"/>
    <col min="6" max="6" width="22.5" customWidth="1"/>
    <col min="7" max="7" width="18.75" customWidth="1"/>
    <col min="8" max="8" width="24.25" customWidth="1"/>
    <col min="9" max="9" width="22.5" customWidth="1"/>
    <col min="10" max="10" width="16.75" customWidth="1"/>
    <col min="11" max="11" width="19.5" customWidth="1"/>
    <col min="12" max="12" width="23" customWidth="1"/>
  </cols>
  <sheetData>
    <row r="1" spans="1:12" s="6" customFormat="1" ht="46.5" customHeight="1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82</v>
      </c>
      <c r="B2" s="2">
        <v>0.49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1.1200000000000001</v>
      </c>
      <c r="H2" s="20">
        <v>8</v>
      </c>
      <c r="I2" s="20">
        <v>0.96</v>
      </c>
      <c r="J2" s="20">
        <f>3/11*100</f>
        <v>27.27272727272727</v>
      </c>
      <c r="K2" s="20">
        <v>7</v>
      </c>
      <c r="L2" s="2" t="s">
        <v>56</v>
      </c>
    </row>
    <row r="3" spans="1:12">
      <c r="A3" s="2" t="s">
        <v>57</v>
      </c>
      <c r="B3" s="2">
        <v>0.5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1.1299999999999999</v>
      </c>
      <c r="H3" s="2">
        <v>8</v>
      </c>
      <c r="I3" s="2">
        <v>0.98</v>
      </c>
      <c r="J3" s="2">
        <v>27.27</v>
      </c>
      <c r="K3" s="2">
        <v>6.98</v>
      </c>
      <c r="L3" s="2"/>
    </row>
    <row r="4" spans="1:12">
      <c r="A4" s="16" t="s">
        <v>58</v>
      </c>
      <c r="B4" s="16">
        <v>0.56999999999999995</v>
      </c>
      <c r="C4" s="16" t="s">
        <v>55</v>
      </c>
      <c r="D4" s="16" t="s">
        <v>55</v>
      </c>
      <c r="E4" s="16" t="s">
        <v>55</v>
      </c>
      <c r="F4" s="16" t="s">
        <v>55</v>
      </c>
      <c r="G4" s="16">
        <v>1.2</v>
      </c>
      <c r="H4" s="16">
        <v>7</v>
      </c>
      <c r="I4" s="16">
        <v>1</v>
      </c>
      <c r="J4" s="32">
        <f>(11-7)/11</f>
        <v>0.36363636363636365</v>
      </c>
      <c r="K4" s="33">
        <v>0.13950000000000001</v>
      </c>
      <c r="L4" s="2" t="s">
        <v>59</v>
      </c>
    </row>
    <row r="5" spans="1:12">
      <c r="A5" s="2" t="s">
        <v>60</v>
      </c>
      <c r="B5" s="2">
        <v>0.5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1.1299999999999999</v>
      </c>
      <c r="H5" s="2">
        <v>8</v>
      </c>
      <c r="I5" s="2">
        <v>0.96</v>
      </c>
      <c r="J5" s="18">
        <v>0.2727</v>
      </c>
      <c r="K5" s="18">
        <v>6.9800000000000001E-2</v>
      </c>
    </row>
    <row r="6" spans="1:12">
      <c r="A6" s="2" t="s">
        <v>62</v>
      </c>
      <c r="B6" s="2">
        <v>0.5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1.1200000000000001</v>
      </c>
      <c r="H6" s="2">
        <v>8</v>
      </c>
      <c r="I6" s="2">
        <v>0.96</v>
      </c>
      <c r="J6" s="34">
        <v>0.27272727272727298</v>
      </c>
      <c r="K6" s="34">
        <v>6.9767441860465101E-2</v>
      </c>
      <c r="L6" s="2" t="s">
        <v>59</v>
      </c>
    </row>
    <row r="7" spans="1:12" s="2" customFormat="1">
      <c r="A7" s="2" t="s">
        <v>63</v>
      </c>
      <c r="B7" s="17">
        <v>0.5</v>
      </c>
      <c r="C7" s="2" t="s">
        <v>55</v>
      </c>
      <c r="D7" s="2" t="s">
        <v>55</v>
      </c>
      <c r="E7" s="2" t="s">
        <v>55</v>
      </c>
      <c r="F7" s="2" t="s">
        <v>55</v>
      </c>
      <c r="G7" s="29">
        <v>1.125</v>
      </c>
      <c r="H7" s="2">
        <v>7</v>
      </c>
      <c r="I7" s="2">
        <v>0.94640000000000002</v>
      </c>
      <c r="J7" s="35">
        <f>(11-7)/11</f>
        <v>0.36363636363636365</v>
      </c>
      <c r="K7" s="18">
        <v>0.13950000000000001</v>
      </c>
      <c r="L7" s="2" t="s">
        <v>59</v>
      </c>
    </row>
    <row r="8" spans="1:12">
      <c r="A8" s="2" t="s">
        <v>64</v>
      </c>
      <c r="B8" s="2">
        <v>0.5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1.1299999999999999</v>
      </c>
      <c r="H8" s="30">
        <v>8</v>
      </c>
      <c r="I8" s="2">
        <v>0.98</v>
      </c>
      <c r="J8" s="20">
        <f>(11-H8)/11*100</f>
        <v>27.27272727272727</v>
      </c>
      <c r="K8" s="20">
        <f t="shared" ref="K8" si="0">((3/4*9+4)-(3/4*H8+4))/(3/4*9+4)*100</f>
        <v>6.9767441860465116</v>
      </c>
      <c r="L8" s="2" t="s">
        <v>59</v>
      </c>
    </row>
    <row r="9" spans="1:12">
      <c r="A9" s="2" t="s">
        <v>65</v>
      </c>
      <c r="B9" s="2">
        <v>0.6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1.22</v>
      </c>
      <c r="H9" s="2">
        <v>6.75</v>
      </c>
      <c r="I9" s="2">
        <v>1</v>
      </c>
      <c r="J9" s="20">
        <f>(11-H9)/11*100</f>
        <v>38.636363636363633</v>
      </c>
      <c r="K9" s="20">
        <f t="shared" ref="K9" si="1">((3/4*9+4)-(3/4*H9+4))/(3/4*9+4)*100</f>
        <v>15.697674418604651</v>
      </c>
      <c r="L9" s="2" t="s">
        <v>56</v>
      </c>
    </row>
    <row r="10" spans="1:12" s="21" customFormat="1">
      <c r="A10" s="21" t="s">
        <v>80</v>
      </c>
      <c r="B10" s="21">
        <v>0.52</v>
      </c>
      <c r="C10" s="21" t="s">
        <v>55</v>
      </c>
      <c r="D10" s="21" t="s">
        <v>55</v>
      </c>
      <c r="E10" s="21" t="s">
        <v>55</v>
      </c>
      <c r="F10" s="21" t="s">
        <v>55</v>
      </c>
      <c r="G10" s="21">
        <v>1.21</v>
      </c>
      <c r="H10" s="21">
        <v>6</v>
      </c>
      <c r="I10" s="21">
        <v>0.98</v>
      </c>
      <c r="J10" s="25">
        <v>0.45450000000000002</v>
      </c>
      <c r="K10" s="25">
        <v>0.20930000000000001</v>
      </c>
      <c r="L10" s="21" t="s">
        <v>56</v>
      </c>
    </row>
    <row r="11" spans="1:12">
      <c r="A11" s="5" t="s">
        <v>67</v>
      </c>
      <c r="B11" s="31">
        <v>0.5</v>
      </c>
      <c r="C11" s="2" t="s">
        <v>55</v>
      </c>
      <c r="D11" s="2" t="s">
        <v>55</v>
      </c>
      <c r="E11" s="2" t="s">
        <v>55</v>
      </c>
      <c r="F11" s="2" t="s">
        <v>55</v>
      </c>
      <c r="G11" s="31">
        <v>1.125</v>
      </c>
      <c r="H11" s="31">
        <v>7</v>
      </c>
      <c r="I11" s="31">
        <v>0.94599999999999995</v>
      </c>
      <c r="J11" s="31">
        <v>36.4</v>
      </c>
      <c r="K11" s="31">
        <v>14</v>
      </c>
      <c r="L11" s="36" t="s">
        <v>68</v>
      </c>
    </row>
    <row r="12" spans="1:12" s="16" customFormat="1">
      <c r="A12" s="16" t="s">
        <v>70</v>
      </c>
      <c r="B12" s="16">
        <v>0.57140000000000002</v>
      </c>
      <c r="C12" s="16" t="s">
        <v>71</v>
      </c>
      <c r="D12" s="16" t="s">
        <v>71</v>
      </c>
      <c r="E12" s="16" t="s">
        <v>71</v>
      </c>
      <c r="F12" s="16" t="s">
        <v>71</v>
      </c>
      <c r="G12" s="16">
        <v>1.1963999999999999</v>
      </c>
      <c r="H12" s="16">
        <v>6</v>
      </c>
      <c r="I12" s="16">
        <v>1</v>
      </c>
      <c r="J12" s="16">
        <v>45.45</v>
      </c>
      <c r="K12" s="16">
        <v>20.93</v>
      </c>
      <c r="L12" s="16" t="s">
        <v>72</v>
      </c>
    </row>
    <row r="13" spans="1:12" s="2" customFormat="1">
      <c r="A13" s="5" t="s">
        <v>73</v>
      </c>
      <c r="B13" s="2">
        <v>0.5</v>
      </c>
      <c r="C13" s="2" t="s">
        <v>71</v>
      </c>
      <c r="D13" s="2" t="s">
        <v>71</v>
      </c>
      <c r="E13" s="2" t="s">
        <v>71</v>
      </c>
      <c r="F13" s="2" t="s">
        <v>71</v>
      </c>
      <c r="G13" s="2">
        <v>1.125</v>
      </c>
      <c r="H13" s="2">
        <v>8</v>
      </c>
      <c r="I13" s="2">
        <v>0.98209999999999997</v>
      </c>
      <c r="J13" s="20">
        <f>(11-H13)/11*100</f>
        <v>27.27272727272727</v>
      </c>
      <c r="K13" s="20">
        <f t="shared" ref="K13:K14" si="2">((3/4*9+4)-(3/4*H13+4))/(3/4*9+4)*100</f>
        <v>6.9767441860465116</v>
      </c>
      <c r="L13" s="2" t="s">
        <v>72</v>
      </c>
    </row>
    <row r="14" spans="1:12">
      <c r="A14" s="2" t="s">
        <v>74</v>
      </c>
      <c r="B14" s="2">
        <v>0.5</v>
      </c>
      <c r="C14" s="2" t="s">
        <v>55</v>
      </c>
      <c r="D14" s="2" t="s">
        <v>55</v>
      </c>
      <c r="E14" s="2" t="s">
        <v>55</v>
      </c>
      <c r="F14" s="2" t="s">
        <v>55</v>
      </c>
      <c r="G14" s="2">
        <v>1.1299999999999999</v>
      </c>
      <c r="H14" s="2">
        <v>8</v>
      </c>
      <c r="I14" s="2">
        <v>0.98</v>
      </c>
      <c r="J14" s="20">
        <f t="shared" ref="J14" si="3">(11-H14)/11*100</f>
        <v>27.27272727272727</v>
      </c>
      <c r="K14" s="20">
        <f t="shared" si="2"/>
        <v>6.9767441860465116</v>
      </c>
      <c r="L14" s="2" t="s">
        <v>59</v>
      </c>
    </row>
    <row r="15" spans="1:12">
      <c r="A15" s="5" t="s">
        <v>75</v>
      </c>
      <c r="B15" s="2">
        <v>0.5</v>
      </c>
      <c r="C15" s="2" t="s">
        <v>55</v>
      </c>
      <c r="D15" s="2" t="s">
        <v>55</v>
      </c>
      <c r="E15" s="2" t="s">
        <v>55</v>
      </c>
      <c r="F15" s="2" t="s">
        <v>55</v>
      </c>
      <c r="G15" s="2">
        <v>1.1299999999999999</v>
      </c>
      <c r="H15" s="2">
        <v>7</v>
      </c>
      <c r="I15" s="2">
        <v>0.95</v>
      </c>
      <c r="J15" s="35">
        <f>(11-7)/11</f>
        <v>0.36363636363636365</v>
      </c>
      <c r="K15" s="18">
        <v>0.13950000000000001</v>
      </c>
      <c r="L15" s="2" t="s">
        <v>59</v>
      </c>
    </row>
    <row r="16" spans="1:12" s="22" customFormat="1">
      <c r="A16" s="22" t="s">
        <v>81</v>
      </c>
      <c r="B16" s="22">
        <v>0.5</v>
      </c>
      <c r="C16" s="22" t="s">
        <v>55</v>
      </c>
      <c r="D16" s="22" t="s">
        <v>55</v>
      </c>
      <c r="E16" s="22" t="s">
        <v>55</v>
      </c>
      <c r="F16" s="22" t="s">
        <v>55</v>
      </c>
      <c r="G16" s="22">
        <v>1.1299999999999999</v>
      </c>
      <c r="H16" s="22">
        <v>8</v>
      </c>
      <c r="I16" s="22">
        <v>0.98</v>
      </c>
      <c r="J16" s="27">
        <v>0.2727</v>
      </c>
      <c r="K16" s="27">
        <v>6.9800000000000001E-2</v>
      </c>
      <c r="L16" s="22" t="s">
        <v>56</v>
      </c>
    </row>
  </sheetData>
  <phoneticPr fontId="15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D18" sqref="D18"/>
    </sheetView>
  </sheetViews>
  <sheetFormatPr defaultColWidth="9" defaultRowHeight="18.75"/>
  <cols>
    <col min="1" max="1" width="17.75" customWidth="1"/>
    <col min="2" max="2" width="20.25" customWidth="1"/>
    <col min="3" max="3" width="25.75" customWidth="1"/>
    <col min="4" max="4" width="30.5" customWidth="1"/>
    <col min="5" max="5" width="14.5" customWidth="1"/>
    <col min="6" max="6" width="22.5" customWidth="1"/>
    <col min="7" max="7" width="18.75" customWidth="1"/>
    <col min="8" max="8" width="24.25" customWidth="1"/>
    <col min="9" max="9" width="22.5" customWidth="1"/>
    <col min="10" max="10" width="16.75" customWidth="1"/>
    <col min="11" max="11" width="19.5" customWidth="1"/>
    <col min="12" max="12" width="23" customWidth="1"/>
  </cols>
  <sheetData>
    <row r="1" spans="1:12" s="6" customFormat="1" ht="46.5" customHeight="1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16" t="s">
        <v>57</v>
      </c>
      <c r="B2" s="16">
        <v>0.41</v>
      </c>
      <c r="C2" s="16" t="s">
        <v>55</v>
      </c>
      <c r="D2" s="16" t="s">
        <v>55</v>
      </c>
      <c r="E2" s="16" t="s">
        <v>55</v>
      </c>
      <c r="F2" s="16" t="s">
        <v>55</v>
      </c>
      <c r="G2" s="16">
        <v>1.06</v>
      </c>
      <c r="H2" s="16">
        <v>31</v>
      </c>
      <c r="I2" s="16">
        <v>1</v>
      </c>
      <c r="J2" s="16">
        <v>13.89</v>
      </c>
      <c r="K2" s="16" t="s">
        <v>88</v>
      </c>
      <c r="L2" s="2"/>
    </row>
    <row r="3" spans="1:12">
      <c r="A3" s="2" t="s">
        <v>60</v>
      </c>
      <c r="B3" s="2">
        <v>0.41</v>
      </c>
      <c r="C3" s="2" t="s">
        <v>61</v>
      </c>
      <c r="D3" s="2" t="s">
        <v>55</v>
      </c>
      <c r="E3" s="2" t="s">
        <v>61</v>
      </c>
      <c r="F3" s="2" t="s">
        <v>61</v>
      </c>
      <c r="G3" s="2">
        <v>1.06</v>
      </c>
      <c r="H3" s="2">
        <v>20</v>
      </c>
      <c r="I3" s="2">
        <v>0.85</v>
      </c>
      <c r="J3" s="18">
        <v>0.44440000000000002</v>
      </c>
      <c r="K3" s="18">
        <v>0</v>
      </c>
    </row>
    <row r="4" spans="1:12" ht="37.5">
      <c r="A4" s="2" t="s">
        <v>64</v>
      </c>
      <c r="B4" s="2">
        <v>0.43</v>
      </c>
      <c r="C4" s="2" t="s">
        <v>55</v>
      </c>
      <c r="D4" s="2" t="s">
        <v>55</v>
      </c>
      <c r="E4" s="2" t="s">
        <v>55</v>
      </c>
      <c r="F4" s="2" t="s">
        <v>55</v>
      </c>
      <c r="G4" s="2">
        <v>1.06</v>
      </c>
      <c r="H4" s="2">
        <v>24</v>
      </c>
      <c r="I4" s="2">
        <v>0.92</v>
      </c>
      <c r="J4" s="20">
        <f>(36-H4)/36*100</f>
        <v>33.333333333333329</v>
      </c>
      <c r="K4" s="24" t="s">
        <v>89</v>
      </c>
    </row>
    <row r="5" spans="1:12" s="16" customFormat="1">
      <c r="A5" s="16" t="s">
        <v>70</v>
      </c>
      <c r="B5" s="16">
        <v>0.5</v>
      </c>
      <c r="C5" s="16" t="s">
        <v>71</v>
      </c>
      <c r="D5" s="16" t="s">
        <v>71</v>
      </c>
      <c r="E5" s="16" t="s">
        <v>71</v>
      </c>
      <c r="F5" s="16" t="s">
        <v>71</v>
      </c>
      <c r="G5" s="16">
        <v>1.1338999999999999</v>
      </c>
      <c r="H5" s="16">
        <v>20</v>
      </c>
      <c r="I5" s="16">
        <v>0.91959999999999997</v>
      </c>
      <c r="J5" s="16">
        <v>44.44</v>
      </c>
      <c r="K5" s="16">
        <v>0</v>
      </c>
    </row>
    <row r="6" spans="1:12" s="2" customFormat="1">
      <c r="A6" s="5" t="s">
        <v>73</v>
      </c>
      <c r="B6" s="2">
        <v>0.42859999999999998</v>
      </c>
      <c r="C6" s="2" t="s">
        <v>71</v>
      </c>
      <c r="D6" s="2" t="s">
        <v>71</v>
      </c>
      <c r="E6" s="2" t="s">
        <v>71</v>
      </c>
      <c r="F6" s="2" t="s">
        <v>71</v>
      </c>
      <c r="G6" s="2">
        <v>1.0625</v>
      </c>
      <c r="H6" s="2">
        <v>20</v>
      </c>
      <c r="I6" s="2">
        <v>0.84819999999999995</v>
      </c>
      <c r="J6" s="2">
        <v>44.44</v>
      </c>
      <c r="K6" s="2">
        <v>0</v>
      </c>
    </row>
    <row r="7" spans="1:12" ht="37.5">
      <c r="A7" s="2" t="s">
        <v>74</v>
      </c>
      <c r="B7" s="2">
        <v>0.43</v>
      </c>
      <c r="C7" s="2" t="s">
        <v>55</v>
      </c>
      <c r="D7" s="2" t="s">
        <v>55</v>
      </c>
      <c r="E7" s="2" t="s">
        <v>55</v>
      </c>
      <c r="F7" s="2" t="s">
        <v>55</v>
      </c>
      <c r="G7" s="2">
        <v>1.06</v>
      </c>
      <c r="H7" s="2">
        <v>24</v>
      </c>
      <c r="I7" s="2">
        <v>0.92</v>
      </c>
      <c r="J7" s="20">
        <f>(36-H7)/36*100</f>
        <v>33.333333333333329</v>
      </c>
      <c r="K7" s="24" t="s">
        <v>89</v>
      </c>
      <c r="L7" s="2" t="s">
        <v>59</v>
      </c>
    </row>
    <row r="8" spans="1:12">
      <c r="A8" s="5" t="s">
        <v>118</v>
      </c>
      <c r="B8" s="2">
        <v>0.41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1.06</v>
      </c>
      <c r="H8" s="2">
        <v>20</v>
      </c>
      <c r="I8" s="2">
        <v>0.85</v>
      </c>
      <c r="J8" s="2">
        <v>44.44</v>
      </c>
      <c r="K8" s="2">
        <v>0</v>
      </c>
    </row>
  </sheetData>
  <phoneticPr fontId="15"/>
  <pageMargins left="0.69930555555555596" right="0.69930555555555596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D20" sqref="D20"/>
    </sheetView>
  </sheetViews>
  <sheetFormatPr defaultColWidth="9" defaultRowHeight="18.75"/>
  <cols>
    <col min="1" max="1" width="18.5" customWidth="1"/>
    <col min="2" max="2" width="20.25" customWidth="1"/>
    <col min="3" max="3" width="25.75" customWidth="1"/>
    <col min="4" max="4" width="30.5" customWidth="1"/>
    <col min="5" max="5" width="14.5" customWidth="1"/>
    <col min="6" max="6" width="22.5" customWidth="1"/>
    <col min="7" max="7" width="18.75" customWidth="1"/>
    <col min="8" max="8" width="24.25" customWidth="1"/>
    <col min="9" max="9" width="22.5" customWidth="1"/>
    <col min="10" max="10" width="16.75" customWidth="1"/>
    <col min="11" max="11" width="19.5" customWidth="1"/>
    <col min="12" max="12" width="23" customWidth="1"/>
  </cols>
  <sheetData>
    <row r="1" spans="1:12" s="6" customFormat="1" ht="46.5" customHeight="1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16" t="s">
        <v>57</v>
      </c>
      <c r="B2" s="16">
        <v>0.41</v>
      </c>
      <c r="C2" s="16" t="s">
        <v>55</v>
      </c>
      <c r="D2" s="16" t="s">
        <v>55</v>
      </c>
      <c r="E2" s="16" t="s">
        <v>55</v>
      </c>
      <c r="F2" s="16" t="s">
        <v>55</v>
      </c>
      <c r="G2" s="16">
        <v>1.06</v>
      </c>
      <c r="H2" s="16">
        <v>31</v>
      </c>
      <c r="I2" s="16">
        <v>1</v>
      </c>
      <c r="J2" s="16">
        <v>13.89</v>
      </c>
      <c r="K2" s="16" t="s">
        <v>88</v>
      </c>
      <c r="L2" s="2"/>
    </row>
    <row r="3" spans="1:12">
      <c r="A3" s="2" t="s">
        <v>60</v>
      </c>
      <c r="B3" s="2">
        <v>0.41</v>
      </c>
      <c r="C3" s="2" t="s">
        <v>61</v>
      </c>
      <c r="D3" s="2" t="s">
        <v>55</v>
      </c>
      <c r="E3" s="2" t="s">
        <v>61</v>
      </c>
      <c r="F3" s="2" t="s">
        <v>61</v>
      </c>
      <c r="G3" s="2">
        <v>1.06</v>
      </c>
      <c r="H3" s="2">
        <v>20</v>
      </c>
      <c r="I3" s="2">
        <v>0.85</v>
      </c>
      <c r="J3" s="18">
        <v>0.44440000000000002</v>
      </c>
      <c r="K3" s="18">
        <v>0</v>
      </c>
    </row>
    <row r="4" spans="1:12" s="2" customFormat="1">
      <c r="A4" s="2" t="s">
        <v>63</v>
      </c>
      <c r="B4" s="17">
        <v>0.41070000000000001</v>
      </c>
      <c r="C4" s="2" t="s">
        <v>61</v>
      </c>
      <c r="D4" s="2" t="s">
        <v>55</v>
      </c>
      <c r="E4" s="2" t="s">
        <v>61</v>
      </c>
      <c r="F4" s="2" t="s">
        <v>61</v>
      </c>
      <c r="G4" s="17">
        <v>1.0713999999999999</v>
      </c>
      <c r="H4" s="2">
        <v>25</v>
      </c>
      <c r="I4" s="2">
        <v>0.9375</v>
      </c>
      <c r="J4" s="19">
        <f>(36-25)/36</f>
        <v>0.30555555555555558</v>
      </c>
      <c r="K4" s="23">
        <v>0</v>
      </c>
      <c r="L4" s="2" t="s">
        <v>59</v>
      </c>
    </row>
    <row r="5" spans="1:12" ht="37.5">
      <c r="A5" s="2" t="s">
        <v>64</v>
      </c>
      <c r="B5" s="2">
        <v>0.43</v>
      </c>
      <c r="C5" s="2" t="s">
        <v>55</v>
      </c>
      <c r="D5" s="2" t="s">
        <v>55</v>
      </c>
      <c r="E5" s="2" t="s">
        <v>55</v>
      </c>
      <c r="F5" s="2" t="s">
        <v>55</v>
      </c>
      <c r="G5" s="2">
        <v>1.06</v>
      </c>
      <c r="H5" s="2">
        <v>24</v>
      </c>
      <c r="I5" s="2">
        <v>0.92</v>
      </c>
      <c r="J5" s="20">
        <f t="shared" ref="J5" si="0">(36-H5)/36*100</f>
        <v>33.333333333333329</v>
      </c>
      <c r="K5" s="24" t="s">
        <v>89</v>
      </c>
    </row>
    <row r="6" spans="1:12" s="21" customFormat="1">
      <c r="A6" s="21" t="s">
        <v>80</v>
      </c>
      <c r="B6" s="21">
        <v>0.43</v>
      </c>
      <c r="C6" s="21" t="s">
        <v>55</v>
      </c>
      <c r="D6" s="21" t="s">
        <v>55</v>
      </c>
      <c r="E6" s="21" t="s">
        <v>55</v>
      </c>
      <c r="F6" s="21" t="s">
        <v>55</v>
      </c>
      <c r="G6" s="21">
        <v>1.03</v>
      </c>
      <c r="H6" s="21">
        <v>20</v>
      </c>
      <c r="I6" s="21">
        <v>0.86</v>
      </c>
      <c r="J6" s="25">
        <v>0.44440000000000002</v>
      </c>
      <c r="K6" s="26">
        <v>0</v>
      </c>
      <c r="L6" s="21" t="s">
        <v>59</v>
      </c>
    </row>
    <row r="7" spans="1:12" s="16" customFormat="1">
      <c r="A7" s="16" t="s">
        <v>70</v>
      </c>
      <c r="B7" s="16">
        <v>0.5</v>
      </c>
      <c r="C7" s="16" t="s">
        <v>71</v>
      </c>
      <c r="D7" s="16" t="s">
        <v>71</v>
      </c>
      <c r="E7" s="16" t="s">
        <v>71</v>
      </c>
      <c r="F7" s="16" t="s">
        <v>71</v>
      </c>
      <c r="G7" s="16">
        <v>1.1338999999999999</v>
      </c>
      <c r="H7" s="16">
        <v>20</v>
      </c>
      <c r="I7" s="16">
        <v>0.91959999999999997</v>
      </c>
      <c r="J7" s="16">
        <v>44.44</v>
      </c>
      <c r="K7" s="16">
        <v>0</v>
      </c>
    </row>
    <row r="8" spans="1:12" s="2" customFormat="1">
      <c r="A8" s="5" t="s">
        <v>73</v>
      </c>
      <c r="B8" s="2">
        <v>0.42859999999999998</v>
      </c>
      <c r="C8" t="s">
        <v>71</v>
      </c>
      <c r="D8" t="s">
        <v>71</v>
      </c>
      <c r="E8" t="s">
        <v>71</v>
      </c>
      <c r="F8" t="s">
        <v>71</v>
      </c>
      <c r="G8" s="2">
        <v>1.0625</v>
      </c>
      <c r="H8" s="2">
        <v>20</v>
      </c>
      <c r="I8" s="20">
        <v>0.84819999999999995</v>
      </c>
      <c r="J8" s="20">
        <v>44.44</v>
      </c>
      <c r="K8" s="2">
        <v>0</v>
      </c>
    </row>
    <row r="9" spans="1:12" ht="37.5">
      <c r="A9" s="2" t="s">
        <v>74</v>
      </c>
      <c r="B9" s="2">
        <v>0.43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1.06</v>
      </c>
      <c r="H9" s="2">
        <v>24</v>
      </c>
      <c r="I9" s="2">
        <v>0.92</v>
      </c>
      <c r="J9" s="20">
        <f t="shared" ref="J9" si="1">(36-H9)/36*100</f>
        <v>33.333333333333329</v>
      </c>
      <c r="K9" s="24" t="s">
        <v>89</v>
      </c>
      <c r="L9" s="2" t="s">
        <v>59</v>
      </c>
    </row>
    <row r="10" spans="1:12" s="22" customFormat="1">
      <c r="A10" s="22" t="s">
        <v>81</v>
      </c>
      <c r="B10" s="22">
        <v>0.43</v>
      </c>
      <c r="C10" s="22" t="s">
        <v>55</v>
      </c>
      <c r="D10" s="22" t="s">
        <v>55</v>
      </c>
      <c r="E10" s="22" t="s">
        <v>55</v>
      </c>
      <c r="F10" s="22" t="s">
        <v>55</v>
      </c>
      <c r="G10" s="22">
        <v>1.06</v>
      </c>
      <c r="H10" s="22">
        <v>20</v>
      </c>
      <c r="I10" s="22">
        <v>0.86</v>
      </c>
      <c r="J10" s="27">
        <v>0.44440000000000002</v>
      </c>
      <c r="K10" s="28">
        <v>0</v>
      </c>
      <c r="L10" s="22" t="s">
        <v>59</v>
      </c>
    </row>
    <row r="11" spans="1:12">
      <c r="A11" s="22" t="s">
        <v>119</v>
      </c>
      <c r="B11" s="22">
        <v>0.41</v>
      </c>
      <c r="C11" s="2" t="s">
        <v>55</v>
      </c>
      <c r="D11" s="2" t="s">
        <v>55</v>
      </c>
      <c r="E11" s="2" t="s">
        <v>55</v>
      </c>
      <c r="F11" s="2" t="s">
        <v>55</v>
      </c>
      <c r="G11" s="22">
        <v>1.06</v>
      </c>
      <c r="H11" s="22">
        <v>20</v>
      </c>
      <c r="I11" s="2">
        <v>0.85</v>
      </c>
      <c r="J11" s="22">
        <v>44.44</v>
      </c>
      <c r="K11" s="22">
        <v>0</v>
      </c>
    </row>
  </sheetData>
  <phoneticPr fontId="15"/>
  <pageMargins left="0.69930555555555596" right="0.69930555555555596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85" zoomScaleNormal="85" workbookViewId="0">
      <selection activeCell="A2" sqref="A2:K2"/>
    </sheetView>
  </sheetViews>
  <sheetFormatPr defaultColWidth="9" defaultRowHeight="18.75"/>
  <cols>
    <col min="1" max="1" width="18.5" customWidth="1"/>
    <col min="2" max="2" width="20.25" customWidth="1"/>
    <col min="3" max="3" width="25.75" customWidth="1"/>
    <col min="4" max="4" width="30.5" customWidth="1"/>
    <col min="5" max="5" width="14.5" customWidth="1"/>
    <col min="6" max="6" width="22.5" customWidth="1"/>
    <col min="7" max="7" width="18.75" customWidth="1"/>
    <col min="8" max="8" width="24.25" customWidth="1"/>
    <col min="9" max="9" width="22.5" customWidth="1"/>
    <col min="10" max="10" width="16.75" customWidth="1"/>
    <col min="11" max="11" width="19.5" customWidth="1"/>
    <col min="12" max="12" width="23" customWidth="1"/>
  </cols>
  <sheetData>
    <row r="1" spans="1:12" s="6" customFormat="1" ht="46.5" customHeight="1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16" t="s">
        <v>57</v>
      </c>
      <c r="B2" s="16">
        <v>0.48</v>
      </c>
      <c r="C2" s="16" t="s">
        <v>55</v>
      </c>
      <c r="D2" s="16" t="s">
        <v>55</v>
      </c>
      <c r="E2" s="16" t="s">
        <v>55</v>
      </c>
      <c r="F2" s="16" t="s">
        <v>55</v>
      </c>
      <c r="G2" s="16">
        <v>1.1200000000000001</v>
      </c>
      <c r="H2" s="16">
        <v>27</v>
      </c>
      <c r="I2" s="16">
        <v>1</v>
      </c>
      <c r="J2" s="16">
        <v>25</v>
      </c>
      <c r="K2" s="16" t="s">
        <v>88</v>
      </c>
      <c r="L2" s="2"/>
    </row>
    <row r="3" spans="1:12">
      <c r="A3" s="2" t="s">
        <v>60</v>
      </c>
      <c r="B3" s="2">
        <v>0.48</v>
      </c>
      <c r="C3" s="2" t="s">
        <v>61</v>
      </c>
      <c r="D3" s="2" t="s">
        <v>55</v>
      </c>
      <c r="E3" s="2" t="s">
        <v>61</v>
      </c>
      <c r="F3" s="2" t="s">
        <v>61</v>
      </c>
      <c r="G3" s="2">
        <v>1.1200000000000001</v>
      </c>
      <c r="H3" s="2">
        <v>20</v>
      </c>
      <c r="I3" s="2">
        <v>0.9</v>
      </c>
      <c r="J3" s="18">
        <v>0.44440000000000002</v>
      </c>
      <c r="K3" s="18">
        <v>0</v>
      </c>
    </row>
    <row r="4" spans="1:12">
      <c r="A4" s="2" t="s">
        <v>64</v>
      </c>
      <c r="B4" s="2">
        <v>0.5</v>
      </c>
      <c r="C4" s="2" t="s">
        <v>55</v>
      </c>
      <c r="D4" s="2" t="s">
        <v>55</v>
      </c>
      <c r="E4" s="2" t="s">
        <v>55</v>
      </c>
      <c r="F4" s="2" t="s">
        <v>55</v>
      </c>
      <c r="G4" s="2">
        <v>1.1200000000000001</v>
      </c>
      <c r="H4" s="2">
        <v>20</v>
      </c>
      <c r="I4" s="2">
        <v>0.9</v>
      </c>
      <c r="J4" s="20">
        <f t="shared" ref="J4" si="0">(36-H4)/36*100</f>
        <v>44.444444444444443</v>
      </c>
      <c r="K4" s="20">
        <f t="shared" ref="K4" si="1">((3/4*20+8)-(3/4*H4+8))/(3/4*20+8)*100</f>
        <v>0</v>
      </c>
    </row>
    <row r="5" spans="1:12" s="16" customFormat="1">
      <c r="A5" s="16" t="s">
        <v>70</v>
      </c>
      <c r="B5" s="16">
        <v>0.55359999999999998</v>
      </c>
      <c r="C5" s="16" t="s">
        <v>71</v>
      </c>
      <c r="D5" s="16" t="s">
        <v>71</v>
      </c>
      <c r="E5" s="16" t="s">
        <v>71</v>
      </c>
      <c r="F5" s="16" t="s">
        <v>71</v>
      </c>
      <c r="G5" s="16">
        <v>1.1875</v>
      </c>
      <c r="H5" s="16">
        <v>20</v>
      </c>
      <c r="I5" s="16">
        <v>0.97319999999999995</v>
      </c>
      <c r="J5" s="16">
        <v>44.44</v>
      </c>
      <c r="K5" s="16">
        <v>0</v>
      </c>
    </row>
    <row r="6" spans="1:12" s="2" customFormat="1">
      <c r="A6" s="5" t="s">
        <v>73</v>
      </c>
      <c r="B6" s="2">
        <v>0.48209999999999997</v>
      </c>
      <c r="C6" s="2" t="s">
        <v>71</v>
      </c>
      <c r="D6" s="2" t="s">
        <v>71</v>
      </c>
      <c r="E6" s="2" t="s">
        <v>71</v>
      </c>
      <c r="F6" s="2" t="s">
        <v>71</v>
      </c>
      <c r="G6" s="2">
        <v>1.1161000000000001</v>
      </c>
      <c r="H6" s="2">
        <v>20</v>
      </c>
      <c r="I6" s="2">
        <v>0.90180000000000005</v>
      </c>
      <c r="J6" s="2">
        <v>44.44</v>
      </c>
      <c r="K6" s="2">
        <v>0</v>
      </c>
    </row>
    <row r="7" spans="1:12" ht="37.5">
      <c r="A7" s="2" t="s">
        <v>74</v>
      </c>
      <c r="B7" s="2">
        <v>0.48</v>
      </c>
      <c r="C7" s="2" t="s">
        <v>55</v>
      </c>
      <c r="D7" s="2" t="s">
        <v>55</v>
      </c>
      <c r="E7" s="2" t="s">
        <v>55</v>
      </c>
      <c r="F7" s="2" t="s">
        <v>55</v>
      </c>
      <c r="G7" s="2">
        <v>1.1200000000000001</v>
      </c>
      <c r="H7" s="2">
        <v>22</v>
      </c>
      <c r="I7" s="2">
        <v>0.94</v>
      </c>
      <c r="J7" s="20">
        <f t="shared" ref="J7" si="2">(36-H7)/36*100</f>
        <v>38.888888888888893</v>
      </c>
      <c r="K7" s="24" t="s">
        <v>89</v>
      </c>
      <c r="L7" s="2" t="s">
        <v>59</v>
      </c>
    </row>
    <row r="8" spans="1:12">
      <c r="A8" s="5" t="s">
        <v>120</v>
      </c>
      <c r="B8" s="2">
        <v>0.48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1.1200000000000001</v>
      </c>
      <c r="H8" s="2">
        <v>20</v>
      </c>
      <c r="I8" s="2">
        <v>0.9</v>
      </c>
      <c r="J8" s="2">
        <v>44.44</v>
      </c>
      <c r="K8" s="2">
        <v>0</v>
      </c>
    </row>
  </sheetData>
  <phoneticPr fontId="15"/>
  <pageMargins left="0.69930555555555596" right="0.69930555555555596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A2" sqref="A2:K2"/>
    </sheetView>
  </sheetViews>
  <sheetFormatPr defaultColWidth="9" defaultRowHeight="18.75"/>
  <cols>
    <col min="1" max="1" width="18.5" customWidth="1"/>
    <col min="2" max="2" width="20.25" customWidth="1"/>
    <col min="3" max="3" width="25.75" customWidth="1"/>
    <col min="4" max="4" width="30.5" customWidth="1"/>
    <col min="5" max="5" width="14.5" customWidth="1"/>
    <col min="6" max="6" width="22.5" customWidth="1"/>
    <col min="7" max="7" width="18.75" customWidth="1"/>
    <col min="8" max="8" width="24.25" customWidth="1"/>
    <col min="9" max="9" width="22.5" customWidth="1"/>
    <col min="10" max="10" width="16.75" customWidth="1"/>
    <col min="11" max="11" width="19.5" customWidth="1"/>
    <col min="12" max="12" width="23" customWidth="1"/>
  </cols>
  <sheetData>
    <row r="1" spans="1:12" s="6" customFormat="1" ht="46.5" customHeight="1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16" t="s">
        <v>57</v>
      </c>
      <c r="B2" s="16">
        <v>0.48</v>
      </c>
      <c r="C2" s="16" t="s">
        <v>55</v>
      </c>
      <c r="D2" s="16" t="s">
        <v>55</v>
      </c>
      <c r="E2" s="16" t="s">
        <v>55</v>
      </c>
      <c r="F2" s="16" t="s">
        <v>55</v>
      </c>
      <c r="G2" s="16">
        <v>1.1200000000000001</v>
      </c>
      <c r="H2" s="16">
        <v>27</v>
      </c>
      <c r="I2" s="16">
        <v>1</v>
      </c>
      <c r="J2" s="16">
        <v>25</v>
      </c>
      <c r="K2" s="16" t="s">
        <v>88</v>
      </c>
      <c r="L2" s="2"/>
    </row>
    <row r="3" spans="1:12">
      <c r="A3" s="2" t="s">
        <v>60</v>
      </c>
      <c r="B3" s="2">
        <v>0.48</v>
      </c>
      <c r="C3" s="2" t="s">
        <v>61</v>
      </c>
      <c r="D3" s="2" t="s">
        <v>55</v>
      </c>
      <c r="E3" s="2" t="s">
        <v>61</v>
      </c>
      <c r="F3" s="2" t="s">
        <v>61</v>
      </c>
      <c r="G3" s="2">
        <v>1.1200000000000001</v>
      </c>
      <c r="H3" s="2">
        <v>20</v>
      </c>
      <c r="I3" s="2">
        <v>0.9</v>
      </c>
      <c r="J3" s="18">
        <v>0.44440000000000002</v>
      </c>
      <c r="K3" s="18">
        <v>0</v>
      </c>
    </row>
    <row r="4" spans="1:12" s="2" customFormat="1">
      <c r="A4" s="2" t="s">
        <v>63</v>
      </c>
      <c r="B4" s="17">
        <v>0.44640000000000002</v>
      </c>
      <c r="C4" s="2" t="s">
        <v>61</v>
      </c>
      <c r="D4" s="2" t="s">
        <v>55</v>
      </c>
      <c r="E4" s="2" t="s">
        <v>61</v>
      </c>
      <c r="F4" s="2" t="s">
        <v>61</v>
      </c>
      <c r="G4" s="17">
        <v>1.1071</v>
      </c>
      <c r="H4" s="2">
        <v>23</v>
      </c>
      <c r="I4" s="2">
        <v>0.9375</v>
      </c>
      <c r="J4" s="19">
        <f>(36-23)/36</f>
        <v>0.3611111111111111</v>
      </c>
      <c r="K4" s="23">
        <v>0</v>
      </c>
      <c r="L4" s="2" t="s">
        <v>59</v>
      </c>
    </row>
    <row r="5" spans="1:12" ht="37.5">
      <c r="A5" s="2" t="s">
        <v>64</v>
      </c>
      <c r="B5" s="2">
        <v>0.5</v>
      </c>
      <c r="C5" s="2" t="s">
        <v>55</v>
      </c>
      <c r="D5" s="2" t="s">
        <v>55</v>
      </c>
      <c r="E5" s="2" t="s">
        <v>55</v>
      </c>
      <c r="F5" s="2" t="s">
        <v>55</v>
      </c>
      <c r="G5" s="2">
        <v>1.1200000000000001</v>
      </c>
      <c r="H5" s="2">
        <v>21</v>
      </c>
      <c r="I5" s="2">
        <v>0.94</v>
      </c>
      <c r="J5" s="20">
        <f t="shared" ref="J5" si="0">(36-H5)/36*100</f>
        <v>41.666666666666671</v>
      </c>
      <c r="K5" s="24" t="s">
        <v>89</v>
      </c>
    </row>
    <row r="6" spans="1:12" s="21" customFormat="1">
      <c r="A6" s="21" t="s">
        <v>80</v>
      </c>
      <c r="B6" s="21">
        <v>0.48</v>
      </c>
      <c r="C6" s="21" t="s">
        <v>55</v>
      </c>
      <c r="D6" s="21" t="s">
        <v>55</v>
      </c>
      <c r="E6" s="21" t="s">
        <v>55</v>
      </c>
      <c r="F6" s="21" t="s">
        <v>55</v>
      </c>
      <c r="G6" s="21">
        <v>1.1000000000000001</v>
      </c>
      <c r="H6" s="21">
        <v>20</v>
      </c>
      <c r="I6" s="21">
        <v>0.89</v>
      </c>
      <c r="J6" s="25">
        <v>0.44440000000000002</v>
      </c>
      <c r="K6" s="26">
        <v>0</v>
      </c>
      <c r="L6" s="21" t="s">
        <v>59</v>
      </c>
    </row>
    <row r="7" spans="1:12" s="16" customFormat="1">
      <c r="A7" s="16" t="s">
        <v>70</v>
      </c>
      <c r="B7" s="16">
        <v>0.55359999999999998</v>
      </c>
      <c r="C7" s="16" t="s">
        <v>71</v>
      </c>
      <c r="D7" s="16" t="s">
        <v>71</v>
      </c>
      <c r="E7" s="16" t="s">
        <v>71</v>
      </c>
      <c r="F7" s="16" t="s">
        <v>71</v>
      </c>
      <c r="G7" s="16">
        <v>1.1875</v>
      </c>
      <c r="H7" s="16">
        <v>20</v>
      </c>
      <c r="I7" s="16">
        <v>0.97319999999999995</v>
      </c>
      <c r="J7" s="16">
        <v>44.44</v>
      </c>
      <c r="K7" s="16">
        <v>0</v>
      </c>
    </row>
    <row r="8" spans="1:12" s="2" customFormat="1">
      <c r="A8" s="5" t="s">
        <v>73</v>
      </c>
      <c r="B8" s="2">
        <v>0.48209999999999997</v>
      </c>
      <c r="C8" s="2" t="s">
        <v>71</v>
      </c>
      <c r="D8" s="2" t="s">
        <v>71</v>
      </c>
      <c r="E8" s="2" t="s">
        <v>71</v>
      </c>
      <c r="F8" s="2" t="s">
        <v>71</v>
      </c>
      <c r="G8" s="2">
        <v>1.1161000000000001</v>
      </c>
      <c r="H8" s="2">
        <v>20</v>
      </c>
      <c r="I8" s="2">
        <v>0.90180000000000005</v>
      </c>
      <c r="J8" s="2">
        <v>44.44</v>
      </c>
      <c r="K8" s="2">
        <v>0</v>
      </c>
    </row>
    <row r="9" spans="1:12" ht="37.5">
      <c r="A9" s="2" t="s">
        <v>74</v>
      </c>
      <c r="B9" s="2">
        <v>0.48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1.1200000000000001</v>
      </c>
      <c r="H9" s="2">
        <v>22</v>
      </c>
      <c r="I9" s="2">
        <v>0.94</v>
      </c>
      <c r="J9" s="20">
        <f t="shared" ref="J9" si="1">(36-H9)/36*100</f>
        <v>38.888888888888893</v>
      </c>
      <c r="K9" s="24" t="s">
        <v>89</v>
      </c>
      <c r="L9" s="2" t="s">
        <v>59</v>
      </c>
    </row>
    <row r="10" spans="1:12" s="22" customFormat="1">
      <c r="A10" s="22" t="s">
        <v>81</v>
      </c>
      <c r="B10" s="22">
        <v>0.48</v>
      </c>
      <c r="C10" s="22" t="s">
        <v>55</v>
      </c>
      <c r="D10" s="22" t="s">
        <v>55</v>
      </c>
      <c r="E10" s="22" t="s">
        <v>55</v>
      </c>
      <c r="F10" s="22" t="s">
        <v>55</v>
      </c>
      <c r="G10" s="22">
        <v>1.1200000000000001</v>
      </c>
      <c r="H10" s="22">
        <v>20</v>
      </c>
      <c r="I10" s="22">
        <v>0.91</v>
      </c>
      <c r="J10" s="27">
        <v>0.44440000000000002</v>
      </c>
      <c r="K10" s="28">
        <v>0</v>
      </c>
      <c r="L10" s="22" t="s">
        <v>59</v>
      </c>
    </row>
    <row r="11" spans="1:12">
      <c r="A11" s="22" t="s">
        <v>121</v>
      </c>
      <c r="B11" s="22">
        <v>0.48</v>
      </c>
      <c r="C11" s="2" t="s">
        <v>55</v>
      </c>
      <c r="D11" s="2" t="s">
        <v>55</v>
      </c>
      <c r="E11" s="2" t="s">
        <v>55</v>
      </c>
      <c r="F11" s="2" t="s">
        <v>55</v>
      </c>
      <c r="G11" s="22">
        <v>1.1200000000000001</v>
      </c>
      <c r="H11" s="22">
        <v>20</v>
      </c>
      <c r="I11" s="22">
        <v>0.9</v>
      </c>
      <c r="J11" s="22">
        <v>44.44</v>
      </c>
      <c r="K11" s="22">
        <v>0</v>
      </c>
    </row>
  </sheetData>
  <phoneticPr fontId="15"/>
  <pageMargins left="0.69930555555555596" right="0.69930555555555596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A2" sqref="A2:K2"/>
    </sheetView>
  </sheetViews>
  <sheetFormatPr defaultColWidth="9" defaultRowHeight="18.75"/>
  <cols>
    <col min="1" max="1" width="17.75" customWidth="1"/>
    <col min="2" max="2" width="20.25" customWidth="1"/>
    <col min="3" max="3" width="25.75" customWidth="1"/>
    <col min="4" max="4" width="30.5" customWidth="1"/>
    <col min="5" max="5" width="14.5" customWidth="1"/>
    <col min="6" max="6" width="22.5" customWidth="1"/>
    <col min="7" max="7" width="18.75" customWidth="1"/>
    <col min="8" max="8" width="24.25" customWidth="1"/>
    <col min="9" max="9" width="22.5" customWidth="1"/>
    <col min="10" max="10" width="16.75" customWidth="1"/>
    <col min="11" max="11" width="19.5" customWidth="1"/>
    <col min="12" max="12" width="23" customWidth="1"/>
  </cols>
  <sheetData>
    <row r="1" spans="1:12" s="6" customFormat="1" ht="46.5" customHeight="1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16" t="s">
        <v>57</v>
      </c>
      <c r="B2" s="16">
        <v>0.51</v>
      </c>
      <c r="C2" s="16" t="s">
        <v>55</v>
      </c>
      <c r="D2" s="16" t="s">
        <v>55</v>
      </c>
      <c r="E2" s="16" t="s">
        <v>55</v>
      </c>
      <c r="F2" s="16" t="s">
        <v>55</v>
      </c>
      <c r="G2" s="16">
        <v>1.2</v>
      </c>
      <c r="H2" s="16">
        <v>20</v>
      </c>
      <c r="I2" s="16">
        <v>0.94</v>
      </c>
      <c r="J2" s="16">
        <v>44.44</v>
      </c>
      <c r="K2" s="16">
        <v>0</v>
      </c>
      <c r="L2" s="2"/>
    </row>
    <row r="3" spans="1:12">
      <c r="A3" s="2" t="s">
        <v>60</v>
      </c>
      <c r="B3" s="2">
        <v>0.51</v>
      </c>
      <c r="C3" s="2" t="s">
        <v>61</v>
      </c>
      <c r="D3" s="2" t="s">
        <v>55</v>
      </c>
      <c r="E3" s="2" t="s">
        <v>61</v>
      </c>
      <c r="F3" s="2" t="s">
        <v>61</v>
      </c>
      <c r="G3" s="2">
        <v>1.2</v>
      </c>
      <c r="H3" s="2">
        <v>20</v>
      </c>
      <c r="I3" s="2">
        <v>0.94</v>
      </c>
      <c r="J3" s="18">
        <v>0.44440000000000002</v>
      </c>
      <c r="K3" s="18">
        <v>0</v>
      </c>
    </row>
    <row r="4" spans="1:12">
      <c r="A4" s="2" t="s">
        <v>64</v>
      </c>
      <c r="B4" s="2">
        <v>0.51</v>
      </c>
      <c r="C4" s="2" t="s">
        <v>55</v>
      </c>
      <c r="D4" s="2" t="s">
        <v>55</v>
      </c>
      <c r="E4" s="2" t="s">
        <v>55</v>
      </c>
      <c r="F4" s="2" t="s">
        <v>55</v>
      </c>
      <c r="G4" s="2">
        <v>1.26</v>
      </c>
      <c r="H4" s="2">
        <v>20</v>
      </c>
      <c r="I4" s="2">
        <v>0.92</v>
      </c>
      <c r="J4" s="20">
        <f t="shared" ref="J4" si="0">(36-H4)/36*100</f>
        <v>44.444444444444443</v>
      </c>
      <c r="K4" s="20">
        <f t="shared" ref="K4" si="1">((3/4*20+8)-(3/4*H4+8))/(3/4*20+8)*100</f>
        <v>0</v>
      </c>
    </row>
    <row r="5" spans="1:12" s="16" customFormat="1">
      <c r="A5" s="16" t="s">
        <v>70</v>
      </c>
      <c r="B5" s="16">
        <v>0.58040000000000003</v>
      </c>
      <c r="C5" s="16" t="s">
        <v>71</v>
      </c>
      <c r="D5" s="16" t="s">
        <v>71</v>
      </c>
      <c r="E5" s="16" t="s">
        <v>71</v>
      </c>
      <c r="F5" s="16" t="s">
        <v>71</v>
      </c>
      <c r="G5" s="16">
        <v>1.3213999999999999</v>
      </c>
      <c r="H5" s="16">
        <v>19</v>
      </c>
      <c r="I5" s="16">
        <v>0.99109999999999998</v>
      </c>
      <c r="J5" s="16">
        <v>47.22</v>
      </c>
      <c r="K5" s="16">
        <v>3.26</v>
      </c>
    </row>
    <row r="6" spans="1:12" s="2" customFormat="1">
      <c r="A6" s="5" t="s">
        <v>73</v>
      </c>
      <c r="B6" s="2">
        <v>0.50890000000000002</v>
      </c>
      <c r="C6" s="2" t="s">
        <v>71</v>
      </c>
      <c r="D6" s="2" t="s">
        <v>71</v>
      </c>
      <c r="E6" s="2" t="s">
        <v>71</v>
      </c>
      <c r="F6" s="2" t="s">
        <v>71</v>
      </c>
      <c r="G6" s="2">
        <v>1.25</v>
      </c>
      <c r="H6" s="2">
        <v>20</v>
      </c>
      <c r="I6" s="2">
        <v>0.9375</v>
      </c>
      <c r="J6" s="20">
        <f t="shared" ref="J6:J7" si="2">(36-H6)/36*100</f>
        <v>44.444444444444443</v>
      </c>
      <c r="K6" s="2">
        <v>0</v>
      </c>
    </row>
    <row r="7" spans="1:12">
      <c r="A7" s="2" t="s">
        <v>74</v>
      </c>
      <c r="B7" s="2">
        <v>0.51</v>
      </c>
      <c r="C7" s="2" t="s">
        <v>55</v>
      </c>
      <c r="D7" s="2" t="s">
        <v>55</v>
      </c>
      <c r="E7" s="2" t="s">
        <v>55</v>
      </c>
      <c r="F7" s="2" t="s">
        <v>55</v>
      </c>
      <c r="G7" s="2">
        <v>1.26</v>
      </c>
      <c r="H7" s="2">
        <v>20</v>
      </c>
      <c r="I7" s="2">
        <v>0.94</v>
      </c>
      <c r="J7" s="20">
        <f t="shared" si="2"/>
        <v>44.444444444444443</v>
      </c>
      <c r="K7" s="20">
        <f t="shared" ref="K7" si="3">((3/4*20+8)-(3/4*H7+8))/(3/4*20+8)*100</f>
        <v>0</v>
      </c>
      <c r="L7" s="2" t="s">
        <v>59</v>
      </c>
    </row>
    <row r="8" spans="1:12">
      <c r="A8" s="5" t="s">
        <v>119</v>
      </c>
      <c r="B8" s="2">
        <v>0.51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1.25</v>
      </c>
      <c r="H8" s="2">
        <v>20</v>
      </c>
      <c r="I8" s="2">
        <v>0.94</v>
      </c>
      <c r="J8" s="2">
        <v>44.44</v>
      </c>
      <c r="K8" s="2">
        <v>0</v>
      </c>
    </row>
  </sheetData>
  <phoneticPr fontId="15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selection activeCell="E18" sqref="E18"/>
    </sheetView>
  </sheetViews>
  <sheetFormatPr defaultColWidth="9" defaultRowHeight="18.75"/>
  <cols>
    <col min="1" max="1" width="18.5" customWidth="1"/>
    <col min="2" max="2" width="20.25" customWidth="1"/>
    <col min="3" max="3" width="25.75" customWidth="1"/>
    <col min="4" max="4" width="30.5" customWidth="1"/>
    <col min="5" max="5" width="14.5" customWidth="1"/>
    <col min="6" max="6" width="22.5" customWidth="1"/>
    <col min="7" max="7" width="18.75" customWidth="1"/>
    <col min="8" max="8" width="24.25" customWidth="1"/>
    <col min="9" max="9" width="22.5" customWidth="1"/>
    <col min="10" max="10" width="16.75" customWidth="1"/>
    <col min="11" max="11" width="19.5" customWidth="1"/>
    <col min="12" max="12" width="23" customWidth="1"/>
  </cols>
  <sheetData>
    <row r="1" spans="1:12" s="6" customFormat="1" ht="46.5" customHeight="1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16" t="s">
        <v>57</v>
      </c>
      <c r="B2" s="16">
        <v>0.51</v>
      </c>
      <c r="C2" s="16" t="s">
        <v>55</v>
      </c>
      <c r="D2" s="16" t="s">
        <v>55</v>
      </c>
      <c r="E2" s="16" t="s">
        <v>55</v>
      </c>
      <c r="F2" s="16" t="s">
        <v>55</v>
      </c>
      <c r="G2" s="16">
        <v>1.2</v>
      </c>
      <c r="H2" s="16">
        <v>20</v>
      </c>
      <c r="I2" s="16">
        <v>0.94</v>
      </c>
      <c r="J2" s="16">
        <v>44.44</v>
      </c>
      <c r="K2" s="16">
        <v>0</v>
      </c>
      <c r="L2" s="16"/>
    </row>
    <row r="3" spans="1:12">
      <c r="A3" s="2" t="s">
        <v>60</v>
      </c>
      <c r="B3" s="2">
        <v>0.51</v>
      </c>
      <c r="C3" s="2" t="s">
        <v>61</v>
      </c>
      <c r="D3" s="2" t="s">
        <v>55</v>
      </c>
      <c r="E3" s="2" t="s">
        <v>61</v>
      </c>
      <c r="F3" s="2" t="s">
        <v>61</v>
      </c>
      <c r="G3" s="2">
        <v>1.2</v>
      </c>
      <c r="H3" s="2">
        <v>20</v>
      </c>
      <c r="I3" s="2">
        <v>0.94</v>
      </c>
      <c r="J3" s="18">
        <v>0.44440000000000002</v>
      </c>
      <c r="K3" s="18">
        <v>0</v>
      </c>
    </row>
    <row r="4" spans="1:12" s="2" customFormat="1">
      <c r="A4" s="2" t="s">
        <v>63</v>
      </c>
      <c r="B4" s="17">
        <v>0.50890000000000002</v>
      </c>
      <c r="C4" s="2" t="s">
        <v>61</v>
      </c>
      <c r="D4" s="2" t="s">
        <v>55</v>
      </c>
      <c r="E4" s="2" t="s">
        <v>61</v>
      </c>
      <c r="F4" s="2" t="s">
        <v>61</v>
      </c>
      <c r="G4" s="17">
        <v>1.2588999999999999</v>
      </c>
      <c r="H4" s="2">
        <v>19</v>
      </c>
      <c r="I4" s="2">
        <v>0.92769999999999997</v>
      </c>
      <c r="J4" s="19">
        <f>(36-19)/36</f>
        <v>0.47222222222222221</v>
      </c>
      <c r="K4" s="19">
        <f>3/4*(20-19)/(3/4*20+8)</f>
        <v>3.2608695652173912E-2</v>
      </c>
      <c r="L4" s="2" t="s">
        <v>59</v>
      </c>
    </row>
    <row r="5" spans="1:12">
      <c r="A5" s="2" t="s">
        <v>64</v>
      </c>
      <c r="B5" s="2">
        <v>0.51</v>
      </c>
      <c r="C5" s="2" t="s">
        <v>55</v>
      </c>
      <c r="D5" s="2" t="s">
        <v>55</v>
      </c>
      <c r="E5" s="2" t="s">
        <v>55</v>
      </c>
      <c r="F5" s="2" t="s">
        <v>55</v>
      </c>
      <c r="G5" s="2">
        <v>1.26</v>
      </c>
      <c r="H5" s="2">
        <v>20</v>
      </c>
      <c r="I5" s="2">
        <v>0.94</v>
      </c>
      <c r="J5" s="20">
        <f t="shared" ref="J5" si="0">(36-H5)/36*100</f>
        <v>44.444444444444443</v>
      </c>
      <c r="K5" s="20">
        <f t="shared" ref="K5" si="1">((3/4*20+8)-(3/4*H5+8))/(3/4*20+8)*100</f>
        <v>0</v>
      </c>
    </row>
    <row r="6" spans="1:12" s="16" customFormat="1">
      <c r="A6" s="16" t="s">
        <v>70</v>
      </c>
      <c r="B6" s="16">
        <v>0.58040000000000003</v>
      </c>
      <c r="C6" s="16" t="s">
        <v>71</v>
      </c>
      <c r="D6" s="16" t="s">
        <v>71</v>
      </c>
      <c r="E6" s="16" t="s">
        <v>71</v>
      </c>
      <c r="F6" s="16" t="s">
        <v>71</v>
      </c>
      <c r="G6" s="16">
        <v>1.3213999999999999</v>
      </c>
      <c r="H6" s="16">
        <v>19</v>
      </c>
      <c r="I6" s="16">
        <v>0.99109999999999998</v>
      </c>
      <c r="J6" s="16">
        <v>47.22</v>
      </c>
      <c r="K6" s="16">
        <v>3.26</v>
      </c>
    </row>
    <row r="7" spans="1:12" s="2" customFormat="1">
      <c r="A7" s="5" t="s">
        <v>73</v>
      </c>
      <c r="B7" s="2">
        <v>0.50890000000000002</v>
      </c>
      <c r="C7" s="2" t="s">
        <v>71</v>
      </c>
      <c r="D7" s="2" t="s">
        <v>71</v>
      </c>
      <c r="E7" s="2" t="s">
        <v>71</v>
      </c>
      <c r="F7" s="2" t="s">
        <v>71</v>
      </c>
      <c r="G7" s="2">
        <v>1.25</v>
      </c>
      <c r="H7" s="2">
        <v>20</v>
      </c>
      <c r="I7" s="2">
        <v>0.9375</v>
      </c>
      <c r="J7" s="20">
        <f t="shared" ref="J7:J8" si="2">(36-H7)/36*100</f>
        <v>44.444444444444443</v>
      </c>
      <c r="K7" s="2">
        <v>0</v>
      </c>
    </row>
    <row r="8" spans="1:12">
      <c r="A8" s="2" t="s">
        <v>74</v>
      </c>
      <c r="B8" s="2">
        <v>0.51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1.26</v>
      </c>
      <c r="H8" s="2">
        <v>20</v>
      </c>
      <c r="I8" s="2">
        <v>0.94</v>
      </c>
      <c r="J8" s="20">
        <f t="shared" si="2"/>
        <v>44.444444444444443</v>
      </c>
      <c r="K8" s="20">
        <f t="shared" ref="K8" si="3">((3/4*20+8)-(3/4*H8+8))/(3/4*20+8)*100</f>
        <v>0</v>
      </c>
      <c r="L8" s="2" t="s">
        <v>59</v>
      </c>
    </row>
    <row r="9" spans="1:12">
      <c r="A9" s="5" t="s">
        <v>122</v>
      </c>
      <c r="B9" s="2">
        <v>0.51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1.25</v>
      </c>
      <c r="H9" s="2">
        <v>20</v>
      </c>
      <c r="I9" s="2">
        <v>0.94</v>
      </c>
      <c r="J9" s="2">
        <v>44.44</v>
      </c>
      <c r="K9" s="2">
        <v>0</v>
      </c>
    </row>
  </sheetData>
  <phoneticPr fontId="15"/>
  <pageMargins left="0.69930555555555596" right="0.69930555555555596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85" zoomScaleNormal="85" workbookViewId="0">
      <selection activeCell="A3" sqref="A3"/>
    </sheetView>
  </sheetViews>
  <sheetFormatPr defaultColWidth="9" defaultRowHeight="18.75"/>
  <cols>
    <col min="1" max="1" width="18.5" customWidth="1"/>
    <col min="2" max="2" width="20.25" customWidth="1"/>
    <col min="3" max="3" width="25.75" customWidth="1"/>
    <col min="4" max="4" width="30.5" customWidth="1"/>
    <col min="5" max="5" width="14.5" customWidth="1"/>
    <col min="6" max="6" width="22.5" customWidth="1"/>
    <col min="7" max="7" width="18.75" customWidth="1"/>
    <col min="8" max="8" width="24.25" customWidth="1"/>
    <col min="9" max="9" width="22.5" customWidth="1"/>
    <col min="10" max="10" width="16.75" customWidth="1"/>
    <col min="11" max="11" width="19.5" customWidth="1"/>
    <col min="12" max="12" width="23" customWidth="1"/>
  </cols>
  <sheetData>
    <row r="1" spans="1:12" s="6" customFormat="1" ht="46.5" customHeight="1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54</v>
      </c>
      <c r="B2" s="2">
        <v>0.37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1.04</v>
      </c>
      <c r="H2" s="20">
        <v>4</v>
      </c>
      <c r="I2" s="20">
        <v>0.89</v>
      </c>
      <c r="J2" s="20">
        <f>1.5/5.5*100</f>
        <v>27.27272727272727</v>
      </c>
      <c r="K2" s="20">
        <v>7</v>
      </c>
      <c r="L2" s="2" t="s">
        <v>56</v>
      </c>
    </row>
    <row r="3" spans="1:12">
      <c r="A3" s="2" t="s">
        <v>57</v>
      </c>
      <c r="B3" s="2">
        <v>0.39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1.07</v>
      </c>
      <c r="H3" s="2">
        <v>4</v>
      </c>
      <c r="I3" s="2">
        <v>0.93</v>
      </c>
      <c r="J3" s="2">
        <v>27.27</v>
      </c>
      <c r="K3" s="2">
        <v>6.98</v>
      </c>
      <c r="L3" s="2"/>
    </row>
    <row r="4" spans="1:12">
      <c r="A4" s="16" t="s">
        <v>58</v>
      </c>
      <c r="B4" s="16">
        <v>0.46</v>
      </c>
      <c r="C4" s="16" t="s">
        <v>55</v>
      </c>
      <c r="D4" s="16" t="s">
        <v>55</v>
      </c>
      <c r="E4" s="16" t="s">
        <v>55</v>
      </c>
      <c r="F4" s="16" t="s">
        <v>55</v>
      </c>
      <c r="G4" s="16">
        <v>1.1399999999999999</v>
      </c>
      <c r="H4" s="16">
        <v>4</v>
      </c>
      <c r="I4" s="16">
        <v>0.96</v>
      </c>
      <c r="J4" s="33">
        <v>0.2727</v>
      </c>
      <c r="K4" s="33">
        <v>6.9800000000000001E-2</v>
      </c>
      <c r="L4" s="2" t="s">
        <v>59</v>
      </c>
    </row>
    <row r="5" spans="1:12">
      <c r="A5" s="2" t="s">
        <v>60</v>
      </c>
      <c r="B5" s="2">
        <v>0.39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1.07</v>
      </c>
      <c r="H5" s="2">
        <v>4</v>
      </c>
      <c r="I5" s="2">
        <v>0.89</v>
      </c>
      <c r="J5" s="18">
        <v>0.2727</v>
      </c>
      <c r="K5" s="18">
        <v>6.9800000000000001E-2</v>
      </c>
    </row>
    <row r="6" spans="1:12">
      <c r="A6" s="2" t="s">
        <v>62</v>
      </c>
      <c r="B6" s="2">
        <v>0.35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1.04</v>
      </c>
      <c r="H6" s="2">
        <v>4</v>
      </c>
      <c r="I6" s="2">
        <v>0.88</v>
      </c>
      <c r="J6" s="18">
        <v>0.27272727272727298</v>
      </c>
      <c r="K6" s="18">
        <v>6.9767441860465101E-2</v>
      </c>
      <c r="L6" s="2" t="s">
        <v>59</v>
      </c>
    </row>
    <row r="7" spans="1:12" s="2" customFormat="1">
      <c r="A7" s="2" t="s">
        <v>63</v>
      </c>
      <c r="B7" s="17">
        <v>0.39290000000000003</v>
      </c>
      <c r="C7" s="2" t="s">
        <v>55</v>
      </c>
      <c r="D7" s="2" t="s">
        <v>55</v>
      </c>
      <c r="E7" s="2" t="s">
        <v>55</v>
      </c>
      <c r="F7" s="2" t="s">
        <v>55</v>
      </c>
      <c r="G7" s="17">
        <v>1.1071</v>
      </c>
      <c r="H7" s="2">
        <v>4</v>
      </c>
      <c r="I7" s="2">
        <v>0.85709999999999997</v>
      </c>
      <c r="J7" s="18">
        <v>0.2727</v>
      </c>
      <c r="K7" s="18">
        <v>6.9767441860465101E-2</v>
      </c>
      <c r="L7" s="2" t="s">
        <v>59</v>
      </c>
    </row>
    <row r="8" spans="1:12">
      <c r="A8" s="2" t="s">
        <v>64</v>
      </c>
      <c r="B8" s="2">
        <v>0.39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1.07</v>
      </c>
      <c r="H8" s="30">
        <v>4</v>
      </c>
      <c r="I8" s="2">
        <v>0.93</v>
      </c>
      <c r="J8" s="20">
        <f>(5.5-H8)/5.5*100</f>
        <v>27.27272727272727</v>
      </c>
      <c r="K8" s="20">
        <f>((3/4*4.5+2)-(3/4*H8+2))/(3/4*4.5+2)*100</f>
        <v>6.9767441860465116</v>
      </c>
      <c r="L8" s="2" t="s">
        <v>59</v>
      </c>
    </row>
    <row r="9" spans="1:12">
      <c r="A9" s="2" t="s">
        <v>65</v>
      </c>
      <c r="B9" s="2">
        <v>0.49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1.17</v>
      </c>
      <c r="H9" s="2">
        <v>4</v>
      </c>
      <c r="I9" s="2">
        <v>1</v>
      </c>
      <c r="J9" s="20">
        <f>(5.5-H9)/5.5*100</f>
        <v>27.27272727272727</v>
      </c>
      <c r="K9" s="20">
        <f>((3/4*4.5+2)-(3/4*H9+2))/(3/4*4.5+2)*100</f>
        <v>6.9767441860465116</v>
      </c>
      <c r="L9" s="2" t="s">
        <v>56</v>
      </c>
    </row>
    <row r="10" spans="1:12" s="2" customFormat="1">
      <c r="A10" s="2" t="s">
        <v>66</v>
      </c>
      <c r="B10" s="2">
        <v>0.39</v>
      </c>
      <c r="C10" s="2" t="s">
        <v>55</v>
      </c>
      <c r="D10" s="2" t="s">
        <v>55</v>
      </c>
      <c r="E10" s="2" t="s">
        <v>55</v>
      </c>
      <c r="F10" s="2" t="s">
        <v>55</v>
      </c>
      <c r="G10" s="2">
        <v>1.07</v>
      </c>
      <c r="H10" s="2">
        <v>4</v>
      </c>
      <c r="I10" s="2">
        <v>0.93</v>
      </c>
      <c r="J10" s="18">
        <v>0.2727</v>
      </c>
      <c r="K10" s="18">
        <v>6.9800000000000001E-2</v>
      </c>
      <c r="L10" s="2" t="s">
        <v>59</v>
      </c>
    </row>
    <row r="11" spans="1:12">
      <c r="A11" s="5" t="s">
        <v>67</v>
      </c>
      <c r="B11" s="31">
        <v>0.39</v>
      </c>
      <c r="C11" s="2" t="s">
        <v>55</v>
      </c>
      <c r="D11" s="2" t="s">
        <v>55</v>
      </c>
      <c r="E11" s="2" t="s">
        <v>55</v>
      </c>
      <c r="F11" s="2" t="s">
        <v>55</v>
      </c>
      <c r="G11" s="31">
        <v>1.071</v>
      </c>
      <c r="H11" s="31">
        <v>4</v>
      </c>
      <c r="I11" s="31">
        <v>0.85699999999999998</v>
      </c>
      <c r="J11" s="31">
        <v>27.2</v>
      </c>
      <c r="K11" s="31">
        <v>7</v>
      </c>
      <c r="L11" s="36" t="s">
        <v>68</v>
      </c>
    </row>
    <row r="12" spans="1:12">
      <c r="A12" s="2" t="s">
        <v>69</v>
      </c>
      <c r="B12" s="2">
        <v>0.46</v>
      </c>
      <c r="C12" s="2" t="s">
        <v>55</v>
      </c>
      <c r="D12" s="2" t="s">
        <v>55</v>
      </c>
      <c r="E12" s="2" t="s">
        <v>55</v>
      </c>
      <c r="F12" s="2" t="s">
        <v>55</v>
      </c>
      <c r="G12" s="2">
        <v>1.1100000000000001</v>
      </c>
      <c r="H12" s="39">
        <v>4</v>
      </c>
      <c r="I12" s="2">
        <v>0.86</v>
      </c>
      <c r="J12" s="2">
        <v>27.27</v>
      </c>
      <c r="K12" s="2">
        <v>6.98</v>
      </c>
    </row>
    <row r="13" spans="1:12" s="16" customFormat="1">
      <c r="A13" s="16" t="s">
        <v>70</v>
      </c>
      <c r="B13" s="16">
        <v>0.46429999999999999</v>
      </c>
      <c r="C13" s="16" t="s">
        <v>71</v>
      </c>
      <c r="D13" s="16" t="s">
        <v>71</v>
      </c>
      <c r="E13" s="16" t="s">
        <v>71</v>
      </c>
      <c r="F13" s="16" t="s">
        <v>71</v>
      </c>
      <c r="G13" s="16">
        <v>1.1429</v>
      </c>
      <c r="H13" s="16">
        <v>4</v>
      </c>
      <c r="I13" s="42">
        <v>1</v>
      </c>
      <c r="J13" s="42">
        <v>27.3</v>
      </c>
      <c r="K13" s="16">
        <v>6.98</v>
      </c>
      <c r="L13" s="16" t="s">
        <v>72</v>
      </c>
    </row>
    <row r="14" spans="1:12" s="2" customFormat="1">
      <c r="A14" s="5" t="s">
        <v>73</v>
      </c>
      <c r="B14" s="2">
        <v>0.39290000000000003</v>
      </c>
      <c r="C14" s="2" t="s">
        <v>71</v>
      </c>
      <c r="D14" s="2" t="s">
        <v>71</v>
      </c>
      <c r="E14" s="2" t="s">
        <v>71</v>
      </c>
      <c r="F14" s="2" t="s">
        <v>71</v>
      </c>
      <c r="G14" s="2">
        <v>1.0713999999999999</v>
      </c>
      <c r="H14" s="2">
        <v>4</v>
      </c>
      <c r="I14" s="20">
        <v>0.92859999999999998</v>
      </c>
      <c r="J14" s="20">
        <v>27.3</v>
      </c>
      <c r="K14" s="2">
        <v>6.98</v>
      </c>
      <c r="L14" s="2" t="s">
        <v>72</v>
      </c>
    </row>
    <row r="15" spans="1:12">
      <c r="A15" s="2" t="s">
        <v>74</v>
      </c>
      <c r="B15" s="2">
        <v>0.39</v>
      </c>
      <c r="C15" s="2" t="s">
        <v>55</v>
      </c>
      <c r="D15" s="2" t="s">
        <v>55</v>
      </c>
      <c r="E15" s="2" t="s">
        <v>55</v>
      </c>
      <c r="F15" s="2" t="s">
        <v>55</v>
      </c>
      <c r="G15" s="2">
        <v>1.07</v>
      </c>
      <c r="H15" s="2">
        <v>4</v>
      </c>
      <c r="I15" s="2">
        <v>0.93</v>
      </c>
      <c r="J15" s="20">
        <f>(5.5-H15)/5.5*100</f>
        <v>27.27272727272727</v>
      </c>
      <c r="K15" s="20">
        <f>((3/4*4.5+2)-(3/4*H15+2))/(3/4*4.5+2)*100</f>
        <v>6.9767441860465116</v>
      </c>
      <c r="L15" s="2" t="s">
        <v>59</v>
      </c>
    </row>
    <row r="16" spans="1:12">
      <c r="A16" s="2" t="s">
        <v>75</v>
      </c>
      <c r="B16" s="2">
        <v>0.39</v>
      </c>
      <c r="C16" s="2" t="s">
        <v>55</v>
      </c>
      <c r="D16" s="2" t="s">
        <v>55</v>
      </c>
      <c r="E16" s="2" t="s">
        <v>55</v>
      </c>
      <c r="F16" s="2" t="s">
        <v>55</v>
      </c>
      <c r="G16" s="2">
        <v>1.07</v>
      </c>
      <c r="H16" s="2">
        <v>4</v>
      </c>
      <c r="I16" s="2">
        <v>0.89</v>
      </c>
      <c r="J16" s="18">
        <v>0.2727</v>
      </c>
      <c r="K16" s="18">
        <v>6.9800000000000001E-2</v>
      </c>
      <c r="L16" s="5" t="s">
        <v>59</v>
      </c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0"/>
      <c r="K31" s="20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0"/>
      <c r="K32" s="24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0"/>
      <c r="K33" s="20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0"/>
      <c r="K34" s="20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0"/>
      <c r="K41" s="20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0"/>
      <c r="K42" s="20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0"/>
      <c r="K43" s="24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0"/>
      <c r="K44" s="24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0"/>
      <c r="K45" s="24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0"/>
      <c r="K46" s="24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0"/>
      <c r="K47" s="20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0"/>
      <c r="K48" s="20"/>
      <c r="L48" s="2"/>
    </row>
    <row r="49" spans="12:12">
      <c r="L49" s="2"/>
    </row>
  </sheetData>
  <phoneticPr fontId="15"/>
  <pageMargins left="0.69930555555555596" right="0.69930555555555596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L2" sqref="L2"/>
    </sheetView>
  </sheetViews>
  <sheetFormatPr defaultColWidth="9" defaultRowHeight="18.75"/>
  <cols>
    <col min="1" max="1" width="15" customWidth="1"/>
    <col min="2" max="2" width="20.25" customWidth="1"/>
    <col min="3" max="3" width="25.75" customWidth="1"/>
    <col min="4" max="4" width="30.5" customWidth="1"/>
    <col min="5" max="5" width="14.5" customWidth="1"/>
    <col min="6" max="6" width="22.5" customWidth="1"/>
    <col min="7" max="7" width="18.75" customWidth="1"/>
    <col min="8" max="8" width="24.25" customWidth="1"/>
    <col min="9" max="9" width="22.5" customWidth="1"/>
    <col min="10" max="10" width="16.75" customWidth="1"/>
    <col min="11" max="11" width="19.5" customWidth="1"/>
    <col min="12" max="12" width="23" customWidth="1"/>
  </cols>
  <sheetData>
    <row r="1" spans="1:12" s="6" customFormat="1" ht="46.5" customHeight="1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 s="2" customFormat="1">
      <c r="A2" s="2" t="s">
        <v>78</v>
      </c>
      <c r="B2" s="2">
        <v>0.32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0.86</v>
      </c>
      <c r="H2" s="2" t="s">
        <v>55</v>
      </c>
      <c r="I2" s="2" t="s">
        <v>55</v>
      </c>
      <c r="J2" s="2" t="s">
        <v>55</v>
      </c>
      <c r="K2" s="2" t="s">
        <v>55</v>
      </c>
      <c r="L2" s="2" t="s">
        <v>56</v>
      </c>
    </row>
    <row r="7" spans="1:12">
      <c r="A7" s="7"/>
      <c r="B7" s="8" t="s">
        <v>90</v>
      </c>
      <c r="C7" s="8" t="s">
        <v>91</v>
      </c>
      <c r="D7" s="8" t="s">
        <v>92</v>
      </c>
    </row>
    <row r="8" spans="1:12">
      <c r="A8" s="9" t="s">
        <v>93</v>
      </c>
      <c r="B8" s="10">
        <v>30</v>
      </c>
      <c r="C8" s="10">
        <v>7</v>
      </c>
      <c r="D8" s="10">
        <v>2</v>
      </c>
    </row>
    <row r="9" spans="1:12">
      <c r="A9" s="9" t="s">
        <v>94</v>
      </c>
      <c r="B9" s="10">
        <v>30</v>
      </c>
      <c r="C9" s="10">
        <v>14</v>
      </c>
      <c r="D9" s="10">
        <v>1</v>
      </c>
    </row>
    <row r="11" spans="1:12">
      <c r="A11" s="52" t="s">
        <v>95</v>
      </c>
      <c r="B11" s="52"/>
      <c r="C11" s="52"/>
      <c r="D11" s="52"/>
      <c r="E11" s="52"/>
    </row>
    <row r="12" spans="1:12">
      <c r="A12" s="11" t="s">
        <v>96</v>
      </c>
      <c r="B12" s="11"/>
      <c r="C12" s="11"/>
    </row>
    <row r="13" spans="1:12">
      <c r="A13" s="12" t="s">
        <v>97</v>
      </c>
      <c r="B13" s="13" t="s">
        <v>93</v>
      </c>
      <c r="C13" s="13" t="s">
        <v>94</v>
      </c>
    </row>
    <row r="14" spans="1:12" ht="38.25">
      <c r="A14" s="14" t="s">
        <v>98</v>
      </c>
      <c r="B14" s="15" t="s">
        <v>99</v>
      </c>
      <c r="C14" s="15" t="s">
        <v>100</v>
      </c>
    </row>
    <row r="15" spans="1:12" ht="38.25">
      <c r="A15" s="14" t="s">
        <v>101</v>
      </c>
      <c r="B15" s="15" t="s">
        <v>102</v>
      </c>
      <c r="C15" s="15" t="s">
        <v>103</v>
      </c>
    </row>
  </sheetData>
  <mergeCells count="1">
    <mergeCell ref="A11:E11"/>
  </mergeCells>
  <phoneticPr fontId="15"/>
  <pageMargins left="0.69930555555555596" right="0.69930555555555596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A11" sqref="A11:E11"/>
    </sheetView>
  </sheetViews>
  <sheetFormatPr defaultColWidth="9" defaultRowHeight="18.75"/>
  <cols>
    <col min="1" max="1" width="15" customWidth="1"/>
    <col min="2" max="2" width="20.25" customWidth="1"/>
    <col min="3" max="3" width="25.75" customWidth="1"/>
    <col min="4" max="4" width="30.5" customWidth="1"/>
    <col min="5" max="5" width="14.5" customWidth="1"/>
    <col min="6" max="6" width="22.5" customWidth="1"/>
    <col min="7" max="7" width="18.75" customWidth="1"/>
    <col min="8" max="8" width="24.25" customWidth="1"/>
    <col min="9" max="9" width="22.5" customWidth="1"/>
    <col min="10" max="10" width="16.75" customWidth="1"/>
    <col min="11" max="11" width="19.5" customWidth="1"/>
    <col min="12" max="12" width="23" customWidth="1"/>
  </cols>
  <sheetData>
    <row r="1" spans="1:12" s="6" customFormat="1" ht="46.5" customHeight="1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 s="2" customFormat="1">
      <c r="A2" s="2" t="s">
        <v>78</v>
      </c>
      <c r="B2" s="2">
        <v>0.3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0.75</v>
      </c>
      <c r="H2" s="2" t="s">
        <v>55</v>
      </c>
      <c r="I2" s="2" t="s">
        <v>55</v>
      </c>
      <c r="J2" s="2" t="s">
        <v>55</v>
      </c>
      <c r="K2" s="2" t="s">
        <v>55</v>
      </c>
      <c r="L2" s="2" t="s">
        <v>56</v>
      </c>
    </row>
    <row r="7" spans="1:12">
      <c r="A7" s="7"/>
      <c r="B7" s="8" t="s">
        <v>90</v>
      </c>
      <c r="C7" s="8" t="s">
        <v>91</v>
      </c>
      <c r="D7" s="8" t="s">
        <v>92</v>
      </c>
    </row>
    <row r="8" spans="1:12">
      <c r="A8" s="9" t="s">
        <v>104</v>
      </c>
      <c r="B8" s="10">
        <v>60</v>
      </c>
      <c r="C8" s="10">
        <v>7</v>
      </c>
      <c r="D8" s="10">
        <v>2</v>
      </c>
    </row>
    <row r="9" spans="1:12">
      <c r="A9" s="9" t="s">
        <v>105</v>
      </c>
      <c r="B9" s="10">
        <v>60</v>
      </c>
      <c r="C9" s="10">
        <v>14</v>
      </c>
      <c r="D9" s="10">
        <v>1</v>
      </c>
    </row>
    <row r="11" spans="1:12">
      <c r="A11" s="52" t="s">
        <v>106</v>
      </c>
      <c r="B11" s="52"/>
      <c r="C11" s="52"/>
      <c r="D11" s="52"/>
      <c r="E11" s="52"/>
    </row>
    <row r="12" spans="1:12">
      <c r="A12" s="11" t="s">
        <v>107</v>
      </c>
      <c r="B12" s="11"/>
      <c r="C12" s="11"/>
    </row>
    <row r="13" spans="1:12">
      <c r="A13" s="12" t="s">
        <v>97</v>
      </c>
      <c r="B13" s="13" t="s">
        <v>104</v>
      </c>
      <c r="C13" s="13" t="s">
        <v>105</v>
      </c>
    </row>
    <row r="14" spans="1:12" ht="38.25">
      <c r="A14" s="14" t="s">
        <v>98</v>
      </c>
      <c r="B14" s="15" t="s">
        <v>99</v>
      </c>
      <c r="C14" s="15" t="s">
        <v>100</v>
      </c>
    </row>
    <row r="15" spans="1:12" ht="38.25">
      <c r="A15" s="14" t="s">
        <v>101</v>
      </c>
      <c r="B15" s="15" t="s">
        <v>102</v>
      </c>
      <c r="C15" s="15" t="s">
        <v>103</v>
      </c>
    </row>
  </sheetData>
  <mergeCells count="1">
    <mergeCell ref="A11:E11"/>
  </mergeCells>
  <phoneticPr fontId="15"/>
  <pageMargins left="0.69930555555555596" right="0.69930555555555596" top="0.75" bottom="0.75" header="0.3" footer="0.3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H14" sqref="H14"/>
    </sheetView>
  </sheetViews>
  <sheetFormatPr defaultColWidth="9" defaultRowHeight="18.75"/>
  <sheetData>
    <row r="1" spans="1:12" ht="156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4" t="s">
        <v>108</v>
      </c>
      <c r="B2" s="4">
        <v>0.79</v>
      </c>
      <c r="C2" s="5" t="s">
        <v>109</v>
      </c>
      <c r="D2" s="5" t="s">
        <v>109</v>
      </c>
      <c r="E2" s="5" t="s">
        <v>109</v>
      </c>
      <c r="F2" s="5" t="s">
        <v>109</v>
      </c>
      <c r="G2" s="4">
        <v>1.79</v>
      </c>
      <c r="H2" s="5" t="s">
        <v>110</v>
      </c>
      <c r="I2" s="5" t="s">
        <v>110</v>
      </c>
      <c r="J2" s="5" t="s">
        <v>110</v>
      </c>
      <c r="K2" s="5" t="s">
        <v>110</v>
      </c>
    </row>
    <row r="7" spans="1:12">
      <c r="A7" s="4" t="s">
        <v>111</v>
      </c>
    </row>
  </sheetData>
  <phoneticPr fontId="15"/>
  <pageMargins left="0.69930555555555596" right="0.69930555555555596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G5" sqref="G5"/>
    </sheetView>
  </sheetViews>
  <sheetFormatPr defaultColWidth="9" defaultRowHeight="18.75"/>
  <sheetData>
    <row r="1" spans="1:12" ht="156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t="s">
        <v>112</v>
      </c>
      <c r="B2" s="2">
        <v>1.08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2.08</v>
      </c>
      <c r="H2" s="2" t="s">
        <v>55</v>
      </c>
      <c r="I2" s="2" t="s">
        <v>55</v>
      </c>
      <c r="J2" s="2" t="s">
        <v>55</v>
      </c>
      <c r="K2" s="2" t="s">
        <v>55</v>
      </c>
    </row>
    <row r="7" spans="1:12">
      <c r="A7" s="4" t="s">
        <v>113</v>
      </c>
    </row>
  </sheetData>
  <phoneticPr fontId="15"/>
  <pageMargins left="0.69930555555555596" right="0.69930555555555596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E9" sqref="E9"/>
    </sheetView>
  </sheetViews>
  <sheetFormatPr defaultColWidth="9" defaultRowHeight="18.75"/>
  <sheetData>
    <row r="1" spans="1:12" ht="156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t="s">
        <v>112</v>
      </c>
      <c r="B2" s="2">
        <v>1.22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2.2200000000000002</v>
      </c>
      <c r="H2" s="2" t="s">
        <v>55</v>
      </c>
      <c r="I2" s="2" t="s">
        <v>55</v>
      </c>
      <c r="J2" s="2" t="s">
        <v>55</v>
      </c>
      <c r="K2" s="2" t="s">
        <v>55</v>
      </c>
    </row>
    <row r="7" spans="1:12">
      <c r="A7" s="4" t="s">
        <v>114</v>
      </c>
    </row>
  </sheetData>
  <phoneticPr fontId="15"/>
  <pageMargins left="0.69930555555555596" right="0.69930555555555596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I5" sqref="I5"/>
    </sheetView>
  </sheetViews>
  <sheetFormatPr defaultColWidth="9" defaultRowHeight="18.75"/>
  <sheetData>
    <row r="1" spans="1:12" ht="156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t="s">
        <v>112</v>
      </c>
      <c r="B2" s="2">
        <v>0.57999999999999996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1.19</v>
      </c>
      <c r="H2" s="2" t="s">
        <v>55</v>
      </c>
      <c r="I2" s="2" t="s">
        <v>55</v>
      </c>
      <c r="J2" s="2" t="s">
        <v>55</v>
      </c>
      <c r="K2" s="2" t="s">
        <v>55</v>
      </c>
    </row>
    <row r="7" spans="1:12">
      <c r="A7" s="4" t="s">
        <v>115</v>
      </c>
    </row>
  </sheetData>
  <phoneticPr fontId="15"/>
  <pageMargins left="0.69930555555555596" right="0.69930555555555596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E10" sqref="E10"/>
    </sheetView>
  </sheetViews>
  <sheetFormatPr defaultColWidth="9" defaultRowHeight="18.75"/>
  <sheetData>
    <row r="1" spans="1:12" ht="156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t="s">
        <v>112</v>
      </c>
      <c r="B2" s="2">
        <v>0.65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1.28</v>
      </c>
      <c r="H2" s="2" t="s">
        <v>55</v>
      </c>
      <c r="I2" s="2" t="s">
        <v>55</v>
      </c>
      <c r="J2" s="2" t="s">
        <v>55</v>
      </c>
      <c r="K2" s="2" t="s">
        <v>55</v>
      </c>
    </row>
    <row r="7" spans="1:12">
      <c r="A7" s="4" t="s">
        <v>116</v>
      </c>
    </row>
  </sheetData>
  <phoneticPr fontId="15"/>
  <pageMargins left="0.69930555555555596" right="0.69930555555555596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G21" sqref="G21"/>
    </sheetView>
  </sheetViews>
  <sheetFormatPr defaultColWidth="9" defaultRowHeight="18.75"/>
  <sheetData>
    <row r="1" spans="1:12" ht="156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t="s">
        <v>112</v>
      </c>
      <c r="B2" s="2">
        <v>0.69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1.38</v>
      </c>
      <c r="H2" s="2" t="s">
        <v>55</v>
      </c>
      <c r="I2" s="2" t="s">
        <v>55</v>
      </c>
      <c r="J2" s="2" t="s">
        <v>55</v>
      </c>
      <c r="K2" s="2" t="s">
        <v>55</v>
      </c>
    </row>
    <row r="7" spans="1:12">
      <c r="A7" t="s">
        <v>117</v>
      </c>
    </row>
  </sheetData>
  <phoneticPr fontId="15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85" zoomScaleNormal="85" workbookViewId="0">
      <selection activeCell="C28" sqref="C28"/>
    </sheetView>
  </sheetViews>
  <sheetFormatPr defaultColWidth="9" defaultRowHeight="18.75"/>
  <cols>
    <col min="1" max="1" width="18.5" customWidth="1"/>
    <col min="2" max="2" width="20.25" customWidth="1"/>
    <col min="3" max="3" width="25.75" customWidth="1"/>
    <col min="4" max="4" width="30.5" customWidth="1"/>
    <col min="5" max="5" width="14.5" customWidth="1"/>
    <col min="6" max="6" width="22.5" customWidth="1"/>
    <col min="7" max="7" width="18.75" customWidth="1"/>
    <col min="8" max="8" width="24.25" customWidth="1"/>
    <col min="9" max="9" width="22.5" customWidth="1"/>
    <col min="10" max="10" width="16.75" customWidth="1"/>
    <col min="11" max="11" width="19.5" customWidth="1"/>
    <col min="12" max="12" width="23" customWidth="1"/>
  </cols>
  <sheetData>
    <row r="1" spans="1:12" s="6" customFormat="1" ht="46.5" customHeight="1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 ht="37.5">
      <c r="A2" s="2" t="s">
        <v>54</v>
      </c>
      <c r="B2" s="2">
        <v>0.37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1.01</v>
      </c>
      <c r="H2" s="38">
        <v>5</v>
      </c>
      <c r="I2" s="38">
        <v>0.95</v>
      </c>
      <c r="J2" s="38">
        <f>0.5/5.5*100</f>
        <v>9.0909090909090917</v>
      </c>
      <c r="K2" s="41" t="s">
        <v>76</v>
      </c>
      <c r="L2" s="2" t="s">
        <v>56</v>
      </c>
    </row>
    <row r="3" spans="1:12">
      <c r="A3" s="2" t="s">
        <v>57</v>
      </c>
      <c r="B3" s="2">
        <v>0.39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1.04</v>
      </c>
      <c r="H3" s="2">
        <v>5</v>
      </c>
      <c r="I3" s="2">
        <v>0.96</v>
      </c>
      <c r="J3" s="2">
        <v>9.09</v>
      </c>
      <c r="K3" s="2" t="s">
        <v>77</v>
      </c>
      <c r="L3" s="2"/>
    </row>
    <row r="4" spans="1:12">
      <c r="A4" s="16" t="s">
        <v>58</v>
      </c>
      <c r="B4" s="16">
        <v>0.46</v>
      </c>
      <c r="C4" s="16" t="s">
        <v>55</v>
      </c>
      <c r="D4" s="16" t="s">
        <v>55</v>
      </c>
      <c r="E4" s="16" t="s">
        <v>55</v>
      </c>
      <c r="F4" s="16" t="s">
        <v>55</v>
      </c>
      <c r="G4" s="16">
        <v>1.1100000000000001</v>
      </c>
      <c r="H4" s="16">
        <v>4</v>
      </c>
      <c r="I4" s="16">
        <v>0.89</v>
      </c>
      <c r="J4" s="33">
        <v>0.2727</v>
      </c>
      <c r="K4" s="33">
        <v>6.9800000000000001E-2</v>
      </c>
      <c r="L4" s="2" t="s">
        <v>59</v>
      </c>
    </row>
    <row r="5" spans="1:12">
      <c r="A5" s="2" t="s">
        <v>60</v>
      </c>
      <c r="B5" s="2">
        <v>0.39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1.04</v>
      </c>
      <c r="H5" s="2">
        <v>4.5</v>
      </c>
      <c r="I5" s="2">
        <v>0.95</v>
      </c>
      <c r="J5" s="18">
        <v>0.18179999999999999</v>
      </c>
      <c r="K5" s="18">
        <v>0</v>
      </c>
    </row>
    <row r="6" spans="1:12">
      <c r="A6" s="2" t="s">
        <v>62</v>
      </c>
      <c r="B6" s="2">
        <v>0.35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1.01</v>
      </c>
      <c r="H6" s="2">
        <v>4</v>
      </c>
      <c r="I6" s="2">
        <v>0.81</v>
      </c>
      <c r="J6" s="34">
        <v>0.27272727272727298</v>
      </c>
      <c r="K6" s="34">
        <v>6.9767441860465101E-2</v>
      </c>
      <c r="L6" s="2" t="s">
        <v>59</v>
      </c>
    </row>
    <row r="7" spans="1:12" s="2" customFormat="1">
      <c r="A7" s="2" t="s">
        <v>63</v>
      </c>
      <c r="B7" s="17">
        <v>0.39290000000000003</v>
      </c>
      <c r="C7" s="2" t="s">
        <v>55</v>
      </c>
      <c r="D7" s="2" t="s">
        <v>55</v>
      </c>
      <c r="E7" s="2" t="s">
        <v>55</v>
      </c>
      <c r="F7" s="2" t="s">
        <v>55</v>
      </c>
      <c r="G7" s="17">
        <v>1.0357000000000001</v>
      </c>
      <c r="H7" s="2">
        <v>4</v>
      </c>
      <c r="I7" s="2">
        <v>0.85709999999999997</v>
      </c>
      <c r="J7" s="34">
        <v>0.27272727272727298</v>
      </c>
      <c r="K7" s="34">
        <v>6.9767441860465101E-2</v>
      </c>
      <c r="L7" s="2" t="s">
        <v>59</v>
      </c>
    </row>
    <row r="8" spans="1:12" ht="37.5">
      <c r="A8" s="2" t="s">
        <v>64</v>
      </c>
      <c r="B8" s="2">
        <v>0.39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1.04</v>
      </c>
      <c r="H8" s="30">
        <v>5</v>
      </c>
      <c r="I8" s="2">
        <v>0.96</v>
      </c>
      <c r="J8" s="20">
        <f t="shared" ref="J8:J9" si="0">(5.5-H8)/5.5*100</f>
        <v>9.0909090909090917</v>
      </c>
      <c r="K8" s="24" t="s">
        <v>76</v>
      </c>
      <c r="L8" s="2" t="s">
        <v>59</v>
      </c>
    </row>
    <row r="9" spans="1:12">
      <c r="A9" s="2" t="s">
        <v>65</v>
      </c>
      <c r="B9" s="2">
        <v>0.49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1.1299999999999999</v>
      </c>
      <c r="H9" s="2">
        <v>4.5</v>
      </c>
      <c r="I9" s="2">
        <v>0.93</v>
      </c>
      <c r="J9" s="20">
        <f t="shared" si="0"/>
        <v>18.181818181818183</v>
      </c>
      <c r="K9" s="2" t="s">
        <v>55</v>
      </c>
      <c r="L9" s="2" t="s">
        <v>56</v>
      </c>
    </row>
    <row r="10" spans="1:12" s="2" customFormat="1">
      <c r="A10" s="2" t="s">
        <v>78</v>
      </c>
      <c r="B10" s="2">
        <v>0.39</v>
      </c>
      <c r="C10" s="2" t="s">
        <v>55</v>
      </c>
      <c r="D10" s="2" t="s">
        <v>55</v>
      </c>
      <c r="E10" s="2" t="s">
        <v>55</v>
      </c>
      <c r="F10" s="2" t="s">
        <v>55</v>
      </c>
      <c r="G10" s="2">
        <v>1.04</v>
      </c>
      <c r="H10" s="2" t="s">
        <v>55</v>
      </c>
      <c r="I10" s="2" t="s">
        <v>55</v>
      </c>
      <c r="J10" s="2" t="s">
        <v>55</v>
      </c>
      <c r="K10" s="2" t="s">
        <v>55</v>
      </c>
    </row>
    <row r="11" spans="1:12" s="2" customFormat="1">
      <c r="A11" s="2" t="s">
        <v>66</v>
      </c>
      <c r="B11" s="2">
        <v>0.39</v>
      </c>
      <c r="C11" s="2" t="s">
        <v>55</v>
      </c>
      <c r="D11" s="2" t="s">
        <v>55</v>
      </c>
      <c r="E11" s="2" t="s">
        <v>55</v>
      </c>
      <c r="F11" s="2" t="s">
        <v>55</v>
      </c>
      <c r="G11" s="2">
        <v>1.04</v>
      </c>
      <c r="H11" s="2">
        <v>5</v>
      </c>
      <c r="I11" s="2">
        <v>0.96</v>
      </c>
      <c r="J11" s="18">
        <v>9.0899999999999995E-2</v>
      </c>
      <c r="K11" s="2" t="s">
        <v>79</v>
      </c>
      <c r="L11" s="2" t="s">
        <v>59</v>
      </c>
    </row>
    <row r="12" spans="1:12" s="21" customFormat="1">
      <c r="A12" s="21" t="s">
        <v>80</v>
      </c>
      <c r="B12" s="21">
        <v>0.39</v>
      </c>
      <c r="C12" s="21" t="s">
        <v>55</v>
      </c>
      <c r="D12" s="21" t="s">
        <v>55</v>
      </c>
      <c r="E12" s="21" t="s">
        <v>55</v>
      </c>
      <c r="F12" s="21" t="s">
        <v>55</v>
      </c>
      <c r="G12" s="21">
        <v>1.04</v>
      </c>
      <c r="H12" s="21">
        <v>4.5</v>
      </c>
      <c r="I12" s="21">
        <v>0.98</v>
      </c>
      <c r="J12" s="25">
        <v>0.18179999999999999</v>
      </c>
      <c r="K12" s="21">
        <v>0</v>
      </c>
      <c r="L12" s="21" t="s">
        <v>59</v>
      </c>
    </row>
    <row r="13" spans="1:12">
      <c r="A13" s="5" t="s">
        <v>67</v>
      </c>
      <c r="B13" s="31">
        <v>0.39</v>
      </c>
      <c r="C13" s="2" t="s">
        <v>55</v>
      </c>
      <c r="D13" s="2" t="s">
        <v>55</v>
      </c>
      <c r="E13" s="2" t="s">
        <v>55</v>
      </c>
      <c r="F13" s="2" t="s">
        <v>55</v>
      </c>
      <c r="G13" s="31">
        <v>1.036</v>
      </c>
      <c r="H13" s="31">
        <v>4.5</v>
      </c>
      <c r="I13" s="31">
        <v>0.94599999999999995</v>
      </c>
      <c r="J13" s="31">
        <v>18.2</v>
      </c>
      <c r="K13" s="31">
        <v>0</v>
      </c>
      <c r="L13" s="36" t="s">
        <v>68</v>
      </c>
    </row>
    <row r="14" spans="1:12">
      <c r="A14" s="40" t="s">
        <v>69</v>
      </c>
      <c r="B14" s="40">
        <v>0.46</v>
      </c>
      <c r="C14" s="2" t="s">
        <v>55</v>
      </c>
      <c r="D14" s="2" t="s">
        <v>55</v>
      </c>
      <c r="E14" s="2" t="s">
        <v>55</v>
      </c>
      <c r="F14" s="2" t="s">
        <v>55</v>
      </c>
      <c r="G14" s="40">
        <v>1.04</v>
      </c>
      <c r="H14" s="2">
        <v>4</v>
      </c>
      <c r="I14" s="2">
        <v>0.82</v>
      </c>
      <c r="J14" s="20">
        <v>27.27</v>
      </c>
      <c r="K14" s="20">
        <v>6.98</v>
      </c>
    </row>
    <row r="15" spans="1:12" s="16" customFormat="1">
      <c r="A15" s="16" t="s">
        <v>70</v>
      </c>
      <c r="B15" s="16">
        <v>0.46429999999999999</v>
      </c>
      <c r="C15" s="16" t="s">
        <v>71</v>
      </c>
      <c r="D15" s="16" t="s">
        <v>71</v>
      </c>
      <c r="E15" s="16" t="s">
        <v>71</v>
      </c>
      <c r="F15" s="16" t="s">
        <v>71</v>
      </c>
      <c r="G15" s="16">
        <v>1.1071</v>
      </c>
      <c r="H15" s="16">
        <v>4</v>
      </c>
      <c r="I15" s="16">
        <v>0.92859999999999998</v>
      </c>
      <c r="J15" s="16">
        <v>27.3</v>
      </c>
      <c r="K15" s="16">
        <v>6.98</v>
      </c>
      <c r="L15" s="16" t="s">
        <v>72</v>
      </c>
    </row>
    <row r="16" spans="1:12" s="2" customFormat="1">
      <c r="A16" s="5" t="s">
        <v>73</v>
      </c>
      <c r="B16" s="2">
        <v>0.39290000000000003</v>
      </c>
      <c r="C16" s="2" t="s">
        <v>71</v>
      </c>
      <c r="D16" s="2" t="s">
        <v>71</v>
      </c>
      <c r="E16" s="2" t="s">
        <v>71</v>
      </c>
      <c r="F16" s="2" t="s">
        <v>71</v>
      </c>
      <c r="G16" s="2">
        <v>1.0357000000000001</v>
      </c>
      <c r="H16" s="2">
        <v>4.5</v>
      </c>
      <c r="I16" s="2">
        <v>0.94640000000000002</v>
      </c>
      <c r="J16" s="20">
        <f t="shared" ref="J16:J17" si="1">(5.5-H16)/5.5*100</f>
        <v>18.181818181818183</v>
      </c>
      <c r="K16" s="2">
        <v>0</v>
      </c>
      <c r="L16" s="2" t="s">
        <v>72</v>
      </c>
    </row>
    <row r="17" spans="1:12" ht="37.5">
      <c r="A17" s="2" t="s">
        <v>74</v>
      </c>
      <c r="B17" s="2">
        <v>0.39</v>
      </c>
      <c r="C17" s="2" t="s">
        <v>55</v>
      </c>
      <c r="D17" s="2" t="s">
        <v>55</v>
      </c>
      <c r="E17" s="2" t="s">
        <v>55</v>
      </c>
      <c r="F17" s="2" t="s">
        <v>55</v>
      </c>
      <c r="G17" s="2">
        <v>1.04</v>
      </c>
      <c r="H17" s="2">
        <v>5</v>
      </c>
      <c r="I17" s="2">
        <v>0.96</v>
      </c>
      <c r="J17" s="20">
        <f t="shared" si="1"/>
        <v>9.0909090909090917</v>
      </c>
      <c r="K17" s="24" t="s">
        <v>76</v>
      </c>
      <c r="L17" s="2" t="s">
        <v>59</v>
      </c>
    </row>
    <row r="18" spans="1:12">
      <c r="A18" s="5" t="s">
        <v>75</v>
      </c>
      <c r="B18" s="2">
        <v>0.39</v>
      </c>
      <c r="C18" s="2" t="s">
        <v>55</v>
      </c>
      <c r="D18" s="2" t="s">
        <v>55</v>
      </c>
      <c r="E18" s="2" t="s">
        <v>55</v>
      </c>
      <c r="F18" s="2" t="s">
        <v>55</v>
      </c>
      <c r="G18" s="2">
        <v>1.04</v>
      </c>
      <c r="H18" s="2">
        <v>4</v>
      </c>
      <c r="I18" s="2">
        <v>0.82</v>
      </c>
      <c r="J18" s="18">
        <v>0.2727</v>
      </c>
      <c r="K18" s="18">
        <v>6.9800000000000001E-2</v>
      </c>
      <c r="L18" s="5" t="s">
        <v>59</v>
      </c>
    </row>
    <row r="19" spans="1:12" s="22" customFormat="1">
      <c r="A19" s="22" t="s">
        <v>81</v>
      </c>
      <c r="B19" s="22">
        <v>0.39</v>
      </c>
      <c r="C19" s="22" t="s">
        <v>55</v>
      </c>
      <c r="D19" s="22" t="s">
        <v>55</v>
      </c>
      <c r="E19" s="22" t="s">
        <v>55</v>
      </c>
      <c r="F19" s="22" t="s">
        <v>55</v>
      </c>
      <c r="G19" s="22">
        <v>1.04</v>
      </c>
      <c r="H19" s="22">
        <v>4.5</v>
      </c>
      <c r="I19" s="22">
        <v>0.95</v>
      </c>
      <c r="J19" s="27">
        <v>0.18179999999999999</v>
      </c>
      <c r="K19" s="22">
        <v>0</v>
      </c>
      <c r="L19" s="22" t="s">
        <v>59</v>
      </c>
    </row>
  </sheetData>
  <phoneticPr fontId="15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85" zoomScaleNormal="85" workbookViewId="0">
      <selection activeCell="A16" sqref="A16"/>
    </sheetView>
  </sheetViews>
  <sheetFormatPr defaultColWidth="9" defaultRowHeight="18.75"/>
  <cols>
    <col min="1" max="1" width="18.5" customWidth="1"/>
    <col min="2" max="2" width="20.25" customWidth="1"/>
    <col min="3" max="3" width="25.75" customWidth="1"/>
    <col min="4" max="4" width="30.5" customWidth="1"/>
    <col min="5" max="5" width="14.5" customWidth="1"/>
    <col min="6" max="6" width="22.5" customWidth="1"/>
    <col min="7" max="7" width="18.75" customWidth="1"/>
    <col min="8" max="8" width="24.25" customWidth="1"/>
    <col min="9" max="9" width="22.5" customWidth="1"/>
    <col min="10" max="10" width="16.75" customWidth="1"/>
    <col min="11" max="11" width="19.5" customWidth="1"/>
    <col min="12" max="12" width="23" customWidth="1"/>
  </cols>
  <sheetData>
    <row r="1" spans="1:12" s="6" customFormat="1" ht="46.5" customHeight="1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82</v>
      </c>
      <c r="B2" s="2">
        <v>0.57999999999999996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1.37</v>
      </c>
      <c r="H2" s="20">
        <v>2</v>
      </c>
      <c r="I2" s="20">
        <v>0.96</v>
      </c>
      <c r="J2" s="20">
        <f>3.5/5.5*100</f>
        <v>63.636363636363633</v>
      </c>
      <c r="K2" s="20">
        <v>33.5</v>
      </c>
      <c r="L2" s="2" t="s">
        <v>56</v>
      </c>
    </row>
    <row r="3" spans="1:12">
      <c r="A3" s="2" t="s">
        <v>57</v>
      </c>
      <c r="B3" s="2">
        <v>0.61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1.39</v>
      </c>
      <c r="H3" s="2">
        <v>2</v>
      </c>
      <c r="I3" s="2">
        <v>1</v>
      </c>
      <c r="J3" s="2">
        <v>63.64</v>
      </c>
      <c r="K3" s="2">
        <v>34.880000000000003</v>
      </c>
      <c r="L3" s="2"/>
    </row>
    <row r="4" spans="1:12">
      <c r="A4" s="16" t="s">
        <v>58</v>
      </c>
      <c r="B4" s="16">
        <v>0.68</v>
      </c>
      <c r="C4" s="16" t="s">
        <v>55</v>
      </c>
      <c r="D4" s="16" t="s">
        <v>55</v>
      </c>
      <c r="E4" s="16" t="s">
        <v>55</v>
      </c>
      <c r="F4" s="16" t="s">
        <v>55</v>
      </c>
      <c r="G4" s="16">
        <v>1.46</v>
      </c>
      <c r="H4" s="16">
        <v>2</v>
      </c>
      <c r="I4" s="16">
        <v>1</v>
      </c>
      <c r="J4" s="32">
        <f>(5.5-2)/5.5</f>
        <v>0.63636363636363635</v>
      </c>
      <c r="K4" s="33">
        <v>0.3488</v>
      </c>
      <c r="L4" s="2" t="s">
        <v>59</v>
      </c>
    </row>
    <row r="5" spans="1:12">
      <c r="A5" s="2" t="s">
        <v>60</v>
      </c>
      <c r="B5" s="2">
        <v>0.61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1.39</v>
      </c>
      <c r="H5" s="2">
        <v>2</v>
      </c>
      <c r="I5" s="2">
        <v>1</v>
      </c>
      <c r="J5" s="18">
        <v>0.63639999999999997</v>
      </c>
      <c r="K5" s="18">
        <v>0.3488</v>
      </c>
    </row>
    <row r="6" spans="1:12">
      <c r="A6" s="2" t="s">
        <v>62</v>
      </c>
      <c r="B6" s="2">
        <v>0.56999999999999995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1.37</v>
      </c>
      <c r="H6" s="2">
        <v>2</v>
      </c>
      <c r="I6" s="2">
        <v>0.95</v>
      </c>
      <c r="J6" s="34">
        <v>0.63636363636363602</v>
      </c>
      <c r="K6" s="34">
        <v>0.34883720930232598</v>
      </c>
      <c r="L6" s="2" t="s">
        <v>59</v>
      </c>
    </row>
    <row r="7" spans="1:12" s="2" customFormat="1">
      <c r="A7" s="2" t="s">
        <v>63</v>
      </c>
      <c r="B7" s="17">
        <v>0.60709999999999997</v>
      </c>
      <c r="C7" s="2" t="s">
        <v>55</v>
      </c>
      <c r="D7" s="2" t="s">
        <v>55</v>
      </c>
      <c r="E7" s="2" t="s">
        <v>55</v>
      </c>
      <c r="F7" s="2" t="s">
        <v>55</v>
      </c>
      <c r="G7" s="17">
        <v>1.3929</v>
      </c>
      <c r="H7" s="2">
        <v>2</v>
      </c>
      <c r="I7" s="2">
        <v>1</v>
      </c>
      <c r="J7" s="18">
        <v>0.63639999999999997</v>
      </c>
      <c r="K7" s="18">
        <v>0.3488</v>
      </c>
      <c r="L7" s="2" t="s">
        <v>59</v>
      </c>
    </row>
    <row r="8" spans="1:12">
      <c r="A8" s="2" t="s">
        <v>64</v>
      </c>
      <c r="B8" s="2">
        <v>0.68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1.39</v>
      </c>
      <c r="H8" s="30">
        <v>1</v>
      </c>
      <c r="I8" s="2">
        <v>0.96</v>
      </c>
      <c r="J8" s="20">
        <f t="shared" ref="J8:J9" si="0">(5.5-H8)/5.5*100</f>
        <v>81.818181818181827</v>
      </c>
      <c r="K8" s="20">
        <f t="shared" ref="K8:K9" si="1">((3/4*4.5+2)-(3/4*H8+2))/(3/4*4.5+2)*100</f>
        <v>48.837209302325576</v>
      </c>
      <c r="L8" s="2" t="s">
        <v>59</v>
      </c>
    </row>
    <row r="9" spans="1:12">
      <c r="A9" s="2" t="s">
        <v>65</v>
      </c>
      <c r="B9" s="2">
        <v>0.71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1.49</v>
      </c>
      <c r="H9" s="2">
        <v>1.25</v>
      </c>
      <c r="I9" s="2">
        <v>1</v>
      </c>
      <c r="J9" s="20">
        <f t="shared" si="0"/>
        <v>77.272727272727266</v>
      </c>
      <c r="K9" s="20">
        <f t="shared" si="1"/>
        <v>45.348837209302324</v>
      </c>
      <c r="L9" s="2" t="s">
        <v>56</v>
      </c>
    </row>
    <row r="10" spans="1:12" s="2" customFormat="1">
      <c r="A10" s="2" t="s">
        <v>66</v>
      </c>
      <c r="B10" s="2">
        <v>0.61</v>
      </c>
      <c r="C10" s="2" t="s">
        <v>55</v>
      </c>
      <c r="D10" s="2" t="s">
        <v>55</v>
      </c>
      <c r="E10" s="2" t="s">
        <v>55</v>
      </c>
      <c r="F10" s="2" t="s">
        <v>55</v>
      </c>
      <c r="G10" s="2">
        <v>1.39</v>
      </c>
      <c r="H10" s="2">
        <v>2</v>
      </c>
      <c r="I10" s="2">
        <v>1</v>
      </c>
      <c r="J10" s="18">
        <v>0.63639999999999997</v>
      </c>
      <c r="K10" s="18">
        <v>0.3488</v>
      </c>
      <c r="L10" s="2" t="s">
        <v>59</v>
      </c>
    </row>
    <row r="11" spans="1:12">
      <c r="A11" s="5" t="s">
        <v>67</v>
      </c>
      <c r="B11" s="31">
        <v>0.61</v>
      </c>
      <c r="C11" s="2" t="s">
        <v>55</v>
      </c>
      <c r="D11" s="2" t="s">
        <v>55</v>
      </c>
      <c r="E11" s="2" t="s">
        <v>55</v>
      </c>
      <c r="F11" s="2" t="s">
        <v>55</v>
      </c>
      <c r="G11" s="31">
        <v>1.393</v>
      </c>
      <c r="H11" s="31">
        <v>2</v>
      </c>
      <c r="I11" s="31">
        <v>1</v>
      </c>
      <c r="J11" s="31">
        <v>63.6</v>
      </c>
      <c r="K11" s="31">
        <v>34.9</v>
      </c>
      <c r="L11" s="36" t="s">
        <v>68</v>
      </c>
    </row>
    <row r="12" spans="1:12">
      <c r="A12" s="40" t="s">
        <v>69</v>
      </c>
      <c r="B12" s="40">
        <v>0.68</v>
      </c>
      <c r="C12" s="2" t="s">
        <v>55</v>
      </c>
      <c r="D12" s="2" t="s">
        <v>55</v>
      </c>
      <c r="E12" s="2" t="s">
        <v>55</v>
      </c>
      <c r="F12" s="2" t="s">
        <v>55</v>
      </c>
      <c r="G12" s="40">
        <v>1.46</v>
      </c>
      <c r="H12" s="40">
        <v>2</v>
      </c>
      <c r="I12" s="40">
        <v>0.96</v>
      </c>
      <c r="J12" s="2">
        <v>63.64</v>
      </c>
      <c r="K12" s="2">
        <v>34.880000000000003</v>
      </c>
    </row>
    <row r="13" spans="1:12" s="16" customFormat="1">
      <c r="A13" s="16" t="s">
        <v>70</v>
      </c>
      <c r="B13" s="16">
        <v>0.67859999999999998</v>
      </c>
      <c r="C13" s="16" t="s">
        <v>71</v>
      </c>
      <c r="D13" s="16" t="s">
        <v>71</v>
      </c>
      <c r="E13" s="16" t="s">
        <v>71</v>
      </c>
      <c r="F13" s="16" t="s">
        <v>71</v>
      </c>
      <c r="G13" s="16">
        <v>1.4642999999999999</v>
      </c>
      <c r="H13" s="16">
        <v>1</v>
      </c>
      <c r="I13" s="16">
        <v>0.89290000000000003</v>
      </c>
      <c r="J13" s="16">
        <v>81.8</v>
      </c>
      <c r="K13" s="16">
        <v>48.84</v>
      </c>
      <c r="L13" s="16" t="s">
        <v>83</v>
      </c>
    </row>
    <row r="14" spans="1:12" s="2" customFormat="1">
      <c r="A14" s="5" t="s">
        <v>73</v>
      </c>
      <c r="B14" s="2">
        <v>0.60709999999999997</v>
      </c>
      <c r="C14" s="2" t="s">
        <v>71</v>
      </c>
      <c r="D14" s="2" t="s">
        <v>71</v>
      </c>
      <c r="E14" s="2" t="s">
        <v>71</v>
      </c>
      <c r="F14" s="2" t="s">
        <v>71</v>
      </c>
      <c r="G14" s="2">
        <v>1.3929</v>
      </c>
      <c r="H14" s="2">
        <v>2</v>
      </c>
      <c r="I14" s="2">
        <v>1</v>
      </c>
      <c r="J14" s="31">
        <v>63.64</v>
      </c>
      <c r="K14" s="2">
        <v>34.880000000000003</v>
      </c>
      <c r="L14" s="2" t="s">
        <v>83</v>
      </c>
    </row>
    <row r="15" spans="1:12">
      <c r="A15" s="2" t="s">
        <v>74</v>
      </c>
      <c r="B15" s="2">
        <v>0.61</v>
      </c>
      <c r="C15" s="2" t="s">
        <v>55</v>
      </c>
      <c r="D15" s="2" t="s">
        <v>55</v>
      </c>
      <c r="E15" s="2" t="s">
        <v>55</v>
      </c>
      <c r="F15" s="2" t="s">
        <v>55</v>
      </c>
      <c r="G15" s="2">
        <v>1.39</v>
      </c>
      <c r="H15" s="2">
        <v>2</v>
      </c>
      <c r="I15" s="2">
        <v>1</v>
      </c>
      <c r="J15" s="20">
        <f t="shared" ref="J15" si="2">(5.5-H15)/5.5*100</f>
        <v>63.636363636363633</v>
      </c>
      <c r="K15" s="20">
        <f t="shared" ref="K15" si="3">((3/4*4.5+2)-(3/4*H15+2))/(3/4*4.5+2)*100</f>
        <v>34.883720930232556</v>
      </c>
      <c r="L15" s="2" t="s">
        <v>59</v>
      </c>
    </row>
    <row r="16" spans="1:12">
      <c r="A16" s="5" t="s">
        <v>75</v>
      </c>
      <c r="B16" s="2">
        <v>0.61</v>
      </c>
      <c r="C16" s="2" t="s">
        <v>55</v>
      </c>
      <c r="D16" s="2" t="s">
        <v>55</v>
      </c>
      <c r="E16" s="2" t="s">
        <v>55</v>
      </c>
      <c r="F16" s="2" t="s">
        <v>55</v>
      </c>
      <c r="G16" s="2">
        <v>1.39</v>
      </c>
      <c r="H16" s="2">
        <v>2</v>
      </c>
      <c r="I16" s="2">
        <v>0.96</v>
      </c>
      <c r="J16" s="35">
        <f>(5.5-2)/5.5</f>
        <v>0.63636363636363635</v>
      </c>
      <c r="K16" s="18">
        <v>0.3488</v>
      </c>
      <c r="L16" s="2" t="s">
        <v>59</v>
      </c>
    </row>
  </sheetData>
  <phoneticPr fontId="15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85" zoomScaleNormal="85" workbookViewId="0">
      <selection activeCell="D21" sqref="D21"/>
    </sheetView>
  </sheetViews>
  <sheetFormatPr defaultColWidth="9" defaultRowHeight="18.75"/>
  <cols>
    <col min="1" max="1" width="18.5" customWidth="1"/>
    <col min="2" max="2" width="20.25" customWidth="1"/>
    <col min="3" max="3" width="25.75" customWidth="1"/>
    <col min="4" max="4" width="30.5" customWidth="1"/>
    <col min="5" max="5" width="14.5" customWidth="1"/>
    <col min="6" max="6" width="22.5" customWidth="1"/>
    <col min="7" max="7" width="18.75" customWidth="1"/>
    <col min="8" max="8" width="24.25" customWidth="1"/>
    <col min="9" max="9" width="22.5" customWidth="1"/>
    <col min="10" max="10" width="16.75" customWidth="1"/>
    <col min="11" max="11" width="19.5" customWidth="1"/>
    <col min="12" max="12" width="23" customWidth="1"/>
  </cols>
  <sheetData>
    <row r="1" spans="1:12" s="6" customFormat="1" ht="46.5" customHeight="1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82</v>
      </c>
      <c r="B2" s="2">
        <v>0.57999999999999996</v>
      </c>
      <c r="C2" s="2" t="s">
        <v>55</v>
      </c>
      <c r="D2" s="2" t="s">
        <v>55</v>
      </c>
      <c r="E2" s="2" t="s">
        <v>55</v>
      </c>
      <c r="F2" s="2" t="s">
        <v>55</v>
      </c>
      <c r="G2" s="37">
        <v>1.26</v>
      </c>
      <c r="H2" s="38">
        <v>2</v>
      </c>
      <c r="I2" s="38">
        <v>0.96</v>
      </c>
      <c r="J2" s="38">
        <f>3.5/5.5*100</f>
        <v>63.636363636363633</v>
      </c>
      <c r="K2" s="38">
        <v>33.5</v>
      </c>
      <c r="L2" s="2" t="s">
        <v>56</v>
      </c>
    </row>
    <row r="3" spans="1:12">
      <c r="A3" s="2" t="s">
        <v>57</v>
      </c>
      <c r="B3" s="2">
        <v>0.61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1.29</v>
      </c>
      <c r="H3" s="2">
        <v>2</v>
      </c>
      <c r="I3" s="2">
        <v>1</v>
      </c>
      <c r="J3" s="2">
        <v>63.64</v>
      </c>
      <c r="K3" s="2">
        <v>34.880000000000003</v>
      </c>
      <c r="L3" s="2"/>
    </row>
    <row r="4" spans="1:12">
      <c r="A4" s="16" t="s">
        <v>58</v>
      </c>
      <c r="B4" s="16">
        <v>0.68</v>
      </c>
      <c r="C4" s="16" t="s">
        <v>55</v>
      </c>
      <c r="D4" s="16" t="s">
        <v>55</v>
      </c>
      <c r="E4" s="16" t="s">
        <v>55</v>
      </c>
      <c r="F4" s="16" t="s">
        <v>55</v>
      </c>
      <c r="G4" s="16">
        <v>1.36</v>
      </c>
      <c r="H4" s="16">
        <v>2</v>
      </c>
      <c r="I4" s="16">
        <v>1</v>
      </c>
      <c r="J4" s="32">
        <f>(5.5-2)/5.5</f>
        <v>0.63636363636363635</v>
      </c>
      <c r="K4" s="33">
        <v>0.3488</v>
      </c>
      <c r="L4" s="2" t="s">
        <v>59</v>
      </c>
    </row>
    <row r="5" spans="1:12">
      <c r="A5" s="2" t="s">
        <v>60</v>
      </c>
      <c r="B5" s="2">
        <v>0.61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1.29</v>
      </c>
      <c r="H5" s="2">
        <v>2</v>
      </c>
      <c r="I5" s="2">
        <v>1</v>
      </c>
      <c r="J5" s="18">
        <v>0.63639999999999997</v>
      </c>
      <c r="K5" s="18">
        <v>0.3488</v>
      </c>
    </row>
    <row r="6" spans="1:12">
      <c r="A6" s="2" t="s">
        <v>62</v>
      </c>
      <c r="B6" s="2">
        <v>0.56999999999999995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1.26</v>
      </c>
      <c r="H6" s="2">
        <v>2.5</v>
      </c>
      <c r="I6" s="2">
        <v>1</v>
      </c>
      <c r="J6" s="34">
        <v>0.54545454545454497</v>
      </c>
      <c r="K6" s="34">
        <v>0.27906976744186002</v>
      </c>
      <c r="L6" s="2" t="s">
        <v>59</v>
      </c>
    </row>
    <row r="7" spans="1:12" s="2" customFormat="1">
      <c r="A7" s="2" t="s">
        <v>63</v>
      </c>
      <c r="B7" s="17">
        <v>0.60709999999999997</v>
      </c>
      <c r="C7" s="2" t="s">
        <v>55</v>
      </c>
      <c r="D7" s="2" t="s">
        <v>55</v>
      </c>
      <c r="E7" s="2" t="s">
        <v>55</v>
      </c>
      <c r="F7" s="2" t="s">
        <v>55</v>
      </c>
      <c r="G7" s="17">
        <v>1.3929</v>
      </c>
      <c r="H7" s="2">
        <v>2</v>
      </c>
      <c r="I7" s="2">
        <v>1</v>
      </c>
      <c r="J7" s="18">
        <v>0.63639999999999997</v>
      </c>
      <c r="K7" s="18">
        <v>0.3488</v>
      </c>
      <c r="L7" s="2" t="s">
        <v>59</v>
      </c>
    </row>
    <row r="8" spans="1:12">
      <c r="A8" s="2" t="s">
        <v>64</v>
      </c>
      <c r="B8" s="2">
        <v>0.68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1.36</v>
      </c>
      <c r="H8" s="30">
        <v>2</v>
      </c>
      <c r="I8" s="2">
        <v>1</v>
      </c>
      <c r="J8" s="20">
        <f t="shared" ref="J8" si="0">(5.5-H8)/5.5*100</f>
        <v>63.636363636363633</v>
      </c>
      <c r="K8" s="20">
        <f t="shared" ref="K8" si="1">((3/4*4.5+2)-(3/4*H8+2))/(3/4*4.5+2)*100</f>
        <v>34.883720930232556</v>
      </c>
      <c r="L8" s="2" t="s">
        <v>59</v>
      </c>
    </row>
    <row r="9" spans="1:12">
      <c r="A9" s="2" t="s">
        <v>65</v>
      </c>
      <c r="B9" s="2">
        <v>0.71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1.49</v>
      </c>
      <c r="H9" s="2">
        <v>1.25</v>
      </c>
      <c r="I9" s="2">
        <v>1</v>
      </c>
      <c r="J9" s="20">
        <f t="shared" ref="J9" si="2">(5.5-H9)/5.5*100</f>
        <v>77.272727272727266</v>
      </c>
      <c r="K9" s="20">
        <f t="shared" ref="K9" si="3">((3/4*4.5+2)-(3/4*H9+2))/(3/4*4.5+2)*100</f>
        <v>45.348837209302324</v>
      </c>
      <c r="L9" s="2" t="s">
        <v>56</v>
      </c>
    </row>
    <row r="10" spans="1:12" s="2" customFormat="1">
      <c r="A10" s="2" t="s">
        <v>66</v>
      </c>
      <c r="B10" s="2">
        <v>0.61</v>
      </c>
      <c r="C10" s="2" t="s">
        <v>55</v>
      </c>
      <c r="D10" s="2" t="s">
        <v>55</v>
      </c>
      <c r="E10" s="2" t="s">
        <v>55</v>
      </c>
      <c r="F10" s="2" t="s">
        <v>55</v>
      </c>
      <c r="G10" s="2">
        <v>1.29</v>
      </c>
      <c r="H10" s="2">
        <v>2</v>
      </c>
      <c r="I10" s="2">
        <v>1</v>
      </c>
      <c r="J10" s="18">
        <v>0.63639999999999997</v>
      </c>
      <c r="K10" s="18">
        <v>0.3488</v>
      </c>
      <c r="L10" s="2" t="s">
        <v>59</v>
      </c>
    </row>
    <row r="11" spans="1:12" s="21" customFormat="1">
      <c r="A11" s="21" t="s">
        <v>80</v>
      </c>
      <c r="B11" s="21">
        <v>0.61</v>
      </c>
      <c r="C11" s="21" t="s">
        <v>55</v>
      </c>
      <c r="D11" s="21" t="s">
        <v>55</v>
      </c>
      <c r="E11" s="21" t="s">
        <v>55</v>
      </c>
      <c r="F11" s="21" t="s">
        <v>55</v>
      </c>
      <c r="G11" s="21">
        <v>1.39</v>
      </c>
      <c r="H11" s="21">
        <v>2</v>
      </c>
      <c r="I11" s="21">
        <v>1</v>
      </c>
      <c r="J11" s="25">
        <v>0.63639999999999997</v>
      </c>
      <c r="K11" s="25">
        <v>0.3488</v>
      </c>
      <c r="L11" s="21" t="s">
        <v>56</v>
      </c>
    </row>
    <row r="12" spans="1:12">
      <c r="A12" s="5" t="s">
        <v>67</v>
      </c>
      <c r="B12" s="31">
        <v>0.61</v>
      </c>
      <c r="C12" s="2" t="s">
        <v>55</v>
      </c>
      <c r="D12" s="2" t="s">
        <v>55</v>
      </c>
      <c r="E12" s="2" t="s">
        <v>55</v>
      </c>
      <c r="F12" s="2" t="s">
        <v>55</v>
      </c>
      <c r="G12" s="31">
        <v>1.393</v>
      </c>
      <c r="H12" s="31">
        <v>2</v>
      </c>
      <c r="I12" s="31">
        <v>1</v>
      </c>
      <c r="J12" s="31">
        <v>63.6</v>
      </c>
      <c r="K12" s="31">
        <v>34.9</v>
      </c>
      <c r="L12" s="36" t="s">
        <v>68</v>
      </c>
    </row>
    <row r="13" spans="1:12">
      <c r="A13" s="2" t="s">
        <v>69</v>
      </c>
      <c r="B13" s="2">
        <v>0.68</v>
      </c>
      <c r="C13" s="2" t="s">
        <v>55</v>
      </c>
      <c r="D13" s="2" t="s">
        <v>55</v>
      </c>
      <c r="E13" s="2" t="s">
        <v>55</v>
      </c>
      <c r="F13" s="2" t="s">
        <v>55</v>
      </c>
      <c r="G13" s="2">
        <v>1.32</v>
      </c>
      <c r="H13" s="39">
        <v>2</v>
      </c>
      <c r="I13" s="2">
        <v>0.96</v>
      </c>
      <c r="J13" s="2">
        <v>63.64</v>
      </c>
      <c r="K13" s="2">
        <v>34.880000000000003</v>
      </c>
    </row>
    <row r="14" spans="1:12" s="16" customFormat="1">
      <c r="A14" s="16" t="s">
        <v>70</v>
      </c>
      <c r="B14" s="16">
        <v>0.67859999999999998</v>
      </c>
      <c r="C14" s="16" t="s">
        <v>71</v>
      </c>
      <c r="D14" s="16" t="s">
        <v>71</v>
      </c>
      <c r="E14" s="16" t="s">
        <v>71</v>
      </c>
      <c r="F14" s="16" t="s">
        <v>71</v>
      </c>
      <c r="G14" s="16">
        <v>1.3571</v>
      </c>
      <c r="H14" s="16">
        <v>1</v>
      </c>
      <c r="I14" s="16">
        <v>0.89290000000000003</v>
      </c>
      <c r="J14" s="16">
        <v>81.8</v>
      </c>
      <c r="K14" s="16">
        <v>48.84</v>
      </c>
      <c r="L14" s="16" t="s">
        <v>83</v>
      </c>
    </row>
    <row r="15" spans="1:12" s="2" customFormat="1">
      <c r="A15" s="5" t="s">
        <v>73</v>
      </c>
      <c r="B15" s="2">
        <v>0.60709999999999997</v>
      </c>
      <c r="C15" s="2" t="s">
        <v>71</v>
      </c>
      <c r="D15" s="2" t="s">
        <v>71</v>
      </c>
      <c r="E15" s="2" t="s">
        <v>71</v>
      </c>
      <c r="F15" s="2" t="s">
        <v>71</v>
      </c>
      <c r="G15" s="2">
        <v>1.2857000000000001</v>
      </c>
      <c r="H15" s="2">
        <v>2</v>
      </c>
      <c r="I15" s="2">
        <v>1</v>
      </c>
      <c r="J15" s="2">
        <v>63.64</v>
      </c>
      <c r="K15" s="2">
        <v>34.880000000000003</v>
      </c>
      <c r="L15" s="2" t="s">
        <v>83</v>
      </c>
    </row>
    <row r="16" spans="1:12">
      <c r="A16" s="2" t="s">
        <v>74</v>
      </c>
      <c r="B16" s="2">
        <v>0.61</v>
      </c>
      <c r="C16" s="2" t="s">
        <v>55</v>
      </c>
      <c r="D16" s="2" t="s">
        <v>55</v>
      </c>
      <c r="E16" s="2" t="s">
        <v>55</v>
      </c>
      <c r="F16" s="2" t="s">
        <v>55</v>
      </c>
      <c r="G16" s="2">
        <v>1.29</v>
      </c>
      <c r="H16" s="2">
        <v>2</v>
      </c>
      <c r="I16" s="2">
        <v>1</v>
      </c>
      <c r="J16" s="20">
        <f t="shared" ref="J16" si="4">(5.5-H16)/5.5*100</f>
        <v>63.636363636363633</v>
      </c>
      <c r="K16" s="20">
        <f t="shared" ref="K16" si="5">((3/4*4.5+2)-(3/4*H16+2))/(3/4*4.5+2)*100</f>
        <v>34.883720930232556</v>
      </c>
      <c r="L16" s="2" t="s">
        <v>59</v>
      </c>
    </row>
    <row r="17" spans="1:12">
      <c r="A17" s="5" t="s">
        <v>75</v>
      </c>
      <c r="B17" s="2">
        <v>0.61</v>
      </c>
      <c r="C17" s="2" t="s">
        <v>55</v>
      </c>
      <c r="D17" s="2" t="s">
        <v>55</v>
      </c>
      <c r="E17" s="2" t="s">
        <v>55</v>
      </c>
      <c r="F17" s="2" t="s">
        <v>55</v>
      </c>
      <c r="G17" s="2">
        <v>1.29</v>
      </c>
      <c r="H17" s="2">
        <v>2</v>
      </c>
      <c r="I17" s="2">
        <v>0.96</v>
      </c>
      <c r="J17" s="35">
        <f>(5.5-2)/5.5</f>
        <v>0.63636363636363635</v>
      </c>
      <c r="K17" s="18">
        <v>0.3488</v>
      </c>
      <c r="L17" s="2" t="s">
        <v>59</v>
      </c>
    </row>
    <row r="18" spans="1:12" s="22" customFormat="1">
      <c r="A18" s="22" t="s">
        <v>81</v>
      </c>
      <c r="B18" s="22">
        <v>0.61</v>
      </c>
      <c r="C18" s="22" t="s">
        <v>55</v>
      </c>
      <c r="D18" s="22" t="s">
        <v>55</v>
      </c>
      <c r="E18" s="22" t="s">
        <v>55</v>
      </c>
      <c r="F18" s="22" t="s">
        <v>55</v>
      </c>
      <c r="G18" s="22">
        <v>1.29</v>
      </c>
      <c r="H18" s="22">
        <v>2</v>
      </c>
      <c r="I18" s="22">
        <v>1</v>
      </c>
      <c r="J18" s="27">
        <v>0.63639999999999997</v>
      </c>
      <c r="K18" s="27">
        <v>0.3488</v>
      </c>
      <c r="L18" s="22" t="s">
        <v>56</v>
      </c>
    </row>
  </sheetData>
  <phoneticPr fontId="15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85" zoomScaleNormal="85" workbookViewId="0">
      <selection activeCell="A15" sqref="A15"/>
    </sheetView>
  </sheetViews>
  <sheetFormatPr defaultColWidth="9" defaultRowHeight="18.75"/>
  <cols>
    <col min="1" max="1" width="18.5" customWidth="1"/>
    <col min="2" max="2" width="20.25" customWidth="1"/>
    <col min="3" max="3" width="25.75" customWidth="1"/>
    <col min="4" max="4" width="30.5" customWidth="1"/>
    <col min="5" max="5" width="14.5" customWidth="1"/>
    <col min="6" max="6" width="22.5" customWidth="1"/>
    <col min="7" max="7" width="18.75" customWidth="1"/>
    <col min="8" max="8" width="24.25" customWidth="1"/>
    <col min="9" max="9" width="22.5" customWidth="1"/>
    <col min="10" max="10" width="16.75" customWidth="1"/>
    <col min="11" max="11" width="19.5" customWidth="1"/>
    <col min="12" max="12" width="23" customWidth="1"/>
  </cols>
  <sheetData>
    <row r="1" spans="1:12" s="6" customFormat="1" ht="46.5" customHeight="1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54</v>
      </c>
      <c r="B2" s="2">
        <v>0.72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1.51</v>
      </c>
      <c r="H2" s="2" t="s">
        <v>84</v>
      </c>
      <c r="I2" s="2" t="s">
        <v>55</v>
      </c>
      <c r="J2" s="2" t="s">
        <v>55</v>
      </c>
      <c r="K2" s="2" t="s">
        <v>55</v>
      </c>
      <c r="L2" s="2" t="s">
        <v>56</v>
      </c>
    </row>
    <row r="3" spans="1:12">
      <c r="A3" s="2" t="s">
        <v>57</v>
      </c>
      <c r="B3" s="2">
        <v>0.75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1.54</v>
      </c>
      <c r="H3" s="2" t="s">
        <v>84</v>
      </c>
      <c r="I3" s="2" t="s">
        <v>55</v>
      </c>
      <c r="J3" s="2" t="s">
        <v>55</v>
      </c>
      <c r="K3" s="2" t="s">
        <v>55</v>
      </c>
      <c r="L3" s="2"/>
    </row>
    <row r="4" spans="1:12">
      <c r="A4" s="16" t="s">
        <v>58</v>
      </c>
      <c r="B4" s="16">
        <v>0.82</v>
      </c>
      <c r="C4" s="16" t="s">
        <v>55</v>
      </c>
      <c r="D4" s="16" t="s">
        <v>55</v>
      </c>
      <c r="E4" s="16" t="s">
        <v>55</v>
      </c>
      <c r="F4" s="16" t="s">
        <v>55</v>
      </c>
      <c r="G4" s="16">
        <v>1.61</v>
      </c>
      <c r="H4" s="16" t="s">
        <v>84</v>
      </c>
      <c r="I4" s="16" t="s">
        <v>55</v>
      </c>
      <c r="J4" s="16" t="s">
        <v>55</v>
      </c>
      <c r="K4" s="16" t="s">
        <v>55</v>
      </c>
      <c r="L4" s="2" t="s">
        <v>56</v>
      </c>
    </row>
    <row r="5" spans="1:12">
      <c r="A5" s="2" t="s">
        <v>60</v>
      </c>
      <c r="B5" s="2">
        <v>0.75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1.54</v>
      </c>
      <c r="H5" s="2" t="s">
        <v>84</v>
      </c>
      <c r="I5" s="2" t="s">
        <v>55</v>
      </c>
      <c r="J5" s="2" t="s">
        <v>55</v>
      </c>
      <c r="K5" s="2" t="s">
        <v>55</v>
      </c>
    </row>
    <row r="6" spans="1:12">
      <c r="A6" s="2" t="s">
        <v>62</v>
      </c>
      <c r="B6" s="2">
        <v>0.71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1.51</v>
      </c>
      <c r="H6" s="2" t="s">
        <v>84</v>
      </c>
      <c r="I6" s="2" t="s">
        <v>55</v>
      </c>
      <c r="J6" s="2" t="s">
        <v>55</v>
      </c>
      <c r="K6" s="2" t="s">
        <v>55</v>
      </c>
    </row>
    <row r="7" spans="1:12" s="2" customFormat="1">
      <c r="A7" s="2" t="s">
        <v>63</v>
      </c>
      <c r="B7" s="17">
        <v>0.75</v>
      </c>
      <c r="C7" s="2" t="s">
        <v>55</v>
      </c>
      <c r="D7" s="2" t="s">
        <v>55</v>
      </c>
      <c r="E7" s="2" t="s">
        <v>55</v>
      </c>
      <c r="F7" s="2" t="s">
        <v>55</v>
      </c>
      <c r="G7" s="17">
        <v>1.5</v>
      </c>
      <c r="H7" s="2" t="s">
        <v>55</v>
      </c>
      <c r="I7" s="2" t="s">
        <v>55</v>
      </c>
      <c r="J7" s="2" t="s">
        <v>55</v>
      </c>
      <c r="K7" s="2" t="s">
        <v>55</v>
      </c>
    </row>
    <row r="8" spans="1:12">
      <c r="A8" s="2" t="s">
        <v>64</v>
      </c>
      <c r="B8" s="2">
        <v>0.75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1.54</v>
      </c>
      <c r="H8" s="2" t="s">
        <v>55</v>
      </c>
      <c r="I8" s="2" t="s">
        <v>55</v>
      </c>
      <c r="J8" s="2" t="s">
        <v>55</v>
      </c>
      <c r="K8" s="2" t="s">
        <v>55</v>
      </c>
    </row>
    <row r="9" spans="1:12">
      <c r="A9" s="2" t="s">
        <v>65</v>
      </c>
      <c r="B9" s="2">
        <v>0.85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1.81</v>
      </c>
      <c r="H9" s="2" t="s">
        <v>55</v>
      </c>
      <c r="I9" s="2" t="s">
        <v>55</v>
      </c>
      <c r="J9" s="2" t="s">
        <v>55</v>
      </c>
      <c r="K9" s="2" t="s">
        <v>55</v>
      </c>
      <c r="L9" s="2" t="s">
        <v>56</v>
      </c>
    </row>
    <row r="10" spans="1:12" s="2" customFormat="1">
      <c r="A10" s="2" t="s">
        <v>66</v>
      </c>
      <c r="B10" s="2">
        <v>0.75</v>
      </c>
      <c r="C10" s="2" t="s">
        <v>55</v>
      </c>
      <c r="D10" s="2" t="s">
        <v>55</v>
      </c>
      <c r="E10" s="2" t="s">
        <v>55</v>
      </c>
      <c r="F10" s="2" t="s">
        <v>55</v>
      </c>
      <c r="G10" s="2">
        <v>1.54</v>
      </c>
      <c r="H10" s="2" t="s">
        <v>84</v>
      </c>
      <c r="I10" s="2" t="s">
        <v>55</v>
      </c>
      <c r="J10" s="2" t="s">
        <v>55</v>
      </c>
      <c r="K10" s="2" t="s">
        <v>55</v>
      </c>
      <c r="L10" s="2" t="s">
        <v>56</v>
      </c>
    </row>
    <row r="11" spans="1:12">
      <c r="A11" s="5" t="s">
        <v>67</v>
      </c>
      <c r="B11" s="31">
        <v>0.75</v>
      </c>
      <c r="C11" s="2" t="s">
        <v>55</v>
      </c>
      <c r="D11" s="2" t="s">
        <v>55</v>
      </c>
      <c r="E11" s="2" t="s">
        <v>55</v>
      </c>
      <c r="F11" s="2" t="s">
        <v>55</v>
      </c>
      <c r="G11" s="31">
        <v>1.5</v>
      </c>
      <c r="H11" s="2" t="s">
        <v>85</v>
      </c>
      <c r="I11" s="2" t="s">
        <v>55</v>
      </c>
      <c r="J11" s="2" t="s">
        <v>55</v>
      </c>
      <c r="K11" s="2" t="s">
        <v>55</v>
      </c>
      <c r="L11" s="36" t="s">
        <v>68</v>
      </c>
    </row>
    <row r="12" spans="1:12">
      <c r="A12" s="2" t="s">
        <v>69</v>
      </c>
      <c r="B12" s="2">
        <v>0.82</v>
      </c>
      <c r="C12" s="2" t="s">
        <v>55</v>
      </c>
      <c r="D12" s="2" t="s">
        <v>55</v>
      </c>
      <c r="E12" s="2" t="s">
        <v>55</v>
      </c>
      <c r="F12" s="2" t="s">
        <v>55</v>
      </c>
      <c r="G12" s="2">
        <v>1.75</v>
      </c>
      <c r="H12" s="2" t="s">
        <v>84</v>
      </c>
      <c r="I12" s="2" t="s">
        <v>55</v>
      </c>
      <c r="J12" s="2" t="s">
        <v>55</v>
      </c>
      <c r="K12" s="2" t="s">
        <v>55</v>
      </c>
    </row>
    <row r="13" spans="1:12" s="16" customFormat="1">
      <c r="A13" s="16" t="s">
        <v>70</v>
      </c>
      <c r="B13" s="16">
        <v>0.82140000000000002</v>
      </c>
      <c r="C13" s="16" t="s">
        <v>71</v>
      </c>
      <c r="D13" s="16" t="s">
        <v>71</v>
      </c>
      <c r="E13" s="16" t="s">
        <v>71</v>
      </c>
      <c r="F13" s="16" t="s">
        <v>71</v>
      </c>
      <c r="G13" s="16">
        <v>1.6071</v>
      </c>
      <c r="H13" s="16" t="s">
        <v>84</v>
      </c>
      <c r="I13" s="16" t="s">
        <v>71</v>
      </c>
      <c r="J13" s="16" t="s">
        <v>71</v>
      </c>
      <c r="K13" s="16" t="s">
        <v>71</v>
      </c>
      <c r="L13" s="16" t="s">
        <v>83</v>
      </c>
    </row>
    <row r="14" spans="1:12" s="2" customFormat="1">
      <c r="A14" s="5" t="s">
        <v>73</v>
      </c>
      <c r="B14" s="2">
        <v>0.75</v>
      </c>
      <c r="C14" s="2" t="s">
        <v>71</v>
      </c>
      <c r="D14" s="2" t="s">
        <v>71</v>
      </c>
      <c r="E14" s="2" t="s">
        <v>71</v>
      </c>
      <c r="F14" s="2" t="s">
        <v>71</v>
      </c>
      <c r="G14" s="2">
        <v>1.5357000000000001</v>
      </c>
      <c r="H14" s="2" t="s">
        <v>84</v>
      </c>
      <c r="I14" s="18" t="s">
        <v>71</v>
      </c>
      <c r="J14" s="18" t="s">
        <v>71</v>
      </c>
      <c r="K14" s="2" t="s">
        <v>71</v>
      </c>
      <c r="L14" s="2" t="s">
        <v>83</v>
      </c>
    </row>
    <row r="15" spans="1:12">
      <c r="A15" s="2" t="s">
        <v>74</v>
      </c>
      <c r="B15" s="2">
        <v>0.75</v>
      </c>
      <c r="C15" s="2" t="s">
        <v>55</v>
      </c>
      <c r="D15" s="2" t="s">
        <v>55</v>
      </c>
      <c r="E15" s="2" t="s">
        <v>55</v>
      </c>
      <c r="F15" s="2" t="s">
        <v>55</v>
      </c>
      <c r="G15" s="2">
        <v>1.54</v>
      </c>
      <c r="H15" s="2" t="s">
        <v>55</v>
      </c>
      <c r="I15" s="2" t="s">
        <v>55</v>
      </c>
      <c r="J15" s="2" t="s">
        <v>55</v>
      </c>
      <c r="K15" s="2" t="s">
        <v>55</v>
      </c>
      <c r="L15" s="2"/>
    </row>
    <row r="16" spans="1:12">
      <c r="A16" s="5" t="s">
        <v>75</v>
      </c>
      <c r="B16" s="2">
        <v>0.75</v>
      </c>
      <c r="C16" s="2" t="s">
        <v>55</v>
      </c>
      <c r="D16" s="2" t="s">
        <v>55</v>
      </c>
      <c r="E16" s="2" t="s">
        <v>55</v>
      </c>
      <c r="F16" s="2" t="s">
        <v>55</v>
      </c>
      <c r="G16" s="2">
        <v>1.54</v>
      </c>
      <c r="H16" s="2" t="s">
        <v>84</v>
      </c>
      <c r="I16" s="2" t="s">
        <v>55</v>
      </c>
      <c r="J16" s="2" t="s">
        <v>55</v>
      </c>
      <c r="K16" s="2" t="s">
        <v>55</v>
      </c>
      <c r="L16" s="2" t="s">
        <v>56</v>
      </c>
    </row>
  </sheetData>
  <phoneticPr fontId="15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85" zoomScaleNormal="85" workbookViewId="0">
      <selection activeCell="F27" sqref="F27"/>
    </sheetView>
  </sheetViews>
  <sheetFormatPr defaultColWidth="9" defaultRowHeight="18.75"/>
  <cols>
    <col min="1" max="1" width="18.5" customWidth="1"/>
    <col min="2" max="2" width="20.25" customWidth="1"/>
    <col min="3" max="3" width="25.75" customWidth="1"/>
    <col min="4" max="4" width="30.5" customWidth="1"/>
    <col min="5" max="5" width="14.5" customWidth="1"/>
    <col min="6" max="6" width="22.5" customWidth="1"/>
    <col min="7" max="7" width="18.75" customWidth="1"/>
    <col min="8" max="8" width="24.25" customWidth="1"/>
    <col min="9" max="9" width="22.5" customWidth="1"/>
    <col min="10" max="10" width="16.75" customWidth="1"/>
    <col min="11" max="11" width="19.5" customWidth="1"/>
    <col min="12" max="12" width="23" customWidth="1"/>
  </cols>
  <sheetData>
    <row r="1" spans="1:12" s="6" customFormat="1" ht="46.5" customHeight="1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82</v>
      </c>
      <c r="B2" s="2">
        <v>0.72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1.51</v>
      </c>
      <c r="H2" s="2" t="s">
        <v>84</v>
      </c>
      <c r="I2" s="2" t="s">
        <v>55</v>
      </c>
      <c r="J2" s="2" t="s">
        <v>55</v>
      </c>
      <c r="K2" s="2" t="s">
        <v>55</v>
      </c>
      <c r="L2" s="2" t="s">
        <v>83</v>
      </c>
    </row>
    <row r="3" spans="1:12">
      <c r="A3" s="2" t="s">
        <v>57</v>
      </c>
      <c r="B3" s="2">
        <v>0.75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1.54</v>
      </c>
      <c r="H3" s="2" t="s">
        <v>84</v>
      </c>
      <c r="I3" s="2" t="s">
        <v>55</v>
      </c>
      <c r="J3" s="2" t="s">
        <v>55</v>
      </c>
      <c r="K3" s="2" t="s">
        <v>55</v>
      </c>
      <c r="L3" s="2"/>
    </row>
    <row r="4" spans="1:12">
      <c r="A4" s="16" t="s">
        <v>58</v>
      </c>
      <c r="B4" s="16">
        <v>0.82</v>
      </c>
      <c r="C4" s="16" t="s">
        <v>55</v>
      </c>
      <c r="D4" s="16" t="s">
        <v>55</v>
      </c>
      <c r="E4" s="16" t="s">
        <v>55</v>
      </c>
      <c r="F4" s="16" t="s">
        <v>55</v>
      </c>
      <c r="G4" s="16">
        <v>1.61</v>
      </c>
      <c r="H4" s="16" t="s">
        <v>84</v>
      </c>
      <c r="I4" s="16" t="s">
        <v>55</v>
      </c>
      <c r="J4" s="16" t="s">
        <v>55</v>
      </c>
      <c r="K4" s="16" t="s">
        <v>55</v>
      </c>
      <c r="L4" s="2" t="s">
        <v>56</v>
      </c>
    </row>
    <row r="5" spans="1:12">
      <c r="A5" s="2" t="s">
        <v>60</v>
      </c>
      <c r="B5" s="2">
        <v>0.75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1.54</v>
      </c>
      <c r="H5" s="2" t="s">
        <v>84</v>
      </c>
      <c r="I5" s="2" t="s">
        <v>55</v>
      </c>
      <c r="J5" s="2" t="s">
        <v>55</v>
      </c>
      <c r="K5" s="2" t="s">
        <v>55</v>
      </c>
    </row>
    <row r="6" spans="1:12">
      <c r="A6" s="2" t="s">
        <v>62</v>
      </c>
      <c r="B6" s="2">
        <v>0.71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1.51</v>
      </c>
      <c r="H6" s="2" t="s">
        <v>84</v>
      </c>
      <c r="I6" s="2" t="s">
        <v>55</v>
      </c>
      <c r="J6" s="2" t="s">
        <v>55</v>
      </c>
      <c r="K6" s="2" t="s">
        <v>55</v>
      </c>
    </row>
    <row r="7" spans="1:12" s="2" customFormat="1">
      <c r="A7" s="2" t="s">
        <v>63</v>
      </c>
      <c r="B7" s="17">
        <v>0.75</v>
      </c>
      <c r="C7" s="2" t="s">
        <v>55</v>
      </c>
      <c r="D7" s="2" t="s">
        <v>55</v>
      </c>
      <c r="E7" s="2" t="s">
        <v>55</v>
      </c>
      <c r="F7" s="2" t="s">
        <v>55</v>
      </c>
      <c r="G7" s="17">
        <v>1.5</v>
      </c>
      <c r="H7" s="2" t="s">
        <v>55</v>
      </c>
      <c r="I7" s="2" t="s">
        <v>55</v>
      </c>
      <c r="J7" s="2" t="s">
        <v>55</v>
      </c>
      <c r="K7" s="2" t="s">
        <v>55</v>
      </c>
    </row>
    <row r="8" spans="1:12">
      <c r="A8" s="2" t="s">
        <v>64</v>
      </c>
      <c r="B8" s="2">
        <v>0.75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1.54</v>
      </c>
      <c r="H8" s="2" t="s">
        <v>55</v>
      </c>
      <c r="I8" s="2" t="s">
        <v>55</v>
      </c>
      <c r="J8" s="2" t="s">
        <v>55</v>
      </c>
      <c r="K8" s="2" t="s">
        <v>55</v>
      </c>
    </row>
    <row r="9" spans="1:12">
      <c r="A9" s="2" t="s">
        <v>65</v>
      </c>
      <c r="B9" s="2">
        <v>0.85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1.81</v>
      </c>
      <c r="H9" s="2" t="s">
        <v>55</v>
      </c>
      <c r="I9" s="2" t="s">
        <v>55</v>
      </c>
      <c r="J9" s="2" t="s">
        <v>55</v>
      </c>
      <c r="K9" s="2" t="s">
        <v>55</v>
      </c>
      <c r="L9" s="2" t="s">
        <v>56</v>
      </c>
    </row>
    <row r="10" spans="1:12">
      <c r="A10" s="2" t="s">
        <v>66</v>
      </c>
      <c r="B10" s="2">
        <v>0.75</v>
      </c>
      <c r="C10" s="2" t="s">
        <v>55</v>
      </c>
      <c r="D10" s="2" t="s">
        <v>55</v>
      </c>
      <c r="E10" s="2" t="s">
        <v>55</v>
      </c>
      <c r="F10" s="2" t="s">
        <v>55</v>
      </c>
      <c r="G10" s="2">
        <v>1.5</v>
      </c>
      <c r="H10" s="2" t="s">
        <v>84</v>
      </c>
      <c r="I10" s="2" t="s">
        <v>55</v>
      </c>
      <c r="J10" s="2" t="s">
        <v>55</v>
      </c>
      <c r="K10" s="2" t="s">
        <v>55</v>
      </c>
      <c r="L10" s="2" t="s">
        <v>56</v>
      </c>
    </row>
    <row r="11" spans="1:12" s="21" customFormat="1">
      <c r="A11" s="21" t="s">
        <v>80</v>
      </c>
      <c r="B11" s="21">
        <v>0.75</v>
      </c>
      <c r="C11" s="21" t="s">
        <v>55</v>
      </c>
      <c r="D11" s="21" t="s">
        <v>55</v>
      </c>
      <c r="E11" s="21" t="s">
        <v>55</v>
      </c>
      <c r="F11" s="21" t="s">
        <v>55</v>
      </c>
      <c r="G11" s="21">
        <v>1.7</v>
      </c>
      <c r="H11" s="21" t="s">
        <v>84</v>
      </c>
      <c r="I11" s="21" t="s">
        <v>55</v>
      </c>
      <c r="J11" s="21" t="s">
        <v>55</v>
      </c>
      <c r="K11" s="21" t="s">
        <v>55</v>
      </c>
      <c r="L11" s="21" t="s">
        <v>56</v>
      </c>
    </row>
    <row r="12" spans="1:12">
      <c r="A12" s="5" t="s">
        <v>67</v>
      </c>
      <c r="B12" s="31">
        <v>0.75</v>
      </c>
      <c r="C12" s="2" t="s">
        <v>55</v>
      </c>
      <c r="D12" s="2" t="s">
        <v>55</v>
      </c>
      <c r="E12" s="2" t="s">
        <v>55</v>
      </c>
      <c r="F12" s="2" t="s">
        <v>55</v>
      </c>
      <c r="G12" s="31">
        <v>1.5</v>
      </c>
      <c r="H12" s="2" t="s">
        <v>85</v>
      </c>
      <c r="I12" s="2" t="s">
        <v>55</v>
      </c>
      <c r="J12" s="2" t="s">
        <v>55</v>
      </c>
      <c r="K12" s="2" t="s">
        <v>55</v>
      </c>
      <c r="L12" s="36" t="s">
        <v>68</v>
      </c>
    </row>
    <row r="13" spans="1:12">
      <c r="A13" s="2" t="s">
        <v>69</v>
      </c>
      <c r="B13" s="2">
        <v>0.82</v>
      </c>
      <c r="C13" s="2" t="s">
        <v>55</v>
      </c>
      <c r="D13" s="2" t="s">
        <v>55</v>
      </c>
      <c r="E13" s="2" t="s">
        <v>55</v>
      </c>
      <c r="F13" s="2" t="s">
        <v>55</v>
      </c>
      <c r="G13" s="2">
        <v>1.75</v>
      </c>
      <c r="H13" s="2" t="s">
        <v>84</v>
      </c>
      <c r="I13" s="2" t="s">
        <v>55</v>
      </c>
      <c r="J13" s="2" t="s">
        <v>55</v>
      </c>
      <c r="K13" s="2" t="s">
        <v>55</v>
      </c>
    </row>
    <row r="14" spans="1:12" s="16" customFormat="1">
      <c r="A14" s="16" t="s">
        <v>70</v>
      </c>
      <c r="B14" s="16">
        <v>0.82140000000000002</v>
      </c>
      <c r="C14" s="16" t="s">
        <v>71</v>
      </c>
      <c r="D14" s="16" t="s">
        <v>71</v>
      </c>
      <c r="E14" s="16" t="s">
        <v>71</v>
      </c>
      <c r="F14" s="16" t="s">
        <v>71</v>
      </c>
      <c r="G14" s="16">
        <v>1.6071</v>
      </c>
      <c r="H14" s="16" t="s">
        <v>84</v>
      </c>
      <c r="I14" s="16" t="s">
        <v>71</v>
      </c>
      <c r="J14" s="16" t="s">
        <v>71</v>
      </c>
      <c r="K14" s="16" t="s">
        <v>71</v>
      </c>
      <c r="L14" s="16" t="s">
        <v>83</v>
      </c>
    </row>
    <row r="15" spans="1:12" s="2" customFormat="1">
      <c r="A15" s="5" t="s">
        <v>73</v>
      </c>
      <c r="B15" s="2">
        <v>0.75</v>
      </c>
      <c r="C15" s="2" t="s">
        <v>71</v>
      </c>
      <c r="D15" s="2" t="s">
        <v>71</v>
      </c>
      <c r="E15" s="2" t="s">
        <v>71</v>
      </c>
      <c r="F15" s="2" t="s">
        <v>71</v>
      </c>
      <c r="G15" s="2">
        <v>1.5357000000000001</v>
      </c>
      <c r="H15" s="2" t="s">
        <v>84</v>
      </c>
      <c r="I15" s="18" t="s">
        <v>71</v>
      </c>
      <c r="J15" s="18" t="s">
        <v>71</v>
      </c>
      <c r="K15" s="2" t="s">
        <v>71</v>
      </c>
      <c r="L15" s="2" t="s">
        <v>83</v>
      </c>
    </row>
    <row r="16" spans="1:12">
      <c r="A16" s="2" t="s">
        <v>74</v>
      </c>
      <c r="B16" s="2">
        <v>0.75</v>
      </c>
      <c r="C16" s="2" t="s">
        <v>55</v>
      </c>
      <c r="D16" s="2" t="s">
        <v>55</v>
      </c>
      <c r="E16" s="2" t="s">
        <v>55</v>
      </c>
      <c r="F16" s="2" t="s">
        <v>55</v>
      </c>
      <c r="G16" s="2">
        <v>1.54</v>
      </c>
      <c r="H16" s="2" t="s">
        <v>55</v>
      </c>
      <c r="I16" s="2" t="s">
        <v>55</v>
      </c>
      <c r="J16" s="2" t="s">
        <v>55</v>
      </c>
      <c r="K16" s="2" t="s">
        <v>55</v>
      </c>
      <c r="L16" s="2"/>
    </row>
    <row r="17" spans="1:12">
      <c r="A17" s="5" t="s">
        <v>75</v>
      </c>
      <c r="B17" s="2">
        <v>0.75</v>
      </c>
      <c r="C17" s="2" t="s">
        <v>55</v>
      </c>
      <c r="D17" s="2" t="s">
        <v>55</v>
      </c>
      <c r="E17" s="2" t="s">
        <v>55</v>
      </c>
      <c r="F17" s="2" t="s">
        <v>55</v>
      </c>
      <c r="G17" s="2">
        <v>1.54</v>
      </c>
      <c r="H17" s="2" t="s">
        <v>84</v>
      </c>
      <c r="I17" s="2" t="s">
        <v>55</v>
      </c>
      <c r="J17" s="2" t="s">
        <v>55</v>
      </c>
      <c r="K17" s="2" t="s">
        <v>55</v>
      </c>
      <c r="L17" s="2" t="s">
        <v>56</v>
      </c>
    </row>
    <row r="18" spans="1:12" s="22" customFormat="1">
      <c r="A18" s="22" t="s">
        <v>81</v>
      </c>
      <c r="B18" s="22">
        <v>0.75</v>
      </c>
      <c r="C18" s="22" t="s">
        <v>55</v>
      </c>
      <c r="D18" s="22" t="s">
        <v>55</v>
      </c>
      <c r="E18" s="22" t="s">
        <v>55</v>
      </c>
      <c r="F18" s="22" t="s">
        <v>55</v>
      </c>
      <c r="G18" s="22">
        <v>1.52</v>
      </c>
      <c r="H18" s="22" t="s">
        <v>84</v>
      </c>
      <c r="I18" s="22" t="s">
        <v>55</v>
      </c>
      <c r="J18" s="22" t="s">
        <v>55</v>
      </c>
      <c r="K18" s="22" t="s">
        <v>55</v>
      </c>
      <c r="L18" s="22" t="s">
        <v>56</v>
      </c>
    </row>
  </sheetData>
  <phoneticPr fontId="15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workbookViewId="0">
      <selection activeCell="D16" sqref="D16"/>
    </sheetView>
  </sheetViews>
  <sheetFormatPr defaultColWidth="9" defaultRowHeight="18.75"/>
  <cols>
    <col min="1" max="1" width="18.5" customWidth="1"/>
    <col min="2" max="2" width="20.25" customWidth="1"/>
    <col min="3" max="3" width="25.75" customWidth="1"/>
    <col min="4" max="4" width="30.5" customWidth="1"/>
    <col min="5" max="5" width="14.5" customWidth="1"/>
    <col min="6" max="6" width="22.5" customWidth="1"/>
    <col min="7" max="7" width="18.75" customWidth="1"/>
    <col min="8" max="8" width="24.25" customWidth="1"/>
    <col min="9" max="9" width="22.5" customWidth="1"/>
    <col min="10" max="10" width="16.75" customWidth="1"/>
    <col min="11" max="11" width="19.5" customWidth="1"/>
    <col min="12" max="12" width="23" customWidth="1"/>
  </cols>
  <sheetData>
    <row r="1" spans="1:12" s="6" customFormat="1" ht="46.5" customHeight="1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82</v>
      </c>
      <c r="B2" s="2">
        <v>0.31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0.85</v>
      </c>
      <c r="H2" s="2" t="s">
        <v>55</v>
      </c>
      <c r="I2" s="2" t="s">
        <v>55</v>
      </c>
      <c r="J2" s="2" t="s">
        <v>55</v>
      </c>
      <c r="K2" s="2" t="s">
        <v>55</v>
      </c>
      <c r="L2" s="2" t="s">
        <v>83</v>
      </c>
    </row>
    <row r="3" spans="1:12">
      <c r="A3" s="2" t="s">
        <v>57</v>
      </c>
      <c r="B3" s="2">
        <v>0.32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0.86</v>
      </c>
      <c r="H3" s="2" t="s">
        <v>55</v>
      </c>
      <c r="I3" s="2" t="s">
        <v>55</v>
      </c>
      <c r="J3" s="2" t="s">
        <v>55</v>
      </c>
      <c r="K3" s="2" t="s">
        <v>55</v>
      </c>
      <c r="L3" s="2" t="s">
        <v>83</v>
      </c>
    </row>
    <row r="4" spans="1:12">
      <c r="A4" s="16" t="s">
        <v>58</v>
      </c>
      <c r="B4" s="16">
        <v>0.39</v>
      </c>
      <c r="C4" s="16" t="s">
        <v>55</v>
      </c>
      <c r="D4" s="16" t="s">
        <v>55</v>
      </c>
      <c r="E4" s="16" t="s">
        <v>55</v>
      </c>
      <c r="F4" s="16" t="s">
        <v>55</v>
      </c>
      <c r="G4" s="16">
        <v>0.93</v>
      </c>
      <c r="H4" s="16" t="s">
        <v>55</v>
      </c>
      <c r="I4" s="16" t="s">
        <v>55</v>
      </c>
      <c r="J4" s="16" t="s">
        <v>55</v>
      </c>
      <c r="K4" s="16" t="s">
        <v>55</v>
      </c>
      <c r="L4" s="2" t="s">
        <v>56</v>
      </c>
    </row>
    <row r="5" spans="1:12">
      <c r="A5" s="2" t="s">
        <v>60</v>
      </c>
      <c r="B5" s="2">
        <v>0.32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0.86</v>
      </c>
      <c r="H5" s="2" t="s">
        <v>55</v>
      </c>
      <c r="I5" s="2" t="s">
        <v>55</v>
      </c>
      <c r="J5" s="2" t="s">
        <v>55</v>
      </c>
      <c r="K5" s="2" t="s">
        <v>55</v>
      </c>
    </row>
    <row r="6" spans="1:12">
      <c r="A6" s="2" t="s">
        <v>62</v>
      </c>
      <c r="B6" s="2">
        <v>0.31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0.85</v>
      </c>
      <c r="H6" s="2" t="s">
        <v>55</v>
      </c>
      <c r="I6" s="2" t="s">
        <v>55</v>
      </c>
      <c r="J6" s="2" t="s">
        <v>55</v>
      </c>
      <c r="K6" s="2" t="s">
        <v>55</v>
      </c>
    </row>
    <row r="7" spans="1:12" s="2" customFormat="1">
      <c r="A7" s="2" t="s">
        <v>63</v>
      </c>
      <c r="B7" s="17">
        <v>0.32140000000000002</v>
      </c>
      <c r="C7" s="2" t="s">
        <v>55</v>
      </c>
      <c r="D7" s="2" t="s">
        <v>55</v>
      </c>
      <c r="E7" s="2" t="s">
        <v>55</v>
      </c>
      <c r="F7" s="2" t="s">
        <v>55</v>
      </c>
      <c r="G7" s="17">
        <v>0.85709999999999997</v>
      </c>
      <c r="H7" s="2" t="s">
        <v>55</v>
      </c>
      <c r="I7" s="2" t="s">
        <v>55</v>
      </c>
      <c r="J7" s="2" t="s">
        <v>55</v>
      </c>
      <c r="K7" s="2" t="s">
        <v>55</v>
      </c>
    </row>
    <row r="8" spans="1:12">
      <c r="A8" s="2" t="s">
        <v>64</v>
      </c>
      <c r="B8" s="2">
        <v>0.32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0.86</v>
      </c>
      <c r="H8" s="2" t="s">
        <v>55</v>
      </c>
      <c r="I8" s="2" t="s">
        <v>55</v>
      </c>
      <c r="J8" s="2" t="s">
        <v>55</v>
      </c>
      <c r="K8" s="2" t="s">
        <v>55</v>
      </c>
    </row>
    <row r="9" spans="1:12">
      <c r="A9" s="2" t="s">
        <v>65</v>
      </c>
      <c r="B9" s="2">
        <v>0.42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0.92</v>
      </c>
      <c r="H9" s="2" t="s">
        <v>55</v>
      </c>
      <c r="I9" s="2" t="s">
        <v>55</v>
      </c>
      <c r="J9" s="2" t="s">
        <v>55</v>
      </c>
      <c r="K9" s="2" t="s">
        <v>55</v>
      </c>
      <c r="L9" s="2" t="s">
        <v>56</v>
      </c>
    </row>
    <row r="10" spans="1:12">
      <c r="A10" s="5" t="s">
        <v>67</v>
      </c>
      <c r="B10" s="31">
        <v>0.32</v>
      </c>
      <c r="C10" s="2" t="s">
        <v>55</v>
      </c>
      <c r="D10" s="2" t="s">
        <v>55</v>
      </c>
      <c r="E10" s="2" t="s">
        <v>55</v>
      </c>
      <c r="F10" s="2" t="s">
        <v>55</v>
      </c>
      <c r="G10" s="31">
        <v>0.86</v>
      </c>
      <c r="H10" s="2" t="s">
        <v>55</v>
      </c>
      <c r="I10" s="2" t="s">
        <v>55</v>
      </c>
      <c r="J10" s="2" t="s">
        <v>55</v>
      </c>
      <c r="K10" s="2" t="s">
        <v>55</v>
      </c>
      <c r="L10" s="36" t="s">
        <v>68</v>
      </c>
    </row>
    <row r="11" spans="1:12" s="16" customFormat="1">
      <c r="A11" s="16" t="s">
        <v>70</v>
      </c>
      <c r="B11" s="16">
        <v>0.39290000000000003</v>
      </c>
      <c r="C11" s="16" t="s">
        <v>71</v>
      </c>
      <c r="D11" s="16" t="s">
        <v>71</v>
      </c>
      <c r="E11" s="16" t="s">
        <v>71</v>
      </c>
      <c r="F11" s="16" t="s">
        <v>71</v>
      </c>
      <c r="G11" s="16">
        <v>0.92859999999999998</v>
      </c>
      <c r="H11" s="16" t="s">
        <v>71</v>
      </c>
      <c r="I11" s="16" t="s">
        <v>71</v>
      </c>
      <c r="J11" s="16" t="s">
        <v>71</v>
      </c>
      <c r="K11" s="16" t="s">
        <v>71</v>
      </c>
      <c r="L11" s="16" t="s">
        <v>83</v>
      </c>
    </row>
    <row r="12" spans="1:12" s="2" customFormat="1">
      <c r="A12" s="5" t="s">
        <v>73</v>
      </c>
      <c r="B12" s="2">
        <v>0.32140000000000002</v>
      </c>
      <c r="C12" s="2" t="s">
        <v>71</v>
      </c>
      <c r="D12" s="2" t="s">
        <v>71</v>
      </c>
      <c r="E12" s="2" t="s">
        <v>71</v>
      </c>
      <c r="F12" s="2" t="s">
        <v>71</v>
      </c>
      <c r="G12" s="2">
        <v>0.85709999999999997</v>
      </c>
      <c r="H12" s="2" t="s">
        <v>71</v>
      </c>
      <c r="I12" s="2" t="s">
        <v>71</v>
      </c>
      <c r="J12" s="2" t="s">
        <v>71</v>
      </c>
      <c r="K12" s="2" t="s">
        <v>71</v>
      </c>
      <c r="L12" s="2" t="s">
        <v>83</v>
      </c>
    </row>
    <row r="13" spans="1:12">
      <c r="A13" s="2" t="s">
        <v>74</v>
      </c>
      <c r="B13" s="2">
        <v>0.32</v>
      </c>
      <c r="C13" s="2" t="s">
        <v>55</v>
      </c>
      <c r="D13" s="2" t="s">
        <v>55</v>
      </c>
      <c r="E13" s="2" t="s">
        <v>55</v>
      </c>
      <c r="F13" s="2" t="s">
        <v>55</v>
      </c>
      <c r="G13" s="2">
        <v>0.86</v>
      </c>
      <c r="H13" s="2" t="s">
        <v>55</v>
      </c>
      <c r="I13" s="2" t="s">
        <v>55</v>
      </c>
      <c r="J13" s="2" t="s">
        <v>55</v>
      </c>
      <c r="K13" s="2" t="s">
        <v>55</v>
      </c>
      <c r="L13" s="2"/>
    </row>
    <row r="14" spans="1:12">
      <c r="A14" s="5" t="s">
        <v>75</v>
      </c>
      <c r="B14" s="2">
        <v>0.32</v>
      </c>
      <c r="C14" s="2" t="s">
        <v>55</v>
      </c>
      <c r="D14" s="2" t="s">
        <v>55</v>
      </c>
      <c r="E14" s="2" t="s">
        <v>55</v>
      </c>
      <c r="F14" s="2" t="s">
        <v>55</v>
      </c>
      <c r="G14" s="2">
        <v>0.86</v>
      </c>
      <c r="H14" s="2" t="s">
        <v>55</v>
      </c>
      <c r="I14" s="2" t="s">
        <v>55</v>
      </c>
      <c r="J14" s="2" t="s">
        <v>55</v>
      </c>
      <c r="K14" s="2" t="s">
        <v>55</v>
      </c>
      <c r="L14" s="2" t="s">
        <v>56</v>
      </c>
    </row>
  </sheetData>
  <phoneticPr fontId="15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5" zoomScaleNormal="85" workbookViewId="0">
      <selection activeCell="B20" sqref="B20"/>
    </sheetView>
  </sheetViews>
  <sheetFormatPr defaultColWidth="9" defaultRowHeight="18.75"/>
  <cols>
    <col min="1" max="1" width="18.5" customWidth="1"/>
    <col min="2" max="2" width="20.25" customWidth="1"/>
    <col min="3" max="3" width="25.75" customWidth="1"/>
    <col min="4" max="4" width="30.5" customWidth="1"/>
    <col min="5" max="5" width="14.5" customWidth="1"/>
    <col min="6" max="6" width="22.5" customWidth="1"/>
    <col min="7" max="7" width="18.75" customWidth="1"/>
    <col min="8" max="8" width="24.25" customWidth="1"/>
    <col min="9" max="9" width="22.5" customWidth="1"/>
    <col min="10" max="10" width="16.75" customWidth="1"/>
    <col min="11" max="11" width="19.5" customWidth="1"/>
    <col min="12" max="12" width="23" customWidth="1"/>
  </cols>
  <sheetData>
    <row r="1" spans="1:12" s="6" customFormat="1" ht="46.5" customHeight="1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82</v>
      </c>
      <c r="B2" s="2">
        <v>0.31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0.81</v>
      </c>
      <c r="H2" s="2" t="s">
        <v>55</v>
      </c>
      <c r="I2" s="2" t="s">
        <v>55</v>
      </c>
      <c r="J2" s="2" t="s">
        <v>55</v>
      </c>
      <c r="K2" s="2" t="s">
        <v>55</v>
      </c>
      <c r="L2" s="2" t="s">
        <v>83</v>
      </c>
    </row>
    <row r="3" spans="1:12">
      <c r="A3" s="2" t="s">
        <v>57</v>
      </c>
      <c r="B3" s="2">
        <v>0.32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0.82</v>
      </c>
      <c r="H3" s="2" t="s">
        <v>55</v>
      </c>
      <c r="I3" s="2" t="s">
        <v>55</v>
      </c>
      <c r="J3" s="2" t="s">
        <v>55</v>
      </c>
      <c r="K3" s="2" t="s">
        <v>55</v>
      </c>
      <c r="L3" s="2" t="s">
        <v>83</v>
      </c>
    </row>
    <row r="4" spans="1:12">
      <c r="A4" s="16" t="s">
        <v>58</v>
      </c>
      <c r="B4" s="16">
        <v>0.39</v>
      </c>
      <c r="C4" s="16" t="s">
        <v>55</v>
      </c>
      <c r="D4" s="16" t="s">
        <v>55</v>
      </c>
      <c r="E4" s="16" t="s">
        <v>55</v>
      </c>
      <c r="F4" s="16" t="s">
        <v>55</v>
      </c>
      <c r="G4" s="16">
        <v>0.89</v>
      </c>
      <c r="H4" s="16" t="s">
        <v>55</v>
      </c>
      <c r="I4" s="16" t="s">
        <v>55</v>
      </c>
      <c r="J4" s="16" t="s">
        <v>55</v>
      </c>
      <c r="K4" s="16" t="s">
        <v>55</v>
      </c>
      <c r="L4" s="2" t="s">
        <v>56</v>
      </c>
    </row>
    <row r="5" spans="1:12">
      <c r="A5" s="2" t="s">
        <v>60</v>
      </c>
      <c r="B5" s="2">
        <v>0.32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0.82</v>
      </c>
      <c r="H5" s="2" t="s">
        <v>55</v>
      </c>
      <c r="I5" s="2" t="s">
        <v>55</v>
      </c>
      <c r="J5" s="2" t="s">
        <v>55</v>
      </c>
      <c r="K5" s="2" t="s">
        <v>55</v>
      </c>
    </row>
    <row r="6" spans="1:12">
      <c r="A6" s="2" t="s">
        <v>62</v>
      </c>
      <c r="B6" s="2">
        <v>0.31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0.81</v>
      </c>
      <c r="H6" s="2" t="s">
        <v>55</v>
      </c>
      <c r="I6" s="2" t="s">
        <v>55</v>
      </c>
      <c r="J6" s="2" t="s">
        <v>55</v>
      </c>
      <c r="K6" s="2" t="s">
        <v>55</v>
      </c>
    </row>
    <row r="7" spans="1:12" s="2" customFormat="1">
      <c r="A7" s="2" t="s">
        <v>63</v>
      </c>
      <c r="B7" s="29">
        <v>0.32140000000000002</v>
      </c>
      <c r="C7" s="2" t="s">
        <v>55</v>
      </c>
      <c r="D7" s="2" t="s">
        <v>55</v>
      </c>
      <c r="E7" s="2" t="s">
        <v>55</v>
      </c>
      <c r="F7" s="2" t="s">
        <v>55</v>
      </c>
      <c r="G7" s="17">
        <v>0.82140000000000002</v>
      </c>
      <c r="H7" s="2" t="s">
        <v>55</v>
      </c>
      <c r="I7" s="2" t="s">
        <v>55</v>
      </c>
      <c r="J7" s="2" t="s">
        <v>55</v>
      </c>
      <c r="K7" s="2" t="s">
        <v>55</v>
      </c>
    </row>
    <row r="8" spans="1:12">
      <c r="A8" s="2" t="s">
        <v>64</v>
      </c>
      <c r="B8" s="2">
        <v>0.32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0.82</v>
      </c>
      <c r="H8" s="2" t="s">
        <v>55</v>
      </c>
      <c r="I8" s="2" t="s">
        <v>55</v>
      </c>
      <c r="J8" s="2" t="s">
        <v>55</v>
      </c>
      <c r="K8" s="2" t="s">
        <v>55</v>
      </c>
    </row>
    <row r="9" spans="1:12">
      <c r="A9" s="2" t="s">
        <v>65</v>
      </c>
      <c r="B9" s="2">
        <v>0.42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0.92</v>
      </c>
      <c r="H9" s="2" t="s">
        <v>55</v>
      </c>
      <c r="I9" s="2" t="s">
        <v>55</v>
      </c>
      <c r="J9" s="2" t="s">
        <v>55</v>
      </c>
      <c r="K9" s="2" t="s">
        <v>55</v>
      </c>
      <c r="L9" s="2" t="s">
        <v>56</v>
      </c>
    </row>
    <row r="10" spans="1:12">
      <c r="A10" s="2" t="s">
        <v>78</v>
      </c>
      <c r="B10" s="2">
        <v>0.34</v>
      </c>
      <c r="C10" s="2" t="s">
        <v>55</v>
      </c>
      <c r="D10" s="2" t="s">
        <v>55</v>
      </c>
      <c r="E10" s="2" t="s">
        <v>55</v>
      </c>
      <c r="F10" s="2" t="s">
        <v>55</v>
      </c>
      <c r="G10" s="2">
        <v>0.84</v>
      </c>
      <c r="H10" s="2" t="s">
        <v>55</v>
      </c>
      <c r="I10" s="2" t="s">
        <v>55</v>
      </c>
      <c r="J10" s="2" t="s">
        <v>55</v>
      </c>
      <c r="K10" s="2" t="s">
        <v>55</v>
      </c>
      <c r="L10" s="2" t="s">
        <v>56</v>
      </c>
    </row>
    <row r="11" spans="1:12" s="21" customFormat="1">
      <c r="A11" s="21" t="s">
        <v>80</v>
      </c>
      <c r="B11" s="21">
        <v>0.34</v>
      </c>
      <c r="C11" s="21" t="s">
        <v>55</v>
      </c>
      <c r="D11" s="21" t="s">
        <v>55</v>
      </c>
      <c r="E11" s="21" t="s">
        <v>55</v>
      </c>
      <c r="F11" s="21" t="s">
        <v>55</v>
      </c>
      <c r="G11" s="21">
        <v>0.84</v>
      </c>
      <c r="H11" s="21" t="s">
        <v>55</v>
      </c>
      <c r="I11" s="21" t="s">
        <v>55</v>
      </c>
      <c r="J11" s="21" t="s">
        <v>55</v>
      </c>
      <c r="K11" s="21" t="s">
        <v>55</v>
      </c>
      <c r="L11" s="21" t="s">
        <v>56</v>
      </c>
    </row>
    <row r="12" spans="1:12">
      <c r="A12" s="5" t="s">
        <v>67</v>
      </c>
      <c r="B12" s="31">
        <v>0.32</v>
      </c>
      <c r="C12" s="2" t="s">
        <v>55</v>
      </c>
      <c r="D12" s="2" t="s">
        <v>55</v>
      </c>
      <c r="E12" s="2" t="s">
        <v>55</v>
      </c>
      <c r="F12" s="2" t="s">
        <v>55</v>
      </c>
      <c r="G12" s="31">
        <v>0.82</v>
      </c>
      <c r="H12" s="2" t="s">
        <v>55</v>
      </c>
      <c r="I12" s="2" t="s">
        <v>55</v>
      </c>
      <c r="J12" s="2" t="s">
        <v>55</v>
      </c>
      <c r="K12" s="2" t="s">
        <v>55</v>
      </c>
      <c r="L12" s="36" t="s">
        <v>68</v>
      </c>
    </row>
    <row r="13" spans="1:12" s="16" customFormat="1">
      <c r="A13" s="16" t="s">
        <v>70</v>
      </c>
      <c r="B13" s="16">
        <v>0.39290000000000003</v>
      </c>
      <c r="C13" s="16" t="s">
        <v>71</v>
      </c>
      <c r="D13" s="16" t="s">
        <v>71</v>
      </c>
      <c r="E13" s="16" t="s">
        <v>71</v>
      </c>
      <c r="F13" s="16" t="s">
        <v>71</v>
      </c>
      <c r="G13" s="16">
        <v>0.89290000000000003</v>
      </c>
      <c r="H13" s="16" t="s">
        <v>71</v>
      </c>
      <c r="I13" s="16" t="s">
        <v>71</v>
      </c>
      <c r="J13" s="16" t="s">
        <v>71</v>
      </c>
      <c r="K13" s="16" t="s">
        <v>71</v>
      </c>
      <c r="L13" s="16" t="s">
        <v>83</v>
      </c>
    </row>
    <row r="14" spans="1:12" s="2" customFormat="1">
      <c r="A14" s="5" t="s">
        <v>73</v>
      </c>
      <c r="B14" s="2">
        <v>0.32140000000000002</v>
      </c>
      <c r="C14" s="2" t="s">
        <v>71</v>
      </c>
      <c r="D14" s="2" t="s">
        <v>71</v>
      </c>
      <c r="E14" s="2" t="s">
        <v>71</v>
      </c>
      <c r="F14" s="2" t="s">
        <v>71</v>
      </c>
      <c r="G14" s="2">
        <v>0.82140000000000002</v>
      </c>
      <c r="H14" s="2" t="s">
        <v>71</v>
      </c>
      <c r="I14" s="2" t="s">
        <v>71</v>
      </c>
      <c r="J14" s="2" t="s">
        <v>71</v>
      </c>
      <c r="K14" s="2" t="s">
        <v>71</v>
      </c>
      <c r="L14" s="2" t="s">
        <v>83</v>
      </c>
    </row>
    <row r="15" spans="1:12">
      <c r="A15" s="2" t="s">
        <v>74</v>
      </c>
      <c r="B15" s="2">
        <v>0.32</v>
      </c>
      <c r="C15" s="2" t="s">
        <v>55</v>
      </c>
      <c r="D15" s="2" t="s">
        <v>55</v>
      </c>
      <c r="E15" s="2" t="s">
        <v>55</v>
      </c>
      <c r="F15" s="2" t="s">
        <v>55</v>
      </c>
      <c r="G15" s="2">
        <v>0.82</v>
      </c>
      <c r="H15" s="2" t="s">
        <v>55</v>
      </c>
      <c r="I15" s="2" t="s">
        <v>55</v>
      </c>
      <c r="J15" s="2" t="s">
        <v>55</v>
      </c>
      <c r="K15" s="2" t="s">
        <v>55</v>
      </c>
      <c r="L15" s="2"/>
    </row>
    <row r="16" spans="1:12">
      <c r="A16" s="5" t="s">
        <v>75</v>
      </c>
      <c r="B16" s="2">
        <v>0.32</v>
      </c>
      <c r="C16" s="2" t="s">
        <v>55</v>
      </c>
      <c r="D16" s="2" t="s">
        <v>55</v>
      </c>
      <c r="E16" s="2" t="s">
        <v>55</v>
      </c>
      <c r="F16" s="2" t="s">
        <v>55</v>
      </c>
      <c r="G16" s="2">
        <v>0.82</v>
      </c>
      <c r="H16" s="2" t="s">
        <v>55</v>
      </c>
      <c r="I16" s="2" t="s">
        <v>55</v>
      </c>
      <c r="J16" s="2" t="s">
        <v>55</v>
      </c>
      <c r="K16" s="2" t="s">
        <v>55</v>
      </c>
      <c r="L16" s="2" t="s">
        <v>56</v>
      </c>
    </row>
    <row r="17" spans="1:12" s="22" customFormat="1">
      <c r="A17" s="22" t="s">
        <v>81</v>
      </c>
      <c r="B17" s="22">
        <v>0.32</v>
      </c>
      <c r="C17" s="22" t="s">
        <v>55</v>
      </c>
      <c r="D17" s="22" t="s">
        <v>55</v>
      </c>
      <c r="E17" s="22" t="s">
        <v>55</v>
      </c>
      <c r="F17" s="22" t="s">
        <v>55</v>
      </c>
      <c r="G17" s="22">
        <v>0.82</v>
      </c>
      <c r="H17" s="22" t="s">
        <v>55</v>
      </c>
      <c r="I17" s="22" t="s">
        <v>55</v>
      </c>
      <c r="J17" s="22" t="s">
        <v>55</v>
      </c>
      <c r="K17" s="22" t="s">
        <v>55</v>
      </c>
      <c r="L17" s="22" t="s">
        <v>56</v>
      </c>
    </row>
  </sheetData>
  <phoneticPr fontId="15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  <vt:lpstr>UL scenario 19</vt:lpstr>
      <vt:lpstr>UL scenario 20</vt:lpstr>
      <vt:lpstr>UL Scenario 21</vt:lpstr>
      <vt:lpstr>UL Scenario 22</vt:lpstr>
      <vt:lpstr>UL Scenario 23</vt:lpstr>
      <vt:lpstr>UL Scenario 24</vt:lpstr>
      <vt:lpstr>UL Scenario 25</vt:lpstr>
      <vt:lpstr>UL Scenario 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keywords>CTPClassification=CTP_NT</cp:keywords>
  <cp:lastModifiedBy>H. Takahashi</cp:lastModifiedBy>
  <dcterms:created xsi:type="dcterms:W3CDTF">2019-02-18T06:05:00Z</dcterms:created>
  <dcterms:modified xsi:type="dcterms:W3CDTF">2019-02-28T06:57:33Z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  <property fmtid="{D5CDD505-2E9C-101B-9397-08002B2CF9AE}" pid="3" name="NSCPROP_SA">
    <vt:lpwstr>D:\1. Job\2. 3GPP\3. RAN1\TSGR1_96\email_discussion\Grant-Free UL Processing Timing Results V12.xlsx</vt:lpwstr>
  </property>
  <property fmtid="{D5CDD505-2E9C-101B-9397-08002B2CF9AE}" pid="4" name="TitusGUID">
    <vt:lpwstr>74bd9c67-d880-4efa-b57b-c7bcc0af1e8c</vt:lpwstr>
  </property>
  <property fmtid="{D5CDD505-2E9C-101B-9397-08002B2CF9AE}" pid="5" name="CTP_TimeStamp">
    <vt:lpwstr>2019-02-23 01:41:01Z</vt:lpwstr>
  </property>
  <property fmtid="{D5CDD505-2E9C-101B-9397-08002B2CF9AE}" pid="6" name="CTP_BU">
    <vt:lpwstr>NA</vt:lpwstr>
  </property>
  <property fmtid="{D5CDD505-2E9C-101B-9397-08002B2CF9AE}" pid="7" name="CTP_IDSID">
    <vt:lpwstr>NA</vt:lpwstr>
  </property>
  <property fmtid="{D5CDD505-2E9C-101B-9397-08002B2CF9AE}" pid="8" name="CTP_WWID">
    <vt:lpwstr>NA</vt:lpwstr>
  </property>
  <property fmtid="{D5CDD505-2E9C-101B-9397-08002B2CF9AE}" pid="9" name="CTPClassification">
    <vt:lpwstr>CTP_NT</vt:lpwstr>
  </property>
</Properties>
</file>