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hatt2\Documents\work\3gpp\RAN1\Contribution reviews\RAN1_96_contribution_review\allTdocs_R1_96\"/>
    </mc:Choice>
  </mc:AlternateContent>
  <bookViews>
    <workbookView xWindow="0" yWindow="0" windowWidth="28800" windowHeight="1450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52511"/>
</workbook>
</file>

<file path=xl/calcChain.xml><?xml version="1.0" encoding="utf-8"?>
<calcChain xmlns="http://schemas.openxmlformats.org/spreadsheetml/2006/main">
  <c r="J16" i="3" l="1"/>
  <c r="K12" i="12"/>
  <c r="J12" i="12"/>
  <c r="K13" i="13"/>
  <c r="J13" i="13"/>
  <c r="J6" i="18"/>
  <c r="J7" i="19"/>
  <c r="K5" i="19" l="1"/>
  <c r="J5" i="19"/>
  <c r="K4" i="19"/>
  <c r="J4" i="19"/>
  <c r="K4" i="18"/>
  <c r="J4" i="18"/>
  <c r="J5" i="17"/>
  <c r="J4" i="17"/>
  <c r="K4" i="16"/>
  <c r="J4" i="16"/>
  <c r="J5" i="15"/>
  <c r="J4" i="15"/>
  <c r="J4" i="14"/>
  <c r="K9" i="13"/>
  <c r="J9" i="13"/>
  <c r="K8" i="13"/>
  <c r="J8" i="13"/>
  <c r="J7" i="13"/>
  <c r="J4" i="13"/>
  <c r="J2" i="13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K9" i="5"/>
  <c r="J9" i="5"/>
  <c r="K8" i="5"/>
  <c r="J8" i="5"/>
  <c r="J4" i="5"/>
  <c r="J2" i="5"/>
  <c r="K9" i="4"/>
  <c r="J9" i="4"/>
  <c r="K8" i="4"/>
  <c r="J8" i="4"/>
  <c r="J4" i="4"/>
  <c r="J2" i="4"/>
  <c r="J9" i="3"/>
  <c r="J8" i="3"/>
  <c r="J2" i="3"/>
  <c r="K9" i="1"/>
  <c r="J9" i="1"/>
  <c r="K8" i="1"/>
  <c r="J8" i="1"/>
  <c r="J2" i="1"/>
</calcChain>
</file>

<file path=xl/sharedStrings.xml><?xml version="1.0" encoding="utf-8"?>
<sst xmlns="http://schemas.openxmlformats.org/spreadsheetml/2006/main" count="1789" uniqueCount="115">
  <si>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</si>
  <si>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</si>
  <si>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</si>
  <si>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</si>
  <si>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</si>
  <si>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</si>
  <si>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</si>
  <si>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</si>
  <si>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</si>
  <si>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</si>
  <si>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</si>
  <si>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</si>
  <si>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</si>
  <si>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</si>
  <si>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</si>
  <si>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</si>
  <si>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</si>
  <si>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</si>
  <si>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</si>
  <si>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</si>
  <si>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</si>
  <si>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</si>
  <si>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</si>
  <si>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</si>
  <si>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</si>
  <si>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</si>
  <si>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</si>
  <si>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</si>
  <si>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</si>
  <si>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</si>
  <si>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</si>
  <si>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</si>
  <si>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</si>
  <si>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</si>
  <si>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</si>
  <si>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</si>
  <si>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</si>
  <si>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</si>
  <si>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</si>
  <si>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</si>
  <si>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</si>
  <si>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</si>
  <si>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</si>
  <si>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</si>
  <si>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</si>
  <si>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</si>
  <si>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</si>
  <si>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</si>
  <si>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</si>
  <si>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</si>
  <si>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</si>
  <si>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</si>
  <si>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</si>
  <si>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</si>
  <si>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</si>
  <si>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</si>
  <si>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</si>
  <si>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</si>
  <si>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</si>
  <si>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</si>
  <si>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</si>
  <si>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</si>
  <si>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</si>
  <si>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</si>
  <si>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</si>
  <si>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</si>
  <si>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</si>
  <si>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</si>
  <si>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</si>
  <si>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</si>
  <si>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</si>
  <si>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</si>
  <si>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</si>
  <si>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</si>
  <si>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</si>
  <si>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</si>
  <si>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</si>
  <si>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</si>
  <si>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Assumptions differences comparted to UL scenario 8</t>
  </si>
  <si>
    <r>
      <t>v</t>
    </r>
    <r>
      <rPr>
        <b/>
        <sz val="10"/>
        <rFont val="Calibri"/>
        <family val="3"/>
        <charset val="129"/>
        <scheme val="minor"/>
      </rPr>
      <t>13</t>
    </r>
    <phoneticPr fontId="11" type="noConversion"/>
  </si>
  <si>
    <r>
      <t>S</t>
    </r>
    <r>
      <rPr>
        <b/>
        <sz val="10"/>
        <rFont val="Calibri"/>
        <family val="3"/>
        <charset val="129"/>
        <scheme val="minor"/>
      </rPr>
      <t>amsung Scen 1-12</t>
    </r>
    <phoneticPr fontId="11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</si>
  <si>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11" type="noConversion"/>
  </si>
  <si>
    <t>NO</t>
    <phoneticPr fontId="14" type="noConversion"/>
  </si>
  <si>
    <t>NO</t>
    <phoneticPr fontId="14" type="noConversion"/>
  </si>
  <si>
    <t>Impossible</t>
    <phoneticPr fontId="14" type="noConversion"/>
  </si>
  <si>
    <t>NO</t>
    <phoneticPr fontId="14" type="noConversion"/>
  </si>
  <si>
    <t>v14</t>
    <phoneticPr fontId="11" type="noConversion"/>
  </si>
  <si>
    <r>
      <t>D</t>
    </r>
    <r>
      <rPr>
        <b/>
        <sz val="10"/>
        <rFont val="Calibri"/>
        <family val="3"/>
        <charset val="134"/>
        <scheme val="minor"/>
      </rPr>
      <t>OCOMO Scenario 21-26 (new)</t>
    </r>
    <phoneticPr fontId="11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</si>
  <si>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7" type="noConversion"/>
  </si>
  <si>
    <t>Note: UL scenario 20 is the same as UL scenario 8 except the following</t>
    <phoneticPr fontId="11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</si>
  <si>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</t>
    </r>
    <phoneticPr fontId="17" type="noConversion"/>
  </si>
  <si>
    <t>n.a</t>
    <phoneticPr fontId="17" type="noConversion"/>
  </si>
  <si>
    <t>Note: UL scenario 21 is the same as UL scenario 2 except that the TDD UL/DL configuration {SU}, S={D10, G2, U2} is assumed.</t>
    <phoneticPr fontId="17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</si>
  <si>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7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</si>
  <si>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7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</si>
  <si>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SUU}, S={D10, G2, U2} is assumed.</t>
    </r>
    <phoneticPr fontId="17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</si>
  <si>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charset val="134"/>
        <scheme val="minor"/>
      </rPr>
      <t xml:space="preserve"> is the same as UL scenario 1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{DSUU}, S={D10, G2, U2} is assumed.</t>
    </r>
    <phoneticPr fontId="17" type="noConversion"/>
  </si>
  <si>
    <t>Note: UL scenario 26 is the same as UL scenario 18 except that the TDD UL/DL configuration {DSUU}, S={D10, G2, U2} is assumed.</t>
    <phoneticPr fontId="17" type="noConversion"/>
  </si>
  <si>
    <t>DOCOMO</t>
    <phoneticPr fontId="17" type="noConversion"/>
  </si>
  <si>
    <t>n.a.</t>
    <phoneticPr fontId="17" type="noConversion"/>
  </si>
  <si>
    <t>v15</t>
    <phoneticPr fontId="11" type="noConversion"/>
  </si>
  <si>
    <t>OPPO Scen 1-6</t>
    <phoneticPr fontId="11" type="noConversion"/>
  </si>
  <si>
    <t>OPPO</t>
    <phoneticPr fontId="18"/>
  </si>
  <si>
    <t>OPPO</t>
    <phoneticPr fontId="18"/>
  </si>
  <si>
    <t>OPPO</t>
    <phoneticPr fontId="18"/>
  </si>
  <si>
    <t>OPPO</t>
    <phoneticPr fontId="18"/>
  </si>
  <si>
    <t>v16</t>
  </si>
  <si>
    <t>Intel Scen 1-18</t>
  </si>
  <si>
    <t>Intel Corp.</t>
  </si>
  <si>
    <t>NA</t>
  </si>
  <si>
    <t>yes</t>
  </si>
  <si>
    <t>Intel Corp</t>
  </si>
  <si>
    <t>Intel (updated)</t>
  </si>
  <si>
    <t>v17</t>
  </si>
  <si>
    <t>Intel Scen 1-18 (Updated results)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</si>
</sst>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);[Red]\(0.00\)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26" sqref="E26"/>
    </sheetView>
  </sheetViews>
  <sheetFormatPr defaultColWidth="9" defaultRowHeight="15"/>
  <cols>
    <col min="1" max="1" width="19.28515625" customWidth="1"/>
    <col min="2" max="2" width="21.85546875" customWidth="1"/>
    <col min="3" max="3" width="26.140625" customWidth="1"/>
  </cols>
  <sheetData>
    <row r="1" spans="1:3">
      <c r="A1" s="29" t="s">
        <v>0</v>
      </c>
      <c r="B1" s="30" t="s">
        <v>1</v>
      </c>
      <c r="C1" s="30" t="s">
        <v>2</v>
      </c>
    </row>
    <row r="2" spans="1:3">
      <c r="A2" s="31"/>
      <c r="B2" s="32" t="s">
        <v>3</v>
      </c>
      <c r="C2" s="32"/>
    </row>
    <row r="3" spans="1:3">
      <c r="A3" s="31">
        <v>43515</v>
      </c>
      <c r="B3" s="32" t="s">
        <v>4</v>
      </c>
      <c r="C3" s="32" t="s">
        <v>5</v>
      </c>
    </row>
    <row r="4" spans="1:3">
      <c r="A4" s="31">
        <v>43516</v>
      </c>
      <c r="B4" s="32" t="s">
        <v>6</v>
      </c>
      <c r="C4" s="32" t="s">
        <v>7</v>
      </c>
    </row>
    <row r="5" spans="1:3">
      <c r="A5" s="31">
        <v>43516</v>
      </c>
      <c r="B5" s="33" t="s">
        <v>8</v>
      </c>
      <c r="C5" s="33" t="s">
        <v>9</v>
      </c>
    </row>
    <row r="6" spans="1:3">
      <c r="A6" s="34">
        <v>43517</v>
      </c>
      <c r="B6" s="34" t="s">
        <v>10</v>
      </c>
      <c r="C6" s="34" t="s">
        <v>11</v>
      </c>
    </row>
    <row r="7" spans="1:3">
      <c r="A7" s="31">
        <v>43517</v>
      </c>
      <c r="B7" s="32" t="s">
        <v>12</v>
      </c>
      <c r="C7" s="32" t="s">
        <v>13</v>
      </c>
    </row>
    <row r="8" spans="1:3" ht="26.25">
      <c r="A8" s="31">
        <v>43517</v>
      </c>
      <c r="B8" s="32" t="s">
        <v>14</v>
      </c>
      <c r="C8" s="35" t="s">
        <v>15</v>
      </c>
    </row>
    <row r="9" spans="1:3">
      <c r="A9" s="31">
        <v>43517</v>
      </c>
      <c r="B9" s="32" t="s">
        <v>16</v>
      </c>
      <c r="C9" s="36" t="s">
        <v>17</v>
      </c>
    </row>
    <row r="10" spans="1:3">
      <c r="A10" s="31">
        <v>43517</v>
      </c>
      <c r="B10" s="32" t="s">
        <v>18</v>
      </c>
      <c r="C10" s="32" t="s">
        <v>19</v>
      </c>
    </row>
    <row r="11" spans="1:3">
      <c r="A11" s="31">
        <v>43517</v>
      </c>
      <c r="B11" s="32" t="s">
        <v>20</v>
      </c>
      <c r="C11" s="32" t="s">
        <v>21</v>
      </c>
    </row>
    <row r="12" spans="1:3">
      <c r="A12" s="31">
        <v>43518</v>
      </c>
      <c r="B12" s="32" t="s">
        <v>22</v>
      </c>
      <c r="C12" s="32" t="s">
        <v>23</v>
      </c>
    </row>
    <row r="13" spans="1:3">
      <c r="A13" s="31">
        <v>43518</v>
      </c>
      <c r="B13" s="32" t="s">
        <v>24</v>
      </c>
      <c r="C13" s="32" t="s">
        <v>25</v>
      </c>
    </row>
    <row r="14" spans="1:3">
      <c r="A14" s="31">
        <v>43518</v>
      </c>
      <c r="B14" s="32" t="s">
        <v>26</v>
      </c>
      <c r="C14" s="32" t="s">
        <v>27</v>
      </c>
    </row>
    <row r="15" spans="1:3">
      <c r="A15" s="31">
        <v>43518</v>
      </c>
      <c r="B15" s="37" t="s">
        <v>79</v>
      </c>
      <c r="C15" s="37" t="s">
        <v>80</v>
      </c>
    </row>
    <row r="16" spans="1:3">
      <c r="A16" s="31">
        <v>43518</v>
      </c>
      <c r="B16" s="31" t="s">
        <v>86</v>
      </c>
      <c r="C16" s="31" t="s">
        <v>87</v>
      </c>
    </row>
    <row r="17" spans="1:3">
      <c r="A17" s="31">
        <v>43518</v>
      </c>
      <c r="B17" s="37" t="s">
        <v>100</v>
      </c>
      <c r="C17" s="37" t="s">
        <v>101</v>
      </c>
    </row>
    <row r="18" spans="1:3">
      <c r="A18" s="31">
        <v>43518</v>
      </c>
      <c r="B18" s="37" t="s">
        <v>106</v>
      </c>
      <c r="C18" s="37" t="s">
        <v>107</v>
      </c>
    </row>
    <row r="19" spans="1:3">
      <c r="A19" s="31">
        <v>43518</v>
      </c>
      <c r="B19" s="37" t="s">
        <v>113</v>
      </c>
      <c r="C19" s="37" t="s">
        <v>114</v>
      </c>
    </row>
  </sheetData>
  <phoneticPr fontId="11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9</v>
      </c>
      <c r="I8" s="2">
        <v>0.98</v>
      </c>
      <c r="J8" s="17">
        <f t="shared" ref="J8" si="0">(11-H8)/11*100</f>
        <v>18.181818181818183</v>
      </c>
      <c r="K8" s="17">
        <f>((3/4*9+4)-(3/4*H8+4))/(3/4*9+4)*100</f>
        <v>0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7">
        <f t="shared" ref="J9" si="1">(11-H9)/11*100</f>
        <v>13.636363636363635</v>
      </c>
      <c r="K9" s="17" t="s">
        <v>59</v>
      </c>
      <c r="L9" s="2" t="s">
        <v>40</v>
      </c>
    </row>
    <row r="10" spans="1:12">
      <c r="A10" s="38" t="s">
        <v>81</v>
      </c>
      <c r="B10" s="39">
        <v>0.43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46" customFormat="1">
      <c r="A11" s="46" t="s">
        <v>111</v>
      </c>
      <c r="B11" s="46">
        <v>0.5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1.0357000000000001</v>
      </c>
      <c r="H11" s="46">
        <v>9</v>
      </c>
      <c r="I11" s="46">
        <v>0.98209999999999997</v>
      </c>
      <c r="J11" s="46">
        <v>18.18</v>
      </c>
      <c r="K11" s="46">
        <v>0</v>
      </c>
      <c r="L11" s="46" t="s">
        <v>110</v>
      </c>
    </row>
    <row r="12" spans="1:12" s="2" customFormat="1">
      <c r="A12" s="48" t="s">
        <v>112</v>
      </c>
      <c r="B12" s="2">
        <v>0.42859999999999998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0.96430000000000005</v>
      </c>
      <c r="H12" s="2" t="s">
        <v>109</v>
      </c>
      <c r="I12" s="2" t="s">
        <v>109</v>
      </c>
      <c r="J12" s="2" t="s">
        <v>109</v>
      </c>
      <c r="K12" s="2" t="s">
        <v>109</v>
      </c>
      <c r="L12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5">
        <f>(11-H9)/11</f>
        <v>0.13636363636363635</v>
      </c>
      <c r="K9" s="2" t="s">
        <v>39</v>
      </c>
      <c r="L9" s="2" t="s">
        <v>40</v>
      </c>
    </row>
    <row r="10" spans="1:12" s="18" customFormat="1">
      <c r="A10" s="18" t="s">
        <v>55</v>
      </c>
      <c r="B10" s="18">
        <v>0.45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1.02</v>
      </c>
      <c r="H10" s="18">
        <v>9</v>
      </c>
      <c r="I10" s="18">
        <v>0.96</v>
      </c>
      <c r="J10" s="21">
        <v>0.18179999999999999</v>
      </c>
      <c r="K10" s="22">
        <v>0</v>
      </c>
      <c r="L10" s="18" t="s">
        <v>43</v>
      </c>
    </row>
    <row r="11" spans="1:12">
      <c r="A11" s="38" t="s">
        <v>81</v>
      </c>
      <c r="B11" s="39">
        <v>0.43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</v>
      </c>
      <c r="H11" s="2" t="s">
        <v>39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 s="46" customFormat="1">
      <c r="A12" s="46" t="s">
        <v>111</v>
      </c>
      <c r="B12" s="46">
        <v>0.5</v>
      </c>
      <c r="C12" s="46" t="s">
        <v>109</v>
      </c>
      <c r="D12" s="46" t="s">
        <v>109</v>
      </c>
      <c r="E12" s="46" t="s">
        <v>109</v>
      </c>
      <c r="F12" s="46" t="s">
        <v>109</v>
      </c>
      <c r="G12" s="46">
        <v>1.0357000000000001</v>
      </c>
      <c r="H12" s="46">
        <v>9</v>
      </c>
      <c r="I12" s="46">
        <v>0.98209999999999997</v>
      </c>
      <c r="J12" s="46">
        <v>18.18</v>
      </c>
      <c r="K12" s="46">
        <v>0</v>
      </c>
      <c r="L12" s="46" t="s">
        <v>110</v>
      </c>
    </row>
    <row r="13" spans="1:12" s="2" customFormat="1">
      <c r="A13" s="48" t="s">
        <v>112</v>
      </c>
      <c r="B13" s="2">
        <v>0.42859999999999998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0.96430000000000005</v>
      </c>
      <c r="H13" s="2" t="s">
        <v>109</v>
      </c>
      <c r="I13" s="2" t="s">
        <v>109</v>
      </c>
      <c r="J13" s="2" t="s">
        <v>109</v>
      </c>
      <c r="K13" s="2" t="s">
        <v>109</v>
      </c>
      <c r="L13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8</v>
      </c>
      <c r="I2" s="17">
        <v>1</v>
      </c>
      <c r="J2" s="17">
        <f>3/11*100</f>
        <v>27.27272727272727</v>
      </c>
      <c r="K2" s="2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6.5</v>
      </c>
      <c r="I5" s="2">
        <v>0.94</v>
      </c>
      <c r="J5" s="15">
        <v>0.40910000000000002</v>
      </c>
      <c r="K5" s="15">
        <v>0.1744</v>
      </c>
    </row>
    <row r="6" spans="1:12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0.99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1.125</v>
      </c>
      <c r="H7" s="2">
        <v>7</v>
      </c>
      <c r="I7" s="2">
        <v>0.9446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7</v>
      </c>
      <c r="I8" s="2">
        <v>0.95</v>
      </c>
      <c r="J8" s="17">
        <f t="shared" ref="J8" si="0">(11-H8)/11*100</f>
        <v>36.363636363636367</v>
      </c>
      <c r="K8" s="17">
        <f t="shared" ref="K8" si="1">((3/4*9+4)-(3/4*H8+4))/(3/4*9+4)*100</f>
        <v>13.953488372093023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 t="shared" ref="J9" si="2">(11-H9)/11*100</f>
        <v>38.636363636363633</v>
      </c>
      <c r="K9" s="17">
        <f t="shared" ref="K9" si="3">((3/4*9+4)-(3/4*H9+4))/(3/4*9+4)*100</f>
        <v>15.697674418604651</v>
      </c>
      <c r="L9" s="2" t="s">
        <v>40</v>
      </c>
    </row>
    <row r="10" spans="1:12">
      <c r="A10" s="38" t="s">
        <v>81</v>
      </c>
      <c r="B10" s="39">
        <v>0.5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1.125</v>
      </c>
      <c r="H10" s="39">
        <v>7</v>
      </c>
      <c r="I10" s="39">
        <v>0.92900000000000005</v>
      </c>
      <c r="J10" s="39">
        <v>36.4</v>
      </c>
      <c r="K10" s="39">
        <v>14</v>
      </c>
      <c r="L10" s="40" t="s">
        <v>82</v>
      </c>
    </row>
    <row r="11" spans="1:12" s="46" customFormat="1">
      <c r="A11" s="46" t="s">
        <v>108</v>
      </c>
      <c r="B11" s="46">
        <v>0.57140000000000002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1.1963999999999999</v>
      </c>
      <c r="H11" s="46">
        <v>6</v>
      </c>
      <c r="I11" s="46">
        <v>1</v>
      </c>
      <c r="J11" s="46">
        <v>45.45</v>
      </c>
      <c r="K11" s="46">
        <v>20.93</v>
      </c>
      <c r="L11" s="46" t="s">
        <v>110</v>
      </c>
    </row>
    <row r="12" spans="1:12" s="2" customFormat="1">
      <c r="A12" s="48" t="s">
        <v>112</v>
      </c>
      <c r="B12" s="2">
        <v>0.5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1.125</v>
      </c>
      <c r="H12" s="2">
        <v>7</v>
      </c>
      <c r="I12" s="2">
        <v>0.94640000000000002</v>
      </c>
      <c r="J12" s="17">
        <f t="shared" ref="J12" si="4">(11-H12)/11*100</f>
        <v>36.363636363636367</v>
      </c>
      <c r="K12" s="17">
        <f t="shared" ref="K12" si="5">((3/4*9+4)-(3/4*H12+4))/(3/4*9+4)*100</f>
        <v>13.953488372093023</v>
      </c>
      <c r="L12" s="2" t="s">
        <v>110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17">
        <v>8</v>
      </c>
      <c r="I2" s="17">
        <v>0.96</v>
      </c>
      <c r="J2" s="17">
        <f>3/11*100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8</v>
      </c>
      <c r="I5" s="2">
        <v>0.96</v>
      </c>
      <c r="J5" s="15">
        <v>0.2727</v>
      </c>
      <c r="K5" s="15">
        <v>6.9800000000000001E-2</v>
      </c>
    </row>
    <row r="6" spans="1:12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0.96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3">
        <v>1.125</v>
      </c>
      <c r="H7" s="2">
        <v>7</v>
      </c>
      <c r="I7" s="2">
        <v>0.94640000000000002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8</v>
      </c>
      <c r="I8" s="2">
        <v>0.98</v>
      </c>
      <c r="J8" s="17">
        <f>(11-H8)/11*100</f>
        <v>27.27272727272727</v>
      </c>
      <c r="K8" s="17">
        <f t="shared" ref="K8" si="0">((3/4*9+4)-(3/4*H8+4))/(3/4*9+4)*100</f>
        <v>6.9767441860465116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>(11-H9)/11*100</f>
        <v>38.636363636363633</v>
      </c>
      <c r="K9" s="17">
        <f t="shared" ref="K9" si="1">((3/4*9+4)-(3/4*H9+4))/(3/4*9+4)*100</f>
        <v>15.697674418604651</v>
      </c>
      <c r="L9" s="2" t="s">
        <v>40</v>
      </c>
    </row>
    <row r="10" spans="1:12" s="18" customFormat="1">
      <c r="A10" s="18" t="s">
        <v>55</v>
      </c>
      <c r="B10" s="18">
        <v>0.52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1.21</v>
      </c>
      <c r="H10" s="18">
        <v>6</v>
      </c>
      <c r="I10" s="18">
        <v>0.98</v>
      </c>
      <c r="J10" s="21">
        <v>0.45450000000000002</v>
      </c>
      <c r="K10" s="21">
        <v>0.20930000000000001</v>
      </c>
      <c r="L10" s="18" t="s">
        <v>40</v>
      </c>
    </row>
    <row r="11" spans="1:12">
      <c r="A11" s="38" t="s">
        <v>81</v>
      </c>
      <c r="B11" s="39">
        <v>0.5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1.125</v>
      </c>
      <c r="H11" s="39">
        <v>7</v>
      </c>
      <c r="I11" s="39">
        <v>0.94599999999999995</v>
      </c>
      <c r="J11" s="39">
        <v>36.4</v>
      </c>
      <c r="K11" s="39">
        <v>14</v>
      </c>
      <c r="L11" s="40" t="s">
        <v>85</v>
      </c>
    </row>
    <row r="12" spans="1:12" s="46" customFormat="1">
      <c r="A12" s="46" t="s">
        <v>108</v>
      </c>
      <c r="B12" s="46">
        <v>0.57140000000000002</v>
      </c>
      <c r="C12" s="46" t="s">
        <v>109</v>
      </c>
      <c r="D12" s="46" t="s">
        <v>109</v>
      </c>
      <c r="E12" s="46" t="s">
        <v>109</v>
      </c>
      <c r="F12" s="46" t="s">
        <v>109</v>
      </c>
      <c r="G12" s="46">
        <v>1.1963999999999999</v>
      </c>
      <c r="H12" s="46">
        <v>6</v>
      </c>
      <c r="I12" s="46">
        <v>1</v>
      </c>
      <c r="J12" s="46">
        <v>45.45</v>
      </c>
      <c r="K12" s="46">
        <v>20.93</v>
      </c>
      <c r="L12" s="46" t="s">
        <v>110</v>
      </c>
    </row>
    <row r="13" spans="1:12" s="2" customFormat="1">
      <c r="A13" s="48" t="s">
        <v>112</v>
      </c>
      <c r="B13" s="2">
        <v>0.5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1.125</v>
      </c>
      <c r="H13" s="2">
        <v>8</v>
      </c>
      <c r="I13" s="2">
        <v>0.98209999999999997</v>
      </c>
      <c r="J13" s="17">
        <f>(11-H13)/11*100</f>
        <v>27.27272727272727</v>
      </c>
      <c r="K13" s="17">
        <f t="shared" ref="K13" si="2">((3/4*9+4)-(3/4*H13+4))/(3/4*9+4)*100</f>
        <v>6.9767441860465116</v>
      </c>
      <c r="L13" s="2" t="s">
        <v>110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11" sqref="B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ht="30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7">
        <f>(36-H4)/36*100</f>
        <v>33.333333333333329</v>
      </c>
      <c r="K4" s="20" t="s">
        <v>61</v>
      </c>
    </row>
    <row r="5" spans="1:12" s="46" customFormat="1">
      <c r="A5" s="46" t="s">
        <v>108</v>
      </c>
      <c r="B5" s="46">
        <v>0.5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1.1338999999999999</v>
      </c>
      <c r="H5" s="46">
        <v>20</v>
      </c>
      <c r="I5" s="46">
        <v>0.91959999999999997</v>
      </c>
      <c r="J5" s="46">
        <v>44.44</v>
      </c>
      <c r="K5" s="46">
        <v>0</v>
      </c>
    </row>
    <row r="6" spans="1:12" s="2" customFormat="1">
      <c r="A6" s="48" t="s">
        <v>112</v>
      </c>
      <c r="B6" s="2">
        <v>0.42859999999999998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1.0625</v>
      </c>
      <c r="H6" s="2">
        <v>20</v>
      </c>
      <c r="I6" s="2">
        <v>0.84819999999999995</v>
      </c>
      <c r="J6" s="2">
        <v>44.44</v>
      </c>
      <c r="K6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8" sqref="A8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0.41070000000000001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1.0713999999999999</v>
      </c>
      <c r="H4" s="2">
        <v>25</v>
      </c>
      <c r="I4" s="2">
        <v>0.9375</v>
      </c>
      <c r="J4" s="16">
        <f>(36-25)/36</f>
        <v>0.30555555555555558</v>
      </c>
      <c r="K4" s="19">
        <v>0</v>
      </c>
      <c r="L4" s="2" t="s">
        <v>43</v>
      </c>
    </row>
    <row r="5" spans="1:12" ht="30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7">
        <f t="shared" ref="J5" si="0">(36-H5)/36*100</f>
        <v>33.333333333333329</v>
      </c>
      <c r="K5" s="20" t="s">
        <v>61</v>
      </c>
    </row>
    <row r="6" spans="1:12" s="18" customFormat="1">
      <c r="A6" s="18" t="s">
        <v>55</v>
      </c>
      <c r="B6" s="18">
        <v>0.43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1.03</v>
      </c>
      <c r="H6" s="18">
        <v>20</v>
      </c>
      <c r="I6" s="18">
        <v>0.86</v>
      </c>
      <c r="J6" s="21">
        <v>0.44440000000000002</v>
      </c>
      <c r="K6" s="22">
        <v>0</v>
      </c>
      <c r="L6" s="18" t="s">
        <v>43</v>
      </c>
    </row>
    <row r="7" spans="1:12" s="46" customFormat="1">
      <c r="A7" s="46" t="s">
        <v>108</v>
      </c>
      <c r="B7" s="46">
        <v>0.5</v>
      </c>
      <c r="C7" s="46" t="s">
        <v>109</v>
      </c>
      <c r="D7" s="46" t="s">
        <v>109</v>
      </c>
      <c r="E7" s="46" t="s">
        <v>109</v>
      </c>
      <c r="F7" s="46" t="s">
        <v>109</v>
      </c>
      <c r="G7" s="46">
        <v>1.1338999999999999</v>
      </c>
      <c r="H7" s="46">
        <v>20</v>
      </c>
      <c r="I7" s="46">
        <v>0.91959999999999997</v>
      </c>
      <c r="J7" s="46">
        <v>44.44</v>
      </c>
      <c r="K7" s="46">
        <v>0</v>
      </c>
    </row>
    <row r="8" spans="1:12" s="2" customFormat="1">
      <c r="A8" s="48" t="s">
        <v>112</v>
      </c>
      <c r="B8" s="2">
        <v>0.42859999999999998</v>
      </c>
      <c r="C8" t="s">
        <v>109</v>
      </c>
      <c r="D8" t="s">
        <v>109</v>
      </c>
      <c r="E8" t="s">
        <v>109</v>
      </c>
      <c r="F8" t="s">
        <v>109</v>
      </c>
      <c r="G8" s="2">
        <v>1.0625</v>
      </c>
      <c r="H8" s="2">
        <v>20</v>
      </c>
      <c r="I8" s="17">
        <v>0.84819999999999995</v>
      </c>
      <c r="J8" s="17">
        <v>44.44</v>
      </c>
      <c r="K8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1.1200000000000001</v>
      </c>
      <c r="H4" s="2">
        <v>20</v>
      </c>
      <c r="I4" s="2">
        <v>0.9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46" customFormat="1">
      <c r="A5" s="46" t="s">
        <v>108</v>
      </c>
      <c r="B5" s="46">
        <v>0.55359999999999998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1.1875</v>
      </c>
      <c r="H5" s="46">
        <v>20</v>
      </c>
      <c r="I5" s="46">
        <v>0.97319999999999995</v>
      </c>
      <c r="J5" s="46">
        <v>44.44</v>
      </c>
      <c r="K5" s="46">
        <v>0</v>
      </c>
    </row>
    <row r="6" spans="1:12" s="2" customFormat="1">
      <c r="A6" s="48" t="s">
        <v>112</v>
      </c>
      <c r="B6" s="2">
        <v>0.48209999999999997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1.1161000000000001</v>
      </c>
      <c r="H6" s="2">
        <v>20</v>
      </c>
      <c r="I6" s="2">
        <v>0.90180000000000005</v>
      </c>
      <c r="J6" s="2">
        <v>44.44</v>
      </c>
      <c r="K6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8" sqref="A8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0.44640000000000002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1.1071</v>
      </c>
      <c r="H4" s="2">
        <v>23</v>
      </c>
      <c r="I4" s="2">
        <v>0.9375</v>
      </c>
      <c r="J4" s="16">
        <f>(36-23)/36</f>
        <v>0.3611111111111111</v>
      </c>
      <c r="K4" s="19">
        <v>0</v>
      </c>
      <c r="L4" s="2" t="s">
        <v>43</v>
      </c>
    </row>
    <row r="5" spans="1:12" ht="30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1.1200000000000001</v>
      </c>
      <c r="H5" s="2">
        <v>21</v>
      </c>
      <c r="I5" s="2">
        <v>0.94</v>
      </c>
      <c r="J5" s="17">
        <f t="shared" ref="J5" si="0">(36-H5)/36*100</f>
        <v>41.666666666666671</v>
      </c>
      <c r="K5" s="20" t="s">
        <v>61</v>
      </c>
    </row>
    <row r="6" spans="1:12" s="18" customFormat="1">
      <c r="A6" s="18" t="s">
        <v>55</v>
      </c>
      <c r="B6" s="18">
        <v>0.48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1.1000000000000001</v>
      </c>
      <c r="H6" s="18">
        <v>20</v>
      </c>
      <c r="I6" s="18">
        <v>0.89</v>
      </c>
      <c r="J6" s="21">
        <v>0.44440000000000002</v>
      </c>
      <c r="K6" s="22">
        <v>0</v>
      </c>
      <c r="L6" s="18" t="s">
        <v>43</v>
      </c>
    </row>
    <row r="7" spans="1:12" s="46" customFormat="1">
      <c r="A7" s="46" t="s">
        <v>108</v>
      </c>
      <c r="B7" s="46">
        <v>0.55359999999999998</v>
      </c>
      <c r="C7" s="46" t="s">
        <v>109</v>
      </c>
      <c r="D7" s="46" t="s">
        <v>109</v>
      </c>
      <c r="E7" s="46" t="s">
        <v>109</v>
      </c>
      <c r="F7" s="46" t="s">
        <v>109</v>
      </c>
      <c r="G7" s="46">
        <v>1.1875</v>
      </c>
      <c r="H7" s="46">
        <v>20</v>
      </c>
      <c r="I7" s="46">
        <v>0.97319999999999995</v>
      </c>
      <c r="J7" s="46">
        <v>44.44</v>
      </c>
      <c r="K7" s="46">
        <v>0</v>
      </c>
    </row>
    <row r="8" spans="1:12" s="2" customFormat="1">
      <c r="A8" s="48" t="s">
        <v>112</v>
      </c>
      <c r="B8" s="2">
        <v>0.48209999999999997</v>
      </c>
      <c r="C8" s="2" t="s">
        <v>109</v>
      </c>
      <c r="D8" s="2" t="s">
        <v>109</v>
      </c>
      <c r="E8" s="2" t="s">
        <v>109</v>
      </c>
      <c r="F8" s="2" t="s">
        <v>109</v>
      </c>
      <c r="G8" s="2">
        <v>1.1161000000000001</v>
      </c>
      <c r="H8" s="2">
        <v>20</v>
      </c>
      <c r="I8" s="2">
        <v>0.90180000000000005</v>
      </c>
      <c r="J8" s="2">
        <v>44.44</v>
      </c>
      <c r="K8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46" customFormat="1">
      <c r="A5" s="46" t="s">
        <v>108</v>
      </c>
      <c r="B5" s="46">
        <v>0.58040000000000003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1.3213999999999999</v>
      </c>
      <c r="H5" s="46">
        <v>19</v>
      </c>
      <c r="I5" s="46">
        <v>0.99109999999999998</v>
      </c>
      <c r="J5" s="46">
        <v>47.22</v>
      </c>
      <c r="K5" s="46">
        <v>3.26</v>
      </c>
    </row>
    <row r="6" spans="1:12" s="2" customFormat="1">
      <c r="A6" s="48" t="s">
        <v>112</v>
      </c>
      <c r="B6" s="2">
        <v>0.50890000000000002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1.25</v>
      </c>
      <c r="H6" s="2">
        <v>20</v>
      </c>
      <c r="I6" s="2">
        <v>0.9375</v>
      </c>
      <c r="J6" s="17">
        <f t="shared" ref="J6" si="2">(36-H6)/36*100</f>
        <v>44.444444444444443</v>
      </c>
      <c r="K6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7" sqref="A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0.50890000000000002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1.2588999999999999</v>
      </c>
      <c r="H4" s="2">
        <v>19</v>
      </c>
      <c r="I4" s="2">
        <v>0.92769999999999997</v>
      </c>
      <c r="J4" s="16">
        <f>(36-19)/36</f>
        <v>0.47222222222222221</v>
      </c>
      <c r="K4" s="16">
        <f>3/4*(20-19)/(3/4*20+8)</f>
        <v>3.2608695652173912E-2</v>
      </c>
      <c r="L4" s="2" t="s">
        <v>43</v>
      </c>
    </row>
    <row r="5" spans="1:12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7">
        <f t="shared" ref="J5" si="0">(36-H5)/36*100</f>
        <v>44.444444444444443</v>
      </c>
      <c r="K5" s="17">
        <f t="shared" ref="K5" si="1">((3/4*20+8)-(3/4*H5+8))/(3/4*20+8)*100</f>
        <v>0</v>
      </c>
    </row>
    <row r="6" spans="1:12" s="46" customFormat="1">
      <c r="A6" s="46" t="s">
        <v>108</v>
      </c>
      <c r="B6" s="46">
        <v>0.58040000000000003</v>
      </c>
      <c r="C6" s="46" t="s">
        <v>109</v>
      </c>
      <c r="D6" s="46" t="s">
        <v>109</v>
      </c>
      <c r="E6" s="46" t="s">
        <v>109</v>
      </c>
      <c r="F6" s="46" t="s">
        <v>109</v>
      </c>
      <c r="G6" s="46">
        <v>1.3213999999999999</v>
      </c>
      <c r="H6" s="46">
        <v>19</v>
      </c>
      <c r="I6" s="46">
        <v>0.99109999999999998</v>
      </c>
      <c r="J6" s="46">
        <v>47.22</v>
      </c>
      <c r="K6" s="46">
        <v>3.26</v>
      </c>
    </row>
    <row r="7" spans="1:12" s="2" customFormat="1">
      <c r="A7" s="48" t="s">
        <v>112</v>
      </c>
      <c r="B7" s="2">
        <v>0.50890000000000002</v>
      </c>
      <c r="C7" s="2" t="s">
        <v>109</v>
      </c>
      <c r="D7" s="2" t="s">
        <v>109</v>
      </c>
      <c r="E7" s="2" t="s">
        <v>109</v>
      </c>
      <c r="F7" s="2" t="s">
        <v>109</v>
      </c>
      <c r="G7" s="2">
        <v>1.25</v>
      </c>
      <c r="H7" s="2">
        <v>20</v>
      </c>
      <c r="I7" s="2">
        <v>0.9375</v>
      </c>
      <c r="J7" s="17">
        <f t="shared" ref="J7" si="2">(36-H7)/36*100</f>
        <v>44.444444444444443</v>
      </c>
      <c r="K7" s="2">
        <v>0</v>
      </c>
    </row>
  </sheetData>
  <phoneticPr fontId="11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3" sqref="A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7">
        <v>4</v>
      </c>
      <c r="I2" s="17">
        <v>0.89</v>
      </c>
      <c r="J2" s="17">
        <f>1.5/5.5*100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1.1399999999999999</v>
      </c>
      <c r="H4" s="2">
        <v>4</v>
      </c>
      <c r="I4" s="2">
        <v>0.96</v>
      </c>
      <c r="J4" s="15">
        <v>0.2727</v>
      </c>
      <c r="K4" s="15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5">
        <v>0.2727</v>
      </c>
      <c r="K5" s="15">
        <v>6.9800000000000001E-2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5">
        <v>0.27272727272727298</v>
      </c>
      <c r="K6" s="15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1.1071</v>
      </c>
      <c r="H7" s="2">
        <v>4</v>
      </c>
      <c r="I7" s="2">
        <v>0.85709999999999997</v>
      </c>
      <c r="J7" s="15">
        <v>0.2727</v>
      </c>
      <c r="K7" s="15">
        <v>6.9767441860465101E-2</v>
      </c>
      <c r="L7" s="2" t="s">
        <v>43</v>
      </c>
    </row>
    <row r="8" spans="1:12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4">
        <v>4</v>
      </c>
      <c r="I8" s="2">
        <v>0.93</v>
      </c>
      <c r="J8" s="17">
        <f>(5.5-H8)/5.5*100</f>
        <v>27.27272727272727</v>
      </c>
      <c r="K8" s="17">
        <f>((3/4*4.5+2)-(3/4*H8+2))/(3/4*4.5+2)*100</f>
        <v>6.9767441860465116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7">
        <f>(5.5-H9)/5.5*100</f>
        <v>27.27272727272727</v>
      </c>
      <c r="K9" s="17">
        <f>((3/4*4.5+2)-(3/4*H9+2))/(3/4*4.5+2)*100</f>
        <v>6.9767441860465116</v>
      </c>
      <c r="L9" s="2" t="s">
        <v>40</v>
      </c>
    </row>
    <row r="10" spans="1:12" s="2" customFormat="1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5">
        <v>0.2727</v>
      </c>
      <c r="K10" s="15">
        <v>6.9800000000000001E-2</v>
      </c>
      <c r="L10" s="2" t="s">
        <v>43</v>
      </c>
    </row>
    <row r="11" spans="1:12">
      <c r="A11" s="38" t="s">
        <v>81</v>
      </c>
      <c r="B11" s="39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1.071</v>
      </c>
      <c r="H11" s="39">
        <v>4</v>
      </c>
      <c r="I11" s="39">
        <v>0.85699999999999998</v>
      </c>
      <c r="J11" s="39">
        <v>27.2</v>
      </c>
      <c r="K11" s="39">
        <v>7</v>
      </c>
      <c r="L11" s="40" t="s">
        <v>82</v>
      </c>
    </row>
    <row r="12" spans="1:12">
      <c r="A12" s="2" t="s">
        <v>102</v>
      </c>
      <c r="B12" s="2">
        <v>0.46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1.1100000000000001</v>
      </c>
      <c r="H12" s="44">
        <v>4</v>
      </c>
      <c r="I12" s="2">
        <v>0.86</v>
      </c>
      <c r="J12" s="2">
        <v>27.27</v>
      </c>
      <c r="K12" s="2">
        <v>6.98</v>
      </c>
    </row>
    <row r="13" spans="1:12" s="46" customFormat="1">
      <c r="A13" s="46" t="s">
        <v>108</v>
      </c>
      <c r="B13" s="46">
        <v>0.46429999999999999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1.1429</v>
      </c>
      <c r="H13" s="46">
        <v>4</v>
      </c>
      <c r="I13" s="47">
        <v>1</v>
      </c>
      <c r="J13" s="47">
        <v>27.3</v>
      </c>
      <c r="K13" s="46">
        <v>6.98</v>
      </c>
      <c r="L13" s="46" t="s">
        <v>110</v>
      </c>
    </row>
    <row r="14" spans="1:12" s="2" customFormat="1">
      <c r="A14" s="48" t="s">
        <v>112</v>
      </c>
      <c r="B14" s="2">
        <v>0.39290000000000003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1.0713999999999999</v>
      </c>
      <c r="H14" s="2">
        <v>4</v>
      </c>
      <c r="I14" s="17">
        <v>0.92859999999999998</v>
      </c>
      <c r="J14" s="17">
        <v>27.3</v>
      </c>
      <c r="K14" s="2">
        <v>6.98</v>
      </c>
      <c r="L14" s="2" t="s">
        <v>110</v>
      </c>
    </row>
  </sheetData>
  <phoneticPr fontId="11" type="noConversion"/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65</v>
      </c>
      <c r="B8" s="7">
        <v>30</v>
      </c>
      <c r="C8" s="7">
        <v>7</v>
      </c>
      <c r="D8" s="7">
        <v>2</v>
      </c>
    </row>
    <row r="9" spans="1:12">
      <c r="A9" s="6" t="s">
        <v>66</v>
      </c>
      <c r="B9" s="7">
        <v>30</v>
      </c>
      <c r="C9" s="7">
        <v>14</v>
      </c>
      <c r="D9" s="7">
        <v>1</v>
      </c>
    </row>
    <row r="11" spans="1:12">
      <c r="A11" s="49" t="s">
        <v>67</v>
      </c>
      <c r="B11" s="49"/>
      <c r="C11" s="49"/>
      <c r="D11" s="49"/>
      <c r="E11" s="49"/>
    </row>
    <row r="12" spans="1:12">
      <c r="A12" s="8" t="s">
        <v>68</v>
      </c>
      <c r="B12" s="8"/>
      <c r="C12" s="8"/>
    </row>
    <row r="13" spans="1:12">
      <c r="A13" s="9" t="s">
        <v>69</v>
      </c>
      <c r="B13" s="10" t="s">
        <v>65</v>
      </c>
      <c r="C13" s="10" t="s">
        <v>66</v>
      </c>
    </row>
    <row r="14" spans="1:12" ht="51">
      <c r="A14" s="11" t="s">
        <v>70</v>
      </c>
      <c r="B14" s="12" t="s">
        <v>71</v>
      </c>
      <c r="C14" s="12" t="s">
        <v>72</v>
      </c>
    </row>
    <row r="15" spans="1:12" ht="38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1" sqref="A11:E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76</v>
      </c>
      <c r="B8" s="7">
        <v>60</v>
      </c>
      <c r="C8" s="7">
        <v>7</v>
      </c>
      <c r="D8" s="7">
        <v>2</v>
      </c>
    </row>
    <row r="9" spans="1:12">
      <c r="A9" s="6" t="s">
        <v>77</v>
      </c>
      <c r="B9" s="7">
        <v>60</v>
      </c>
      <c r="C9" s="7">
        <v>14</v>
      </c>
      <c r="D9" s="7">
        <v>1</v>
      </c>
    </row>
    <row r="11" spans="1:12">
      <c r="A11" s="49" t="s">
        <v>89</v>
      </c>
      <c r="B11" s="49"/>
      <c r="C11" s="49"/>
      <c r="D11" s="49"/>
      <c r="E11" s="49"/>
    </row>
    <row r="12" spans="1:12">
      <c r="A12" s="8" t="s">
        <v>78</v>
      </c>
      <c r="B12" s="8"/>
      <c r="C12" s="8"/>
    </row>
    <row r="13" spans="1:12">
      <c r="A13" s="9" t="s">
        <v>69</v>
      </c>
      <c r="B13" s="10" t="s">
        <v>76</v>
      </c>
      <c r="C13" s="10" t="s">
        <v>77</v>
      </c>
    </row>
    <row r="14" spans="1:12" ht="51">
      <c r="A14" s="11" t="s">
        <v>70</v>
      </c>
      <c r="B14" s="12" t="s">
        <v>71</v>
      </c>
      <c r="C14" s="12" t="s">
        <v>72</v>
      </c>
    </row>
    <row r="15" spans="1:12" ht="38.25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1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4" sqref="H14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42" t="s">
        <v>88</v>
      </c>
      <c r="B2" s="42">
        <v>0.79</v>
      </c>
      <c r="C2" s="43" t="s">
        <v>90</v>
      </c>
      <c r="D2" s="43" t="s">
        <v>90</v>
      </c>
      <c r="E2" s="43" t="s">
        <v>90</v>
      </c>
      <c r="F2" s="43" t="s">
        <v>90</v>
      </c>
      <c r="G2" s="42">
        <v>1.79</v>
      </c>
      <c r="H2" s="43" t="s">
        <v>91</v>
      </c>
      <c r="I2" s="43" t="s">
        <v>91</v>
      </c>
      <c r="J2" s="43" t="s">
        <v>91</v>
      </c>
      <c r="K2" s="43" t="s">
        <v>91</v>
      </c>
    </row>
    <row r="7" spans="1:12">
      <c r="A7" s="42" t="s">
        <v>92</v>
      </c>
    </row>
  </sheetData>
  <phoneticPr fontId="1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1.08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2.08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93</v>
      </c>
    </row>
  </sheetData>
  <phoneticPr fontId="1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9" sqref="E9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1.22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2.2200000000000002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94</v>
      </c>
    </row>
  </sheetData>
  <phoneticPr fontId="1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0.57999999999999996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1.19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95</v>
      </c>
    </row>
  </sheetData>
  <phoneticPr fontId="1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0" sqref="E10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0.65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1.28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96</v>
      </c>
    </row>
  </sheetData>
  <phoneticPr fontId="1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21" sqref="G21"/>
    </sheetView>
  </sheetViews>
  <sheetFormatPr defaultRowHeight="15"/>
  <sheetData>
    <row r="1" spans="1:12" ht="126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0.69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1.38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t="s">
        <v>97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A16" sqref="A1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ht="30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7">
        <v>5</v>
      </c>
      <c r="I2" s="27">
        <v>0.95</v>
      </c>
      <c r="J2" s="27">
        <f>0.5/5.5*100</f>
        <v>9.0909090909090917</v>
      </c>
      <c r="K2" s="28" t="s">
        <v>51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1.1100000000000001</v>
      </c>
      <c r="H4" s="2">
        <v>4</v>
      </c>
      <c r="I4" s="2">
        <v>0.89</v>
      </c>
      <c r="J4" s="15">
        <v>0.2727</v>
      </c>
      <c r="K4" s="15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5">
        <v>0.18179999999999999</v>
      </c>
      <c r="K5" s="15">
        <v>0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1.0357000000000001</v>
      </c>
      <c r="H7" s="2">
        <v>4</v>
      </c>
      <c r="I7" s="2">
        <v>0.85709999999999997</v>
      </c>
      <c r="J7" s="26">
        <v>0.27272727272727298</v>
      </c>
      <c r="K7" s="26">
        <v>6.9767441860465101E-2</v>
      </c>
      <c r="L7" s="2" t="s">
        <v>43</v>
      </c>
    </row>
    <row r="8" spans="1:12" ht="30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5</v>
      </c>
      <c r="I8" s="2">
        <v>0.96</v>
      </c>
      <c r="J8" s="17">
        <f t="shared" ref="J8:J9" si="0">(5.5-H8)/5.5*100</f>
        <v>9.0909090909090917</v>
      </c>
      <c r="K8" s="20" t="s">
        <v>51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1.1299999999999999</v>
      </c>
      <c r="H9" s="2">
        <v>4.5</v>
      </c>
      <c r="I9" s="2">
        <v>0.93</v>
      </c>
      <c r="J9" s="17">
        <f t="shared" si="0"/>
        <v>18.181818181818183</v>
      </c>
      <c r="K9" s="2" t="s">
        <v>39</v>
      </c>
      <c r="L9" s="2" t="s">
        <v>40</v>
      </c>
    </row>
    <row r="10" spans="1:12" s="2" customFormat="1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pans="1:12" s="2" customFormat="1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5">
        <v>9.0899999999999995E-2</v>
      </c>
      <c r="K11" s="2" t="s">
        <v>54</v>
      </c>
      <c r="L11" s="2" t="s">
        <v>43</v>
      </c>
    </row>
    <row r="12" spans="1:12" s="18" customFormat="1">
      <c r="A12" s="18" t="s">
        <v>55</v>
      </c>
      <c r="B12" s="18">
        <v>0.39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>
        <v>1.04</v>
      </c>
      <c r="H12" s="18">
        <v>4.5</v>
      </c>
      <c r="I12" s="18">
        <v>0.98</v>
      </c>
      <c r="J12" s="21">
        <v>0.18179999999999999</v>
      </c>
      <c r="K12" s="18">
        <v>0</v>
      </c>
      <c r="L12" s="18" t="s">
        <v>43</v>
      </c>
    </row>
    <row r="13" spans="1:12">
      <c r="A13" s="38" t="s">
        <v>81</v>
      </c>
      <c r="B13" s="39">
        <v>0.39</v>
      </c>
      <c r="C13" s="2" t="s">
        <v>39</v>
      </c>
      <c r="D13" s="2" t="s">
        <v>39</v>
      </c>
      <c r="E13" s="2" t="s">
        <v>39</v>
      </c>
      <c r="F13" s="2" t="s">
        <v>39</v>
      </c>
      <c r="G13" s="39">
        <v>1.036</v>
      </c>
      <c r="H13" s="39">
        <v>4.5</v>
      </c>
      <c r="I13" s="39">
        <v>0.94599999999999995</v>
      </c>
      <c r="J13" s="39">
        <v>18.2</v>
      </c>
      <c r="K13" s="39">
        <v>0</v>
      </c>
      <c r="L13" s="40" t="s">
        <v>83</v>
      </c>
    </row>
    <row r="14" spans="1:12">
      <c r="A14" s="45" t="s">
        <v>103</v>
      </c>
      <c r="B14" s="45">
        <v>0.46</v>
      </c>
      <c r="C14" s="2" t="s">
        <v>39</v>
      </c>
      <c r="D14" s="2" t="s">
        <v>39</v>
      </c>
      <c r="E14" s="2" t="s">
        <v>39</v>
      </c>
      <c r="F14" s="2" t="s">
        <v>39</v>
      </c>
      <c r="G14" s="45">
        <v>1.04</v>
      </c>
      <c r="H14" s="2">
        <v>4</v>
      </c>
      <c r="I14" s="2">
        <v>0.82</v>
      </c>
      <c r="J14" s="17">
        <v>27.27</v>
      </c>
      <c r="K14" s="17">
        <v>6.98</v>
      </c>
    </row>
    <row r="15" spans="1:12" s="46" customFormat="1">
      <c r="A15" s="46" t="s">
        <v>108</v>
      </c>
      <c r="B15" s="46">
        <v>0.46429999999999999</v>
      </c>
      <c r="C15" s="46" t="s">
        <v>109</v>
      </c>
      <c r="D15" s="46" t="s">
        <v>109</v>
      </c>
      <c r="E15" s="46" t="s">
        <v>109</v>
      </c>
      <c r="F15" s="46" t="s">
        <v>109</v>
      </c>
      <c r="G15" s="46">
        <v>1.1071</v>
      </c>
      <c r="H15" s="46">
        <v>4</v>
      </c>
      <c r="I15" s="46">
        <v>0.92859999999999998</v>
      </c>
      <c r="J15" s="46">
        <v>27.3</v>
      </c>
      <c r="K15" s="46">
        <v>6.98</v>
      </c>
      <c r="L15" s="46" t="s">
        <v>110</v>
      </c>
    </row>
    <row r="16" spans="1:12" s="2" customFormat="1">
      <c r="A16" s="48" t="s">
        <v>112</v>
      </c>
      <c r="B16" s="2">
        <v>0.39290000000000003</v>
      </c>
      <c r="C16" s="2" t="s">
        <v>109</v>
      </c>
      <c r="D16" s="2" t="s">
        <v>109</v>
      </c>
      <c r="E16" s="2" t="s">
        <v>109</v>
      </c>
      <c r="F16" s="2" t="s">
        <v>109</v>
      </c>
      <c r="G16" s="2">
        <v>1.0357000000000001</v>
      </c>
      <c r="H16" s="2">
        <v>4.5</v>
      </c>
      <c r="I16" s="2">
        <v>0.94640000000000002</v>
      </c>
      <c r="J16" s="17">
        <f t="shared" ref="J16" si="1">(5.5-H16)/5.5*100</f>
        <v>18.181818181818183</v>
      </c>
      <c r="K16" s="2">
        <v>0</v>
      </c>
      <c r="L16" s="2" t="s">
        <v>110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4" sqref="A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7">
        <v>2</v>
      </c>
      <c r="I2" s="17">
        <v>0.96</v>
      </c>
      <c r="J2" s="17">
        <f>3.5/5.5*100</f>
        <v>63.636363636363633</v>
      </c>
      <c r="K2" s="1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1.46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6">
        <v>0.63636363636363602</v>
      </c>
      <c r="K6" s="26">
        <v>0.34883720930232598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4">
        <v>1</v>
      </c>
      <c r="I8" s="2">
        <v>0.96</v>
      </c>
      <c r="J8" s="17">
        <f t="shared" ref="J8:J9" si="0">(5.5-H8)/5.5*100</f>
        <v>81.818181818181827</v>
      </c>
      <c r="K8" s="17">
        <f t="shared" ref="K8:K9" si="1">((3/4*4.5+2)-(3/4*H8+2))/(3/4*4.5+2)*100</f>
        <v>48.837209302325576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si="0"/>
        <v>77.272727272727266</v>
      </c>
      <c r="K9" s="17">
        <f t="shared" si="1"/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>
      <c r="A11" s="38" t="s">
        <v>81</v>
      </c>
      <c r="B11" s="39">
        <v>0.61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1.393</v>
      </c>
      <c r="H11" s="39">
        <v>2</v>
      </c>
      <c r="I11" s="39">
        <v>1</v>
      </c>
      <c r="J11" s="39">
        <v>63.6</v>
      </c>
      <c r="K11" s="39">
        <v>34.9</v>
      </c>
      <c r="L11" s="40" t="s">
        <v>82</v>
      </c>
    </row>
    <row r="12" spans="1:12">
      <c r="A12" s="45" t="s">
        <v>104</v>
      </c>
      <c r="B12" s="45">
        <v>0.68</v>
      </c>
      <c r="C12" s="2" t="s">
        <v>39</v>
      </c>
      <c r="D12" s="2" t="s">
        <v>39</v>
      </c>
      <c r="E12" s="2" t="s">
        <v>39</v>
      </c>
      <c r="F12" s="2" t="s">
        <v>39</v>
      </c>
      <c r="G12" s="45">
        <v>1.46</v>
      </c>
      <c r="H12" s="45">
        <v>2</v>
      </c>
      <c r="I12" s="45">
        <v>0.96</v>
      </c>
      <c r="J12" s="2">
        <v>63.64</v>
      </c>
      <c r="K12" s="2">
        <v>34.880000000000003</v>
      </c>
    </row>
    <row r="13" spans="1:12" s="46" customFormat="1">
      <c r="A13" s="46" t="s">
        <v>108</v>
      </c>
      <c r="B13" s="46">
        <v>0.67859999999999998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1.4642999999999999</v>
      </c>
      <c r="H13" s="46">
        <v>1</v>
      </c>
      <c r="I13" s="46">
        <v>0.89290000000000003</v>
      </c>
      <c r="J13" s="46">
        <v>81.8</v>
      </c>
      <c r="K13" s="46">
        <v>48.84</v>
      </c>
      <c r="L13" s="46" t="s">
        <v>58</v>
      </c>
    </row>
    <row r="14" spans="1:12" s="2" customFormat="1">
      <c r="A14" s="48" t="s">
        <v>112</v>
      </c>
      <c r="B14" s="2">
        <v>0.60709999999999997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1.3929</v>
      </c>
      <c r="H14" s="2">
        <v>2</v>
      </c>
      <c r="I14" s="2">
        <v>1</v>
      </c>
      <c r="J14" s="39">
        <v>63.64</v>
      </c>
      <c r="K14" s="2">
        <v>34.880000000000003</v>
      </c>
      <c r="L14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C24" sqref="C2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41">
        <v>1.26</v>
      </c>
      <c r="H2" s="27">
        <v>2</v>
      </c>
      <c r="I2" s="27">
        <v>0.96</v>
      </c>
      <c r="J2" s="27">
        <f>3.5/5.5*100</f>
        <v>63.636363636363633</v>
      </c>
      <c r="K2" s="2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6">
        <v>0.54545454545454497</v>
      </c>
      <c r="K6" s="26">
        <v>0.27906976744186002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4">
        <v>2</v>
      </c>
      <c r="I8" s="2">
        <v>1</v>
      </c>
      <c r="J8" s="17">
        <f t="shared" ref="J8" si="0">(5.5-H8)/5.5*100</f>
        <v>63.636363636363633</v>
      </c>
      <c r="K8" s="17">
        <f t="shared" ref="K8" si="1">((3/4*4.5+2)-(3/4*H8+2))/(3/4*4.5+2)*100</f>
        <v>34.883720930232556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ref="J9" si="2">(5.5-H9)/5.5*100</f>
        <v>77.272727272727266</v>
      </c>
      <c r="K9" s="17">
        <f t="shared" ref="K9" si="3">((3/4*4.5+2)-(3/4*H9+2))/(3/4*4.5+2)*100</f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s="18" customFormat="1">
      <c r="A11" s="18" t="s">
        <v>55</v>
      </c>
      <c r="B11" s="18">
        <v>0.61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1.39</v>
      </c>
      <c r="H11" s="18">
        <v>2</v>
      </c>
      <c r="I11" s="18">
        <v>1</v>
      </c>
      <c r="J11" s="21">
        <v>0.63639999999999997</v>
      </c>
      <c r="K11" s="21">
        <v>0.3488</v>
      </c>
      <c r="L11" s="18" t="s">
        <v>40</v>
      </c>
    </row>
    <row r="12" spans="1:12">
      <c r="A12" s="38" t="s">
        <v>81</v>
      </c>
      <c r="B12" s="39">
        <v>0.61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1.393</v>
      </c>
      <c r="H12" s="39">
        <v>2</v>
      </c>
      <c r="I12" s="39">
        <v>1</v>
      </c>
      <c r="J12" s="39">
        <v>63.6</v>
      </c>
      <c r="K12" s="39">
        <v>34.9</v>
      </c>
      <c r="L12" s="40" t="s">
        <v>82</v>
      </c>
    </row>
    <row r="13" spans="1:12">
      <c r="A13" s="2" t="s">
        <v>105</v>
      </c>
      <c r="B13" s="2">
        <v>0.68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1.32</v>
      </c>
      <c r="H13" s="44">
        <v>2</v>
      </c>
      <c r="I13" s="2">
        <v>0.96</v>
      </c>
      <c r="J13" s="2">
        <v>63.64</v>
      </c>
      <c r="K13" s="2">
        <v>34.880000000000003</v>
      </c>
    </row>
    <row r="14" spans="1:12" s="46" customFormat="1">
      <c r="A14" s="46" t="s">
        <v>108</v>
      </c>
      <c r="B14" s="46">
        <v>0.67859999999999998</v>
      </c>
      <c r="C14" s="46" t="s">
        <v>109</v>
      </c>
      <c r="D14" s="46" t="s">
        <v>109</v>
      </c>
      <c r="E14" s="46" t="s">
        <v>109</v>
      </c>
      <c r="F14" s="46" t="s">
        <v>109</v>
      </c>
      <c r="G14" s="46">
        <v>1.3571</v>
      </c>
      <c r="H14" s="46">
        <v>1</v>
      </c>
      <c r="I14" s="46">
        <v>0.89290000000000003</v>
      </c>
      <c r="J14" s="46">
        <v>81.8</v>
      </c>
      <c r="K14" s="46">
        <v>48.84</v>
      </c>
      <c r="L14" s="46" t="s">
        <v>58</v>
      </c>
    </row>
    <row r="15" spans="1:12" s="2" customFormat="1">
      <c r="A15" s="48" t="s">
        <v>112</v>
      </c>
      <c r="B15" s="2">
        <v>0.60709999999999997</v>
      </c>
      <c r="C15" s="2" t="s">
        <v>109</v>
      </c>
      <c r="D15" s="2" t="s">
        <v>109</v>
      </c>
      <c r="E15" s="2" t="s">
        <v>109</v>
      </c>
      <c r="F15" s="2" t="s">
        <v>109</v>
      </c>
      <c r="G15" s="2">
        <v>1.2857000000000001</v>
      </c>
      <c r="H15" s="2">
        <v>2</v>
      </c>
      <c r="I15" s="2">
        <v>1</v>
      </c>
      <c r="J15" s="2">
        <v>63.64</v>
      </c>
      <c r="K15" s="2">
        <v>34.880000000000003</v>
      </c>
      <c r="L15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4" sqref="A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s="2" customFormat="1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>
      <c r="A11" s="38" t="s">
        <v>81</v>
      </c>
      <c r="B11" s="39">
        <v>0.75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1.5</v>
      </c>
      <c r="H11" s="2" t="s">
        <v>84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>
      <c r="A12" s="2" t="s">
        <v>103</v>
      </c>
      <c r="B12" s="2">
        <v>0.82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1.75</v>
      </c>
      <c r="H12" s="2" t="s">
        <v>57</v>
      </c>
      <c r="I12" s="2" t="s">
        <v>39</v>
      </c>
      <c r="J12" s="2" t="s">
        <v>39</v>
      </c>
      <c r="K12" s="2" t="s">
        <v>39</v>
      </c>
    </row>
    <row r="13" spans="1:12" s="46" customFormat="1">
      <c r="A13" s="46" t="s">
        <v>108</v>
      </c>
      <c r="B13" s="46">
        <v>0.82140000000000002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1.6071</v>
      </c>
      <c r="H13" s="46" t="s">
        <v>57</v>
      </c>
      <c r="I13" s="46" t="s">
        <v>109</v>
      </c>
      <c r="J13" s="46" t="s">
        <v>109</v>
      </c>
      <c r="K13" s="46" t="s">
        <v>109</v>
      </c>
      <c r="L13" s="46" t="s">
        <v>58</v>
      </c>
    </row>
    <row r="14" spans="1:12" s="2" customFormat="1">
      <c r="A14" s="48" t="s">
        <v>112</v>
      </c>
      <c r="B14" s="2">
        <v>0.75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1.5357000000000001</v>
      </c>
      <c r="H14" s="2" t="s">
        <v>57</v>
      </c>
      <c r="I14" s="15" t="s">
        <v>109</v>
      </c>
      <c r="J14" s="15" t="s">
        <v>109</v>
      </c>
      <c r="K14" s="2" t="s">
        <v>109</v>
      </c>
      <c r="L14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A15" sqref="A1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0.75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1.7</v>
      </c>
      <c r="H11" s="18" t="s">
        <v>57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0.75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1.5</v>
      </c>
      <c r="H12" s="2" t="s">
        <v>84</v>
      </c>
      <c r="I12" s="2" t="s">
        <v>39</v>
      </c>
      <c r="J12" s="2" t="s">
        <v>39</v>
      </c>
      <c r="K12" s="2" t="s">
        <v>39</v>
      </c>
      <c r="L12" s="40" t="s">
        <v>82</v>
      </c>
    </row>
    <row r="13" spans="1:12">
      <c r="A13" s="2" t="s">
        <v>102</v>
      </c>
      <c r="B13" s="2">
        <v>0.82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1.75</v>
      </c>
      <c r="H13" s="2" t="s">
        <v>57</v>
      </c>
      <c r="I13" s="2" t="s">
        <v>39</v>
      </c>
      <c r="J13" s="2" t="s">
        <v>39</v>
      </c>
      <c r="K13" s="2" t="s">
        <v>39</v>
      </c>
    </row>
    <row r="14" spans="1:12" s="46" customFormat="1">
      <c r="A14" s="46" t="s">
        <v>108</v>
      </c>
      <c r="B14" s="46">
        <v>0.82140000000000002</v>
      </c>
      <c r="C14" s="46" t="s">
        <v>109</v>
      </c>
      <c r="D14" s="46" t="s">
        <v>109</v>
      </c>
      <c r="E14" s="46" t="s">
        <v>109</v>
      </c>
      <c r="F14" s="46" t="s">
        <v>109</v>
      </c>
      <c r="G14" s="46">
        <v>1.6071</v>
      </c>
      <c r="H14" s="46" t="s">
        <v>57</v>
      </c>
      <c r="I14" s="46" t="s">
        <v>109</v>
      </c>
      <c r="J14" s="46" t="s">
        <v>109</v>
      </c>
      <c r="K14" s="46" t="s">
        <v>109</v>
      </c>
      <c r="L14" s="46" t="s">
        <v>58</v>
      </c>
    </row>
    <row r="15" spans="1:12" s="2" customFormat="1">
      <c r="A15" s="48" t="s">
        <v>112</v>
      </c>
      <c r="B15" s="2">
        <v>0.75</v>
      </c>
      <c r="C15" s="2" t="s">
        <v>109</v>
      </c>
      <c r="D15" s="2" t="s">
        <v>109</v>
      </c>
      <c r="E15" s="2" t="s">
        <v>109</v>
      </c>
      <c r="F15" s="2" t="s">
        <v>109</v>
      </c>
      <c r="G15" s="2">
        <v>1.5357000000000001</v>
      </c>
      <c r="H15" s="2" t="s">
        <v>57</v>
      </c>
      <c r="I15" s="15" t="s">
        <v>109</v>
      </c>
      <c r="J15" s="15" t="s">
        <v>109</v>
      </c>
      <c r="K15" s="2" t="s">
        <v>109</v>
      </c>
      <c r="L15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C24" sqref="C2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0.93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0.85709999999999997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38" t="s">
        <v>81</v>
      </c>
      <c r="B10" s="39">
        <v>0.32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0.86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46" customFormat="1">
      <c r="A11" s="46" t="s">
        <v>108</v>
      </c>
      <c r="B11" s="46">
        <v>0.39290000000000003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0.92859999999999998</v>
      </c>
      <c r="H11" s="46" t="s">
        <v>109</v>
      </c>
      <c r="I11" s="46" t="s">
        <v>109</v>
      </c>
      <c r="J11" s="46" t="s">
        <v>109</v>
      </c>
      <c r="K11" s="46" t="s">
        <v>109</v>
      </c>
      <c r="L11" s="46" t="s">
        <v>58</v>
      </c>
    </row>
    <row r="12" spans="1:12" s="2" customFormat="1">
      <c r="A12" s="48" t="s">
        <v>112</v>
      </c>
      <c r="B12" s="2">
        <v>0.32140000000000002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0.85709999999999997</v>
      </c>
      <c r="H12" s="2" t="s">
        <v>109</v>
      </c>
      <c r="I12" s="2" t="s">
        <v>109</v>
      </c>
      <c r="J12" s="2" t="s">
        <v>109</v>
      </c>
      <c r="K12" s="2" t="s">
        <v>109</v>
      </c>
      <c r="L12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B33" sqref="B3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0.89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23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0.82140000000000002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0.34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0.84</v>
      </c>
      <c r="H11" s="18" t="s">
        <v>39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0.32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0.82</v>
      </c>
      <c r="H12" s="2" t="s">
        <v>39</v>
      </c>
      <c r="I12" s="2" t="s">
        <v>39</v>
      </c>
      <c r="J12" s="2" t="s">
        <v>39</v>
      </c>
      <c r="K12" s="2" t="s">
        <v>39</v>
      </c>
      <c r="L12" s="40" t="s">
        <v>83</v>
      </c>
    </row>
    <row r="13" spans="1:12" s="46" customFormat="1">
      <c r="A13" s="46" t="s">
        <v>108</v>
      </c>
      <c r="B13" s="46">
        <v>0.39290000000000003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0.89290000000000003</v>
      </c>
      <c r="H13" s="46" t="s">
        <v>109</v>
      </c>
      <c r="I13" s="46" t="s">
        <v>109</v>
      </c>
      <c r="J13" s="46" t="s">
        <v>109</v>
      </c>
      <c r="K13" s="46" t="s">
        <v>109</v>
      </c>
      <c r="L13" s="46" t="s">
        <v>58</v>
      </c>
    </row>
    <row r="14" spans="1:12" s="2" customFormat="1">
      <c r="A14" s="48" t="s">
        <v>112</v>
      </c>
      <c r="B14" s="2">
        <v>0.32140000000000002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0.82140000000000002</v>
      </c>
      <c r="H14" s="2" t="s">
        <v>109</v>
      </c>
      <c r="I14" s="2" t="s">
        <v>109</v>
      </c>
      <c r="J14" s="2" t="s">
        <v>109</v>
      </c>
      <c r="K14" s="2" t="s">
        <v>109</v>
      </c>
      <c r="L14" s="2" t="s">
        <v>58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Intel</cp:lastModifiedBy>
  <dcterms:created xsi:type="dcterms:W3CDTF">2019-02-18T06:05:00Z</dcterms:created>
  <dcterms:modified xsi:type="dcterms:W3CDTF">2019-02-23T01:51:41Z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RAN1\TSGR1_96\email_discussion\Grant-Free UL Processing Timing Results V12.xlsx</vt:lpwstr>
  </property>
  <property fmtid="{D5CDD505-2E9C-101B-9397-08002B2CF9AE}" pid="4" name="TitusGUID">
    <vt:lpwstr>74bd9c67-d880-4efa-b57b-c7bcc0af1e8c</vt:lpwstr>
  </property>
  <property fmtid="{D5CDD505-2E9C-101B-9397-08002B2CF9AE}" pid="5" name="CTP_TimeStamp">
    <vt:lpwstr>2019-02-23 01:41:01Z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