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GPP\RAN1_96\UM10 UE processing times\NFV\Update\R1-1903227\To upload\Results for Kianoush\LG results\Update HW\"/>
    </mc:Choice>
  </mc:AlternateContent>
  <bookViews>
    <workbookView xWindow="1400" yWindow="0" windowWidth="37250" windowHeight="16070" firstSheet="2" activeTab="10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K2" i="23" l="1"/>
  <c r="J4" i="13" l="1"/>
  <c r="J4" i="12"/>
  <c r="J4" i="5"/>
  <c r="J4" i="4"/>
  <c r="J4" i="3"/>
  <c r="J4" i="1"/>
  <c r="K2" i="12" l="1"/>
  <c r="K2" i="11"/>
  <c r="J2" i="11"/>
  <c r="J2" i="10"/>
  <c r="K2" i="5"/>
  <c r="J2" i="5"/>
  <c r="K2" i="4"/>
  <c r="J2" i="4"/>
</calcChain>
</file>

<file path=xl/sharedStrings.xml><?xml version="1.0" encoding="utf-8"?>
<sst xmlns="http://schemas.openxmlformats.org/spreadsheetml/2006/main" count="745" uniqueCount="58">
  <si>
    <t>Company</t>
  </si>
  <si>
    <t>Reduction in UE's N1 (%)</t>
  </si>
  <si>
    <t>v00</t>
  </si>
  <si>
    <t>Date</t>
  </si>
  <si>
    <t>Version</t>
  </si>
  <si>
    <t>Supporting Cap3 for DL?</t>
  </si>
  <si>
    <t>1tx under Rel. 15 N1/N2 &amp;1ms?</t>
  </si>
  <si>
    <t>2tx under Rel. 15 N1/N2 &amp;1ms?</t>
  </si>
  <si>
    <t>If no, Rel. 16 N1 to complete 1tx in 1ms?</t>
  </si>
  <si>
    <t>If no, Rel. 16 N1 to complete 2tx in 1ms?</t>
  </si>
  <si>
    <t xml:space="preserve">If Rel. 16 N1 added, latency reduction for completing 2tx (%) </t>
  </si>
  <si>
    <t xml:space="preserve">If Rel. 16 N1 added, latency reduction for completing 1tx (%) </t>
  </si>
  <si>
    <t>Reduction in gNB's proc. Time (%), N2/2+X</t>
  </si>
  <si>
    <t>Reduction in gNB's proc. Time (%) 3/4*N2+X</t>
  </si>
  <si>
    <t>v01</t>
  </si>
  <si>
    <t>Hw/HiSi Scen 1-12</t>
  </si>
  <si>
    <t>HW/HiSi</t>
  </si>
  <si>
    <t>n.a.</t>
  </si>
  <si>
    <t>No</t>
  </si>
  <si>
    <t>Hw/HiSi</t>
  </si>
  <si>
    <t>n.a</t>
  </si>
  <si>
    <t>not possible</t>
  </si>
  <si>
    <t>latency for 1tx under Rel. 15 N1/N2 &amp;1ms? (in ms)</t>
  </si>
  <si>
    <t>If more than 1ms, Rel. 16 N1 to complete 1tx in 1ms?</t>
  </si>
  <si>
    <t>If Rel. 16 N1 added, latency for 1tx? (in ms)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</si>
  <si>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</si>
  <si>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</si>
  <si>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</si>
  <si>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n.a.</t>
    <phoneticPr fontId="4"/>
  </si>
  <si>
    <t>Sharp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</si>
  <si>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</si>
  <si>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</si>
  <si>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</si>
  <si>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</si>
  <si>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</si>
  <si>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</si>
  <si>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</si>
  <si>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</si>
  <si>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</si>
  <si>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</si>
  <si>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</si>
  <si>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</si>
  <si>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</si>
  <si>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</si>
  <si>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</si>
  <si>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</si>
  <si>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 Scen 1-18,19,20</t>
    <phoneticPr fontId="4"/>
  </si>
  <si>
    <t>Reduction in gNB's proc. Time (%) N2+X</t>
    <phoneticPr fontId="6" type="noConversion"/>
  </si>
  <si>
    <t>CATT</t>
    <phoneticPr fontId="6" type="noConversion"/>
  </si>
  <si>
    <t>n.a.</t>
    <phoneticPr fontId="6" type="noConversion"/>
  </si>
  <si>
    <t>Note: DL scenario 19 is the same as DL scenario 1 except that gNB's processing time for scheduling the initial PDSCH is UE's N2+X</t>
    <phoneticPr fontId="6" type="noConversion"/>
  </si>
  <si>
    <t>LGE</t>
    <phoneticPr fontId="4"/>
  </si>
  <si>
    <t>Yes</t>
    <phoneticPr fontId="4"/>
  </si>
  <si>
    <t>not possible</t>
    <phoneticPr fontId="4"/>
  </si>
  <si>
    <t>v05</t>
    <phoneticPr fontId="4"/>
  </si>
  <si>
    <t>LGE Scen 1-12</t>
    <phoneticPr fontId="4"/>
  </si>
  <si>
    <t>v06</t>
  </si>
  <si>
    <t>Hw/HiSi update accoring to template change on scen  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</si>
</sst>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/>
    <xf numFmtId="1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32" sqref="C32"/>
    </sheetView>
  </sheetViews>
  <sheetFormatPr defaultRowHeight="14.5"/>
  <cols>
    <col min="1" max="1" width="19.26953125" customWidth="1"/>
    <col min="2" max="2" width="21.90625" customWidth="1"/>
    <col min="3" max="3" width="25.7265625" bestFit="1" customWidth="1"/>
  </cols>
  <sheetData>
    <row r="1" spans="1:3">
      <c r="A1" s="1" t="s">
        <v>3</v>
      </c>
      <c r="B1" s="2" t="s">
        <v>4</v>
      </c>
      <c r="C1" s="2" t="s">
        <v>0</v>
      </c>
    </row>
    <row r="2" spans="1:3">
      <c r="A2" s="3"/>
      <c r="B2" s="4" t="s">
        <v>2</v>
      </c>
      <c r="C2" s="4"/>
    </row>
    <row r="3" spans="1:3">
      <c r="A3" s="3">
        <v>43515</v>
      </c>
      <c r="B3" s="4" t="s">
        <v>14</v>
      </c>
      <c r="C3" s="4" t="s">
        <v>15</v>
      </c>
    </row>
    <row r="4" spans="1:3">
      <c r="A4" s="3">
        <v>43516</v>
      </c>
      <c r="B4" s="4" t="s">
        <v>30</v>
      </c>
      <c r="C4" s="4" t="s">
        <v>31</v>
      </c>
    </row>
    <row r="5" spans="1:3">
      <c r="A5" s="3">
        <v>43516</v>
      </c>
      <c r="B5" s="5" t="s">
        <v>32</v>
      </c>
      <c r="C5" s="5" t="s">
        <v>33</v>
      </c>
    </row>
    <row r="6" spans="1:3">
      <c r="A6" s="3">
        <v>43517</v>
      </c>
      <c r="B6" s="5" t="s">
        <v>36</v>
      </c>
      <c r="C6" s="5" t="s">
        <v>46</v>
      </c>
    </row>
    <row r="7" spans="1:3">
      <c r="A7" s="3">
        <v>43517</v>
      </c>
      <c r="B7" s="4" t="s">
        <v>54</v>
      </c>
      <c r="C7" s="4" t="s">
        <v>55</v>
      </c>
    </row>
    <row r="8" spans="1:3" ht="26.5">
      <c r="A8" s="3">
        <v>43517</v>
      </c>
      <c r="B8" s="4" t="s">
        <v>56</v>
      </c>
      <c r="C8" s="19" t="s">
        <v>57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90" zoomScaleNormal="90" workbookViewId="0">
      <selection activeCell="I19" sqref="I19"/>
    </sheetView>
  </sheetViews>
  <sheetFormatPr defaultRowHeight="14.5"/>
  <cols>
    <col min="1" max="1" width="15" customWidth="1"/>
    <col min="2" max="2" width="22.6328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21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0.57999999999999996</v>
      </c>
      <c r="C2" s="9" t="s">
        <v>28</v>
      </c>
      <c r="D2" s="9" t="s">
        <v>17</v>
      </c>
      <c r="E2" s="9" t="s">
        <v>17</v>
      </c>
      <c r="F2" s="9" t="s">
        <v>17</v>
      </c>
      <c r="G2" s="9">
        <v>1.29</v>
      </c>
      <c r="H2" s="9">
        <v>3</v>
      </c>
      <c r="I2" s="10">
        <v>0.95</v>
      </c>
      <c r="J2" s="11">
        <v>33</v>
      </c>
      <c r="K2" s="11">
        <v>29</v>
      </c>
      <c r="L2" s="9" t="s">
        <v>18</v>
      </c>
    </row>
    <row r="3" spans="1:12">
      <c r="A3" s="9" t="s">
        <v>29</v>
      </c>
      <c r="B3" s="9">
        <v>0.57999999999999996</v>
      </c>
      <c r="C3" s="9" t="s">
        <v>28</v>
      </c>
      <c r="D3" s="9" t="s">
        <v>17</v>
      </c>
      <c r="E3" s="9" t="s">
        <v>17</v>
      </c>
      <c r="F3" s="9" t="s">
        <v>17</v>
      </c>
      <c r="G3" s="9">
        <v>1.29</v>
      </c>
      <c r="H3" s="9">
        <v>3</v>
      </c>
      <c r="I3" s="9">
        <v>0.98</v>
      </c>
      <c r="J3" s="9">
        <v>33.33</v>
      </c>
      <c r="K3" s="9">
        <v>30.61</v>
      </c>
      <c r="L3" s="9"/>
    </row>
    <row r="4" spans="1:12">
      <c r="A4" s="9" t="s">
        <v>34</v>
      </c>
      <c r="B4" s="9">
        <v>0.56999999999999995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1.29</v>
      </c>
      <c r="H4" s="9">
        <v>3</v>
      </c>
      <c r="I4" s="9">
        <v>0.96</v>
      </c>
      <c r="J4" s="12">
        <f>(4.5-H4)/4.5</f>
        <v>0.33333333333333331</v>
      </c>
      <c r="K4" s="13">
        <v>0.30609999999999998</v>
      </c>
      <c r="L4" s="9" t="s">
        <v>35</v>
      </c>
    </row>
    <row r="5" spans="1:12">
      <c r="A5" s="15" t="s">
        <v>37</v>
      </c>
      <c r="B5" s="9">
        <v>0.57999999999999996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1.29</v>
      </c>
      <c r="H5" s="9">
        <v>3</v>
      </c>
      <c r="I5" s="9">
        <v>0.98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0.57999999999999996</v>
      </c>
      <c r="C6" s="9" t="s">
        <v>28</v>
      </c>
      <c r="D6" s="9" t="s">
        <v>17</v>
      </c>
      <c r="E6" s="9" t="s">
        <v>17</v>
      </c>
      <c r="F6" s="9" t="s">
        <v>17</v>
      </c>
      <c r="G6" s="15">
        <v>1.29</v>
      </c>
      <c r="H6" s="15">
        <v>3</v>
      </c>
      <c r="I6" s="15">
        <v>0.99</v>
      </c>
      <c r="J6" s="12">
        <f>(4.5-H6)/4.5</f>
        <v>0.33333333333333331</v>
      </c>
      <c r="K6" s="13">
        <v>0.30609999999999998</v>
      </c>
      <c r="L6" s="15" t="s">
        <v>52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90" zoomScaleNormal="90" workbookViewId="0">
      <selection activeCell="I2" sqref="I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0.51</v>
      </c>
      <c r="C2" s="9" t="s">
        <v>20</v>
      </c>
      <c r="D2" s="9" t="s">
        <v>20</v>
      </c>
      <c r="E2" s="9" t="s">
        <v>17</v>
      </c>
      <c r="F2" s="9" t="s">
        <v>20</v>
      </c>
      <c r="G2" s="9">
        <v>1.1499999999999999</v>
      </c>
      <c r="H2" s="9">
        <v>3.25</v>
      </c>
      <c r="I2" s="10">
        <v>0.96</v>
      </c>
      <c r="J2" s="9">
        <v>27</v>
      </c>
      <c r="K2" s="9">
        <v>27</v>
      </c>
      <c r="L2" s="9" t="s">
        <v>18</v>
      </c>
    </row>
    <row r="3" spans="1:12">
      <c r="A3" s="9" t="s">
        <v>29</v>
      </c>
      <c r="B3" s="9">
        <v>0.51</v>
      </c>
      <c r="C3" s="9" t="s">
        <v>20</v>
      </c>
      <c r="D3" s="9" t="s">
        <v>20</v>
      </c>
      <c r="E3" s="9" t="s">
        <v>17</v>
      </c>
      <c r="F3" s="9" t="s">
        <v>20</v>
      </c>
      <c r="G3" s="9">
        <v>1.1499999999999999</v>
      </c>
      <c r="H3" s="9">
        <v>3.3</v>
      </c>
      <c r="I3" s="9">
        <v>1</v>
      </c>
      <c r="J3" s="9">
        <v>26.67</v>
      </c>
      <c r="K3" s="9">
        <v>26.94</v>
      </c>
      <c r="L3" s="9"/>
    </row>
    <row r="4" spans="1:12">
      <c r="A4" s="9" t="s">
        <v>34</v>
      </c>
      <c r="B4" s="9">
        <v>0.5</v>
      </c>
      <c r="C4" s="9" t="s">
        <v>20</v>
      </c>
      <c r="D4" s="9" t="s">
        <v>20</v>
      </c>
      <c r="E4" s="9" t="s">
        <v>17</v>
      </c>
      <c r="F4" s="9" t="s">
        <v>20</v>
      </c>
      <c r="G4" s="9">
        <v>1.1399999999999999</v>
      </c>
      <c r="H4" s="9">
        <v>4</v>
      </c>
      <c r="I4" s="9">
        <v>1</v>
      </c>
      <c r="J4" s="12">
        <f>(4.5-4)/4.5</f>
        <v>0.1111111111111111</v>
      </c>
      <c r="K4" s="13">
        <v>0.1837</v>
      </c>
      <c r="L4" s="9" t="s">
        <v>35</v>
      </c>
    </row>
    <row r="5" spans="1:12">
      <c r="A5" s="15" t="s">
        <v>39</v>
      </c>
      <c r="B5" s="9">
        <v>0.51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1.1499999999999999</v>
      </c>
      <c r="H5" s="9">
        <v>3</v>
      </c>
      <c r="I5" s="9">
        <v>0.84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0.51</v>
      </c>
      <c r="C6" s="9" t="s">
        <v>20</v>
      </c>
      <c r="D6" s="9" t="s">
        <v>20</v>
      </c>
      <c r="E6" s="9" t="s">
        <v>17</v>
      </c>
      <c r="F6" s="9" t="s">
        <v>20</v>
      </c>
      <c r="G6" s="15">
        <v>1.1499999999999999</v>
      </c>
      <c r="H6" s="15">
        <v>3</v>
      </c>
      <c r="I6" s="15">
        <v>0.85</v>
      </c>
      <c r="J6" s="13">
        <v>0.33329999999999999</v>
      </c>
      <c r="K6" s="13">
        <v>0.30609999999999998</v>
      </c>
      <c r="L6" s="15" t="s">
        <v>52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I2" sqref="I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0.72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1.51</v>
      </c>
      <c r="H2" s="9">
        <v>1</v>
      </c>
      <c r="I2" s="10">
        <v>0.99</v>
      </c>
      <c r="J2" s="11">
        <f>3.5/4.5*100</f>
        <v>77.777777777777786</v>
      </c>
      <c r="K2" s="9">
        <f>(47+60)/2</f>
        <v>53.5</v>
      </c>
      <c r="L2" s="9" t="s">
        <v>18</v>
      </c>
    </row>
    <row r="3" spans="1:12">
      <c r="A3" s="9" t="s">
        <v>29</v>
      </c>
      <c r="B3" s="9">
        <v>0.72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1.51</v>
      </c>
      <c r="H3" s="9">
        <v>0.6</v>
      </c>
      <c r="I3" s="9">
        <v>1</v>
      </c>
      <c r="J3" s="9">
        <v>86.67</v>
      </c>
      <c r="K3" s="9">
        <v>60</v>
      </c>
      <c r="L3" s="9"/>
    </row>
    <row r="4" spans="1:12">
      <c r="A4" s="9" t="s">
        <v>34</v>
      </c>
      <c r="B4" s="9">
        <v>0.71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1.5</v>
      </c>
      <c r="H4" s="9">
        <v>1</v>
      </c>
      <c r="I4" s="9">
        <v>1</v>
      </c>
      <c r="J4" s="12">
        <f>(4.5-1)/4.5</f>
        <v>0.77777777777777779</v>
      </c>
      <c r="K4" s="13">
        <v>0.55100000000000005</v>
      </c>
      <c r="L4" s="9" t="s">
        <v>18</v>
      </c>
    </row>
    <row r="5" spans="1:12">
      <c r="A5" s="15" t="s">
        <v>40</v>
      </c>
      <c r="B5" s="9">
        <v>0.72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1.51</v>
      </c>
      <c r="H5" s="9">
        <v>0.5</v>
      </c>
      <c r="I5" s="9">
        <v>0.99</v>
      </c>
      <c r="J5" s="13">
        <v>0.88890000000000002</v>
      </c>
      <c r="K5" s="13">
        <v>0.61219999999999997</v>
      </c>
    </row>
    <row r="6" spans="1:12">
      <c r="A6" s="15" t="s">
        <v>51</v>
      </c>
      <c r="B6" s="15">
        <v>0.72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1.51</v>
      </c>
      <c r="H6" s="9" t="s">
        <v>53</v>
      </c>
      <c r="I6" s="9" t="s">
        <v>17</v>
      </c>
      <c r="J6" s="9" t="s">
        <v>17</v>
      </c>
      <c r="K6" s="9" t="s">
        <v>17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I2" sqref="I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1.36</v>
      </c>
      <c r="H2" s="9">
        <v>2</v>
      </c>
      <c r="I2" s="11">
        <v>0.99</v>
      </c>
      <c r="J2" s="11">
        <f>2.5/4.5*100</f>
        <v>55.555555555555557</v>
      </c>
      <c r="K2" s="9">
        <f>(37+47)/2</f>
        <v>42</v>
      </c>
      <c r="L2" s="9" t="s">
        <v>18</v>
      </c>
    </row>
    <row r="3" spans="1:12">
      <c r="A3" s="9" t="s">
        <v>29</v>
      </c>
      <c r="B3" s="9">
        <v>0.65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1.37</v>
      </c>
      <c r="H3" s="9">
        <v>2</v>
      </c>
      <c r="I3" s="9">
        <v>1</v>
      </c>
      <c r="J3" s="9">
        <v>55.56</v>
      </c>
      <c r="K3" s="9">
        <v>42.86</v>
      </c>
      <c r="L3" s="9"/>
    </row>
    <row r="4" spans="1:12">
      <c r="A4" s="9" t="s">
        <v>34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1.26</v>
      </c>
      <c r="H4" s="9">
        <v>2</v>
      </c>
      <c r="I4" s="9">
        <v>0.96</v>
      </c>
      <c r="J4" s="12">
        <f>(4.5-2)/4.5</f>
        <v>0.55555555555555558</v>
      </c>
      <c r="K4" s="13">
        <v>0.42859999999999998</v>
      </c>
      <c r="L4" s="9" t="s">
        <v>35</v>
      </c>
    </row>
    <row r="5" spans="1:12">
      <c r="A5" s="15" t="s">
        <v>40</v>
      </c>
      <c r="B5" s="9">
        <v>0.65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1.37</v>
      </c>
      <c r="H5" s="9">
        <v>2</v>
      </c>
      <c r="I5" s="9">
        <v>1</v>
      </c>
      <c r="J5" s="13">
        <v>0.55559999999999998</v>
      </c>
      <c r="K5" s="13">
        <v>0.42859999999999998</v>
      </c>
    </row>
    <row r="6" spans="1:12">
      <c r="A6" s="15" t="s">
        <v>51</v>
      </c>
      <c r="B6" s="15">
        <v>0.65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1.36</v>
      </c>
      <c r="H6" s="15">
        <v>2</v>
      </c>
      <c r="I6" s="15">
        <v>0.99</v>
      </c>
      <c r="J6" s="13">
        <v>0.55559999999999998</v>
      </c>
      <c r="K6" s="13">
        <v>0.42859999999999998</v>
      </c>
      <c r="L6" s="15" t="s">
        <v>52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110" zoomScaleNormal="110" workbookViewId="0">
      <selection activeCell="H16" sqref="H16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0.94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1.94</v>
      </c>
      <c r="H2" s="9" t="s">
        <v>21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0.94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1.94</v>
      </c>
      <c r="H3" s="9" t="s">
        <v>21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34</v>
      </c>
      <c r="B4" s="9">
        <v>0.96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1.96</v>
      </c>
      <c r="H4" s="9" t="s">
        <v>21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41</v>
      </c>
      <c r="B5" s="9">
        <v>0.94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1.94</v>
      </c>
      <c r="H5" s="9" t="s">
        <v>21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0.94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1.94</v>
      </c>
      <c r="H6" s="9" t="s">
        <v>21</v>
      </c>
      <c r="I6" s="9" t="s">
        <v>17</v>
      </c>
      <c r="J6" s="9" t="s">
        <v>17</v>
      </c>
      <c r="K6" s="9" t="s">
        <v>17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110" zoomScaleNormal="110" workbookViewId="0">
      <selection activeCell="G2" sqref="G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0.86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1.86</v>
      </c>
      <c r="H2" s="9" t="s">
        <v>21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0.87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1.87</v>
      </c>
      <c r="H3" s="9" t="s">
        <v>21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34</v>
      </c>
      <c r="B4" s="9">
        <v>0.89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1.89</v>
      </c>
      <c r="H4" s="9" t="s">
        <v>21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37</v>
      </c>
      <c r="B5" s="9">
        <v>0.87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1.87</v>
      </c>
      <c r="H5" s="9" t="s">
        <v>21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0.86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1.86</v>
      </c>
      <c r="H6" s="9" t="s">
        <v>21</v>
      </c>
      <c r="I6" s="9" t="s">
        <v>17</v>
      </c>
      <c r="J6" s="9" t="s">
        <v>17</v>
      </c>
      <c r="K6" s="9" t="s">
        <v>17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110" zoomScaleNormal="110" workbookViewId="0">
      <selection activeCell="C37" sqref="C3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0.95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0.46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0.96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34</v>
      </c>
      <c r="B4" s="9">
        <v>0.45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0.95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42</v>
      </c>
      <c r="B5" s="9">
        <v>0.46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0.96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0.46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0.96</v>
      </c>
      <c r="H6" s="9" t="s">
        <v>17</v>
      </c>
      <c r="I6" s="9" t="s">
        <v>17</v>
      </c>
      <c r="J6" s="9" t="s">
        <v>17</v>
      </c>
      <c r="K6" s="9" t="s">
        <v>17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B6" sqref="B6:K6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0.92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0.42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0.92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34</v>
      </c>
      <c r="B4" s="9">
        <v>0.41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0.91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41</v>
      </c>
      <c r="B5" s="9">
        <v>0.42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0.92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9">
        <v>0.42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0.92</v>
      </c>
      <c r="H6" s="9" t="s">
        <v>17</v>
      </c>
      <c r="I6" s="9" t="s">
        <v>17</v>
      </c>
      <c r="J6" s="9" t="s">
        <v>17</v>
      </c>
      <c r="K6" s="9" t="s">
        <v>17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I18" sqref="I1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1.1000000000000001</v>
      </c>
      <c r="H2" s="9">
        <v>8</v>
      </c>
      <c r="I2" s="10">
        <v>0.97</v>
      </c>
      <c r="J2" s="10">
        <f>1/9*100</f>
        <v>11.111111111111111</v>
      </c>
      <c r="K2" s="9">
        <v>18</v>
      </c>
      <c r="L2" s="9" t="s">
        <v>18</v>
      </c>
    </row>
    <row r="3" spans="1:12">
      <c r="A3" s="9" t="s">
        <v>29</v>
      </c>
      <c r="B3" s="9">
        <v>0.53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1.1000000000000001</v>
      </c>
      <c r="H3" s="9">
        <v>8.6</v>
      </c>
      <c r="I3" s="9">
        <v>1</v>
      </c>
      <c r="J3" s="9">
        <v>4.4400000000000004</v>
      </c>
      <c r="K3" s="9">
        <v>14.69</v>
      </c>
      <c r="L3" s="9"/>
    </row>
    <row r="4" spans="1:12">
      <c r="A4" s="9" t="s">
        <v>34</v>
      </c>
      <c r="B4" s="9">
        <v>0.52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1.0900000000000001</v>
      </c>
      <c r="H4" s="9">
        <v>9</v>
      </c>
      <c r="I4" s="9">
        <v>1</v>
      </c>
      <c r="J4" s="14">
        <v>0</v>
      </c>
      <c r="K4" s="13">
        <v>0.12239999999999999</v>
      </c>
      <c r="L4" s="9" t="s">
        <v>18</v>
      </c>
    </row>
    <row r="5" spans="1:12">
      <c r="A5" s="15" t="s">
        <v>43</v>
      </c>
      <c r="B5" s="9">
        <v>0.53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1.1000000000000001</v>
      </c>
      <c r="H5" s="9">
        <v>8.5</v>
      </c>
      <c r="I5" s="9">
        <v>1</v>
      </c>
      <c r="J5" s="13">
        <v>5.5599999999999997E-2</v>
      </c>
      <c r="K5" s="13">
        <v>0.15310000000000001</v>
      </c>
    </row>
    <row r="6" spans="1:12">
      <c r="A6" s="15" t="s">
        <v>51</v>
      </c>
      <c r="B6" s="9">
        <v>0.53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1.1000000000000001</v>
      </c>
      <c r="H6" s="15">
        <v>8</v>
      </c>
      <c r="I6" s="15">
        <v>0.98</v>
      </c>
      <c r="J6" s="17">
        <v>0.1111</v>
      </c>
      <c r="K6" s="13">
        <v>0.1837</v>
      </c>
      <c r="L6" s="15" t="s">
        <v>52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="110" zoomScaleNormal="110" workbookViewId="0">
      <selection activeCell="I2" sqref="I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0.49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1.03</v>
      </c>
      <c r="H2" s="9">
        <v>8.5</v>
      </c>
      <c r="I2" s="10">
        <v>0.94</v>
      </c>
      <c r="J2" s="10">
        <f>0.5/9*100</f>
        <v>5.5555555555555554</v>
      </c>
      <c r="K2" s="9">
        <f>15</f>
        <v>15</v>
      </c>
      <c r="L2" s="9" t="s">
        <v>18</v>
      </c>
    </row>
    <row r="3" spans="1:12">
      <c r="A3" s="9" t="s">
        <v>29</v>
      </c>
      <c r="B3" s="9">
        <v>0.49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1.03</v>
      </c>
      <c r="H3" s="9">
        <v>9</v>
      </c>
      <c r="I3" s="9">
        <v>0.97</v>
      </c>
      <c r="J3" s="9">
        <v>0</v>
      </c>
      <c r="K3" s="9">
        <v>12.24</v>
      </c>
      <c r="L3" s="9"/>
    </row>
    <row r="4" spans="1:12">
      <c r="A4" s="9" t="s">
        <v>34</v>
      </c>
      <c r="B4" s="9">
        <v>0.48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1.02</v>
      </c>
      <c r="H4" s="9">
        <v>9</v>
      </c>
      <c r="I4" s="9">
        <v>0.96</v>
      </c>
      <c r="J4" s="14">
        <v>0</v>
      </c>
      <c r="K4" s="13">
        <v>0.12239999999999999</v>
      </c>
      <c r="L4" s="9" t="s">
        <v>18</v>
      </c>
    </row>
    <row r="5" spans="1:12">
      <c r="A5" s="15" t="s">
        <v>43</v>
      </c>
      <c r="B5" s="9">
        <v>0.49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1.03</v>
      </c>
      <c r="H5" s="9">
        <v>9</v>
      </c>
      <c r="I5" s="9">
        <v>0.97</v>
      </c>
      <c r="J5" s="13">
        <v>0</v>
      </c>
      <c r="K5" s="13">
        <v>0.12239999999999999</v>
      </c>
    </row>
    <row r="6" spans="1:12">
      <c r="A6" s="15" t="s">
        <v>51</v>
      </c>
      <c r="B6" s="15">
        <v>0.49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1.03</v>
      </c>
      <c r="H6" s="15">
        <v>8</v>
      </c>
      <c r="I6" s="15">
        <v>0.94</v>
      </c>
      <c r="J6" s="17">
        <v>0.1111</v>
      </c>
      <c r="K6" s="13">
        <v>0.1837</v>
      </c>
      <c r="L6" s="15" t="s">
        <v>52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110" zoomScaleNormal="110" workbookViewId="0">
      <selection activeCell="I2" sqref="I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6</v>
      </c>
      <c r="C1" s="6" t="s">
        <v>8</v>
      </c>
      <c r="D1" s="6" t="s">
        <v>11</v>
      </c>
      <c r="E1" s="6" t="s">
        <v>1</v>
      </c>
      <c r="F1" s="6" t="s">
        <v>12</v>
      </c>
      <c r="G1" s="6" t="s">
        <v>7</v>
      </c>
      <c r="H1" s="6" t="s">
        <v>9</v>
      </c>
      <c r="I1" s="6" t="s">
        <v>10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</v>
      </c>
      <c r="H2" s="9">
        <v>4.5</v>
      </c>
      <c r="I2" s="10">
        <v>0.99</v>
      </c>
      <c r="J2" s="9">
        <v>50</v>
      </c>
      <c r="K2" s="9">
        <f>(34+43)/2</f>
        <v>38.5</v>
      </c>
      <c r="L2" s="9" t="s">
        <v>18</v>
      </c>
    </row>
    <row r="3" spans="1:12">
      <c r="A3" s="9" t="s">
        <v>29</v>
      </c>
      <c r="B3" s="9">
        <v>0.63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1.21</v>
      </c>
      <c r="H3" s="9">
        <v>4.5999999999999996</v>
      </c>
      <c r="I3" s="9">
        <v>1</v>
      </c>
      <c r="J3" s="9">
        <v>48.89</v>
      </c>
      <c r="K3" s="9">
        <v>39.18</v>
      </c>
      <c r="L3" s="9"/>
    </row>
    <row r="4" spans="1:12">
      <c r="A4" s="9" t="s">
        <v>34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1.39</v>
      </c>
      <c r="H4" s="9">
        <v>4</v>
      </c>
      <c r="I4" s="9">
        <v>0.98</v>
      </c>
      <c r="J4" s="12">
        <f>(9-4)/9</f>
        <v>0.55555555555555558</v>
      </c>
      <c r="K4" s="13">
        <v>0.42859999999999998</v>
      </c>
      <c r="L4" s="9" t="s">
        <v>35</v>
      </c>
    </row>
    <row r="5" spans="1:12">
      <c r="A5" s="15" t="s">
        <v>43</v>
      </c>
      <c r="B5" s="9">
        <v>0.63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1.21</v>
      </c>
      <c r="H5" s="9">
        <v>4.5</v>
      </c>
      <c r="I5" s="9">
        <v>1</v>
      </c>
      <c r="J5" s="13">
        <v>0.5</v>
      </c>
      <c r="K5" s="13">
        <v>0.39800000000000002</v>
      </c>
    </row>
    <row r="6" spans="1:12">
      <c r="A6" s="15" t="s">
        <v>51</v>
      </c>
      <c r="B6" s="15">
        <v>0.64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1.21</v>
      </c>
      <c r="H6" s="15">
        <v>4</v>
      </c>
      <c r="I6" s="15">
        <v>0.98</v>
      </c>
      <c r="J6" s="13">
        <v>0.55559999999999998</v>
      </c>
      <c r="K6" s="13">
        <v>0.42859999999999998</v>
      </c>
      <c r="L6" s="15" t="s">
        <v>52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110" zoomScaleNormal="110" workbookViewId="0">
      <selection activeCell="I2" sqref="I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6</v>
      </c>
      <c r="I2" s="11">
        <v>0.99</v>
      </c>
      <c r="J2" s="9">
        <v>33.299999999999997</v>
      </c>
      <c r="K2" s="9">
        <v>29.5</v>
      </c>
      <c r="L2" s="9" t="s">
        <v>18</v>
      </c>
    </row>
    <row r="3" spans="1:12">
      <c r="A3" s="9" t="s">
        <v>29</v>
      </c>
      <c r="B3" s="9">
        <v>0.6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1.17</v>
      </c>
      <c r="H3" s="9">
        <v>6</v>
      </c>
      <c r="I3" s="9">
        <v>1</v>
      </c>
      <c r="J3" s="9">
        <v>33.33</v>
      </c>
      <c r="K3" s="9">
        <v>30.61</v>
      </c>
      <c r="L3" s="9"/>
    </row>
    <row r="4" spans="1:12">
      <c r="A4" s="9" t="s">
        <v>34</v>
      </c>
      <c r="B4" s="9">
        <v>0.61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1.21</v>
      </c>
      <c r="H4" s="9">
        <v>6</v>
      </c>
      <c r="I4" s="9">
        <v>1</v>
      </c>
      <c r="J4" s="12">
        <f>(9-6)/9</f>
        <v>0.33333333333333331</v>
      </c>
      <c r="K4" s="13">
        <v>0.30609999999999998</v>
      </c>
      <c r="L4" s="9" t="s">
        <v>35</v>
      </c>
    </row>
    <row r="5" spans="1:12">
      <c r="A5" s="15" t="s">
        <v>43</v>
      </c>
      <c r="B5" s="9">
        <v>0.6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1.17</v>
      </c>
      <c r="H5" s="9">
        <v>6</v>
      </c>
      <c r="I5" s="9">
        <v>1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1.17</v>
      </c>
      <c r="H6" s="15">
        <v>6</v>
      </c>
      <c r="I6" s="15">
        <v>0.99</v>
      </c>
      <c r="J6" s="13">
        <v>0.33329999999999999</v>
      </c>
      <c r="K6" s="13">
        <v>0.30609999999999998</v>
      </c>
      <c r="L6" s="15" t="s">
        <v>52</v>
      </c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K3" sqref="A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1.19</v>
      </c>
      <c r="H2" s="9">
        <v>20</v>
      </c>
      <c r="I2" s="9">
        <v>0.99</v>
      </c>
      <c r="J2" s="9">
        <v>0</v>
      </c>
      <c r="K2" s="9">
        <v>34.29</v>
      </c>
    </row>
    <row r="3" spans="1:12">
      <c r="A3" s="9" t="s">
        <v>44</v>
      </c>
      <c r="B3" s="9">
        <v>0.53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1.19</v>
      </c>
      <c r="H3" s="9">
        <v>20</v>
      </c>
      <c r="I3" s="9">
        <v>0.99</v>
      </c>
      <c r="J3" s="13">
        <v>0</v>
      </c>
      <c r="K3" s="13">
        <v>0.34289999999999998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0.51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20</v>
      </c>
      <c r="I2" s="9">
        <v>0.97</v>
      </c>
      <c r="J2" s="9">
        <v>0</v>
      </c>
      <c r="K2" s="9">
        <v>34.29</v>
      </c>
    </row>
    <row r="3" spans="1:12">
      <c r="A3" s="9" t="s">
        <v>44</v>
      </c>
      <c r="B3" s="9">
        <v>0.51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1.17</v>
      </c>
      <c r="H3" s="9">
        <v>20</v>
      </c>
      <c r="I3" s="9">
        <v>0.97</v>
      </c>
      <c r="J3" s="13">
        <v>0</v>
      </c>
      <c r="K3" s="13">
        <v>0.34289999999999998</v>
      </c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A3" sqref="A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</row>
    <row r="3" spans="1:12">
      <c r="A3" s="9" t="s">
        <v>44</v>
      </c>
      <c r="B3" s="9">
        <v>0.54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  <c r="L2" s="9"/>
    </row>
    <row r="3" spans="1:12">
      <c r="A3" s="9" t="s">
        <v>45</v>
      </c>
      <c r="B3" s="9">
        <v>0.54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  <c r="L2" s="9"/>
    </row>
    <row r="3" spans="1:12">
      <c r="A3" s="9" t="s">
        <v>44</v>
      </c>
      <c r="B3" s="9">
        <v>0.6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F14" sqref="F1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</row>
    <row r="3" spans="1:12">
      <c r="A3" s="9" t="s">
        <v>44</v>
      </c>
      <c r="B3" s="9">
        <v>0.6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C2" sqref="C2:F2"/>
    </sheetView>
  </sheetViews>
  <sheetFormatPr defaultRowHeight="14.5"/>
  <cols>
    <col min="2" max="2" width="17" bestFit="1" customWidth="1"/>
    <col min="3" max="3" width="18.26953125" bestFit="1" customWidth="1"/>
    <col min="4" max="4" width="15.7265625" bestFit="1" customWidth="1"/>
    <col min="5" max="5" width="8.453125" bestFit="1" customWidth="1"/>
    <col min="6" max="6" width="14.453125" bestFit="1" customWidth="1"/>
    <col min="7" max="7" width="17" bestFit="1" customWidth="1"/>
    <col min="8" max="8" width="18.26953125" bestFit="1" customWidth="1"/>
    <col min="9" max="9" width="15.7265625" bestFit="1" customWidth="1"/>
    <col min="10" max="10" width="8.453125" bestFit="1" customWidth="1"/>
    <col min="11" max="11" width="15.7265625" bestFit="1" customWidth="1"/>
    <col min="12" max="12" width="9.6328125" bestFit="1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47</v>
      </c>
      <c r="L1" s="7" t="s">
        <v>5</v>
      </c>
    </row>
    <row r="2" spans="1:12">
      <c r="A2" t="s">
        <v>48</v>
      </c>
      <c r="B2" s="9">
        <v>0.68</v>
      </c>
      <c r="C2" s="9" t="s">
        <v>49</v>
      </c>
      <c r="D2" s="9" t="s">
        <v>49</v>
      </c>
      <c r="E2" s="9" t="s">
        <v>49</v>
      </c>
      <c r="F2" s="9" t="s">
        <v>49</v>
      </c>
      <c r="G2" s="9">
        <v>1.39</v>
      </c>
      <c r="H2" s="9">
        <v>2.5</v>
      </c>
      <c r="I2" s="9">
        <v>1</v>
      </c>
      <c r="J2" s="13">
        <v>0.44440000000000002</v>
      </c>
      <c r="K2" s="13">
        <v>0.4</v>
      </c>
    </row>
    <row r="4" spans="1:12" ht="27.75" customHeight="1">
      <c r="A4" s="18" t="s">
        <v>50</v>
      </c>
      <c r="B4" s="18"/>
      <c r="C4" s="18"/>
      <c r="D4" s="18"/>
      <c r="E4" s="18"/>
    </row>
    <row r="8" spans="1:12">
      <c r="J8" s="16"/>
    </row>
  </sheetData>
  <mergeCells count="1">
    <mergeCell ref="A4:E4"/>
  </mergeCells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2" sqref="C2:F2"/>
    </sheetView>
  </sheetViews>
  <sheetFormatPr defaultRowHeight="14.5"/>
  <cols>
    <col min="2" max="2" width="17" bestFit="1" customWidth="1"/>
    <col min="3" max="3" width="18.26953125" bestFit="1" customWidth="1"/>
    <col min="4" max="4" width="15.7265625" bestFit="1" customWidth="1"/>
    <col min="5" max="5" width="8.453125" bestFit="1" customWidth="1"/>
    <col min="6" max="6" width="14.453125" bestFit="1" customWidth="1"/>
    <col min="7" max="7" width="17" bestFit="1" customWidth="1"/>
    <col min="8" max="8" width="18.26953125" bestFit="1" customWidth="1"/>
    <col min="9" max="9" width="15.7265625" bestFit="1" customWidth="1"/>
    <col min="10" max="10" width="8.453125" bestFit="1" customWidth="1"/>
    <col min="11" max="11" width="13.26953125" bestFit="1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47</v>
      </c>
      <c r="L1" s="7" t="s">
        <v>5</v>
      </c>
    </row>
    <row r="2" spans="1:12">
      <c r="A2" t="s">
        <v>48</v>
      </c>
      <c r="B2" s="9">
        <v>0.82</v>
      </c>
      <c r="C2" s="9" t="s">
        <v>49</v>
      </c>
      <c r="D2" s="9" t="s">
        <v>49</v>
      </c>
      <c r="E2" s="9" t="s">
        <v>49</v>
      </c>
      <c r="F2" s="9" t="s">
        <v>49</v>
      </c>
      <c r="G2" s="9">
        <v>1.61</v>
      </c>
      <c r="H2" s="9">
        <v>0.5</v>
      </c>
      <c r="I2" s="9">
        <v>1</v>
      </c>
      <c r="J2" s="13">
        <v>0.88890000000000002</v>
      </c>
      <c r="K2" s="13">
        <f>5/7.5</f>
        <v>0.66666666666666663</v>
      </c>
    </row>
    <row r="4" spans="1:12" ht="26.25" customHeight="1">
      <c r="A4" s="18" t="s">
        <v>50</v>
      </c>
      <c r="B4" s="18"/>
      <c r="C4" s="18"/>
      <c r="D4" s="18"/>
      <c r="E4" s="18"/>
    </row>
  </sheetData>
  <mergeCells count="1">
    <mergeCell ref="A4:E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Thorsten Schier</cp:lastModifiedBy>
  <dcterms:created xsi:type="dcterms:W3CDTF">2019-02-18T06:05:45Z</dcterms:created>
  <dcterms:modified xsi:type="dcterms:W3CDTF">2019-02-21T10:14:07Z</dcterms:modified>
</cp:coreProperties>
</file>